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5AFD83E-4D9A-4FF6-AB05-44832023F11D}" xr6:coauthVersionLast="47" xr6:coauthVersionMax="47" xr10:uidLastSave="{00000000-0000-0000-0000-000000000000}"/>
  <bookViews>
    <workbookView xWindow="-110" yWindow="-110" windowWidth="19420" windowHeight="11500" xr2:uid="{838D3BB8-060D-4F36-AAFA-BDDD1843B058}"/>
  </bookViews>
  <sheets>
    <sheet name="学校調査票（公立幼）" sheetId="1" r:id="rId1"/>
    <sheet name="学校調査票（公立小）" sheetId="2" r:id="rId2"/>
    <sheet name="学校調査票（公立中）" sheetId="3" r:id="rId3"/>
    <sheet name="学校調査票（公立高）" sheetId="4" r:id="rId4"/>
    <sheet name="学校調査票（公立特別支援）" sheetId="5" r:id="rId5"/>
  </sheets>
  <definedNames>
    <definedName name="_xlnm.Print_Area" localSheetId="3">'学校調査票（公立高）'!$A$1:$AI$58</definedName>
    <definedName name="_xlnm.Print_Area" localSheetId="1">'学校調査票（公立小）'!$A$1:$AI$58</definedName>
    <definedName name="_xlnm.Print_Area" localSheetId="2">'学校調査票（公立中）'!$A$1:$AI$58</definedName>
    <definedName name="_xlnm.Print_Area" localSheetId="4">'学校調査票（公立特別支援）'!$A$1:$AI$58</definedName>
    <definedName name="_xlnm.Print_Area" localSheetId="0">'学校調査票（公立幼）'!$A$1:$AI$58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4" i="5" l="1"/>
  <c r="R54" i="5"/>
  <c r="Q54" i="5"/>
  <c r="P54" i="5"/>
  <c r="O54" i="5"/>
  <c r="N54" i="5"/>
  <c r="M54" i="5"/>
  <c r="L54" i="5"/>
  <c r="K54" i="5"/>
  <c r="J54" i="5"/>
  <c r="I54" i="5"/>
  <c r="H54" i="5"/>
  <c r="T54" i="5" s="1"/>
  <c r="G54" i="5"/>
  <c r="U54" i="5" s="1"/>
  <c r="F54" i="5"/>
  <c r="E54" i="5"/>
  <c r="D54" i="5"/>
  <c r="C54" i="5"/>
  <c r="B54" i="5"/>
  <c r="Z53" i="5"/>
  <c r="Y53" i="5"/>
  <c r="X53" i="5"/>
  <c r="U53" i="5"/>
  <c r="T53" i="5"/>
  <c r="Y52" i="5"/>
  <c r="AE53" i="5" s="1"/>
  <c r="X52" i="5"/>
  <c r="U52" i="5"/>
  <c r="T52" i="5"/>
  <c r="Y51" i="5"/>
  <c r="X51" i="5"/>
  <c r="U51" i="5"/>
  <c r="T51" i="5"/>
  <c r="Z50" i="5"/>
  <c r="Y50" i="5"/>
  <c r="X50" i="5"/>
  <c r="U50" i="5"/>
  <c r="T50" i="5"/>
  <c r="Y49" i="5"/>
  <c r="X49" i="5"/>
  <c r="U49" i="5"/>
  <c r="T49" i="5"/>
  <c r="Y48" i="5"/>
  <c r="X48" i="5"/>
  <c r="Z48" i="5" s="1"/>
  <c r="U48" i="5"/>
  <c r="T48" i="5"/>
  <c r="Y47" i="5"/>
  <c r="X47" i="5"/>
  <c r="U47" i="5"/>
  <c r="T47" i="5"/>
  <c r="Y46" i="5"/>
  <c r="X46" i="5"/>
  <c r="U46" i="5"/>
  <c r="T46" i="5"/>
  <c r="Y45" i="5"/>
  <c r="X45" i="5"/>
  <c r="U45" i="5"/>
  <c r="T45" i="5"/>
  <c r="Y44" i="5"/>
  <c r="X44" i="5"/>
  <c r="U44" i="5"/>
  <c r="T44" i="5"/>
  <c r="Y43" i="5"/>
  <c r="X43" i="5"/>
  <c r="U43" i="5"/>
  <c r="T43" i="5"/>
  <c r="Y42" i="5"/>
  <c r="X42" i="5"/>
  <c r="U42" i="5"/>
  <c r="T42" i="5"/>
  <c r="Y41" i="5"/>
  <c r="X41" i="5"/>
  <c r="Z41" i="5" s="1"/>
  <c r="U41" i="5"/>
  <c r="T41" i="5"/>
  <c r="Y40" i="5"/>
  <c r="X40" i="5"/>
  <c r="U40" i="5"/>
  <c r="T40" i="5"/>
  <c r="Y39" i="5"/>
  <c r="X39" i="5"/>
  <c r="Z39" i="5" s="1"/>
  <c r="U39" i="5"/>
  <c r="T39" i="5"/>
  <c r="Z38" i="5"/>
  <c r="Y38" i="5"/>
  <c r="X38" i="5"/>
  <c r="U38" i="5"/>
  <c r="T38" i="5"/>
  <c r="Y37" i="5"/>
  <c r="X37" i="5"/>
  <c r="U37" i="5"/>
  <c r="T37" i="5"/>
  <c r="Y36" i="5"/>
  <c r="X36" i="5"/>
  <c r="U36" i="5"/>
  <c r="T36" i="5"/>
  <c r="Z35" i="5"/>
  <c r="Y35" i="5"/>
  <c r="X35" i="5"/>
  <c r="U35" i="5"/>
  <c r="T35" i="5"/>
  <c r="Y34" i="5"/>
  <c r="X34" i="5"/>
  <c r="U34" i="5"/>
  <c r="T34" i="5"/>
  <c r="Y33" i="5"/>
  <c r="X33" i="5"/>
  <c r="Z33" i="5" s="1"/>
  <c r="U33" i="5"/>
  <c r="T33" i="5"/>
  <c r="Y32" i="5"/>
  <c r="AB32" i="5" s="1"/>
  <c r="X32" i="5"/>
  <c r="U32" i="5"/>
  <c r="T32" i="5"/>
  <c r="Y31" i="5"/>
  <c r="X31" i="5"/>
  <c r="U31" i="5"/>
  <c r="T31" i="5"/>
  <c r="Y30" i="5"/>
  <c r="X30" i="5"/>
  <c r="Z30" i="5" s="1"/>
  <c r="U30" i="5"/>
  <c r="T30" i="5"/>
  <c r="Y29" i="5"/>
  <c r="AB29" i="5" s="1"/>
  <c r="X29" i="5"/>
  <c r="U29" i="5"/>
  <c r="T29" i="5"/>
  <c r="Y28" i="5"/>
  <c r="X28" i="5"/>
  <c r="U28" i="5"/>
  <c r="T28" i="5"/>
  <c r="Y27" i="5"/>
  <c r="X27" i="5"/>
  <c r="Z27" i="5" s="1"/>
  <c r="U27" i="5"/>
  <c r="T27" i="5"/>
  <c r="Y26" i="5"/>
  <c r="AB26" i="5" s="1"/>
  <c r="X26" i="5"/>
  <c r="U26" i="5"/>
  <c r="T26" i="5"/>
  <c r="Y25" i="5"/>
  <c r="X25" i="5"/>
  <c r="U25" i="5"/>
  <c r="T25" i="5"/>
  <c r="Y24" i="5"/>
  <c r="X24" i="5"/>
  <c r="Z24" i="5" s="1"/>
  <c r="U24" i="5"/>
  <c r="T24" i="5"/>
  <c r="Z23" i="5"/>
  <c r="Y23" i="5"/>
  <c r="X23" i="5"/>
  <c r="U23" i="5"/>
  <c r="T23" i="5"/>
  <c r="Y22" i="5"/>
  <c r="X22" i="5"/>
  <c r="Z22" i="5" s="1"/>
  <c r="U22" i="5"/>
  <c r="T22" i="5"/>
  <c r="Y21" i="5"/>
  <c r="X21" i="5"/>
  <c r="U21" i="5"/>
  <c r="T21" i="5"/>
  <c r="Z20" i="5"/>
  <c r="Y20" i="5"/>
  <c r="X20" i="5"/>
  <c r="U20" i="5"/>
  <c r="T20" i="5"/>
  <c r="Y19" i="5"/>
  <c r="X19" i="5"/>
  <c r="Z19" i="5" s="1"/>
  <c r="U19" i="5"/>
  <c r="T19" i="5"/>
  <c r="Y18" i="5"/>
  <c r="X18" i="5"/>
  <c r="U18" i="5"/>
  <c r="T18" i="5"/>
  <c r="Y17" i="5"/>
  <c r="X17" i="5"/>
  <c r="Z17" i="5" s="1"/>
  <c r="U17" i="5"/>
  <c r="T17" i="5"/>
  <c r="Y16" i="5"/>
  <c r="X16" i="5"/>
  <c r="U16" i="5"/>
  <c r="T16" i="5"/>
  <c r="Y15" i="5"/>
  <c r="X15" i="5"/>
  <c r="Z15" i="5" s="1"/>
  <c r="U15" i="5"/>
  <c r="T15" i="5"/>
  <c r="Y14" i="5"/>
  <c r="X14" i="5"/>
  <c r="Z14" i="5" s="1"/>
  <c r="U14" i="5"/>
  <c r="T14" i="5"/>
  <c r="Y13" i="5"/>
  <c r="X13" i="5"/>
  <c r="U13" i="5"/>
  <c r="T13" i="5"/>
  <c r="Y12" i="5"/>
  <c r="X12" i="5"/>
  <c r="Z12" i="5" s="1"/>
  <c r="U12" i="5"/>
  <c r="T12" i="5"/>
  <c r="Y11" i="5"/>
  <c r="X11" i="5"/>
  <c r="Z11" i="5" s="1"/>
  <c r="U11" i="5"/>
  <c r="T11" i="5"/>
  <c r="Y10" i="5"/>
  <c r="X10" i="5"/>
  <c r="U10" i="5"/>
  <c r="T10" i="5"/>
  <c r="Y9" i="5"/>
  <c r="X9" i="5"/>
  <c r="Z9" i="5" s="1"/>
  <c r="U9" i="5"/>
  <c r="T9" i="5"/>
  <c r="Y8" i="5"/>
  <c r="X8" i="5"/>
  <c r="U8" i="5"/>
  <c r="T8" i="5"/>
  <c r="Y7" i="5"/>
  <c r="X7" i="5"/>
  <c r="U7" i="5"/>
  <c r="T7" i="5"/>
  <c r="Y6" i="5"/>
  <c r="Y54" i="5" s="1"/>
  <c r="X6" i="5"/>
  <c r="U6" i="5"/>
  <c r="T6" i="5"/>
  <c r="AB18" i="5" l="1"/>
  <c r="AB41" i="5"/>
  <c r="AB33" i="5"/>
  <c r="AA10" i="5"/>
  <c r="AA16" i="5"/>
  <c r="AA42" i="5"/>
  <c r="AB10" i="5"/>
  <c r="AB19" i="5"/>
  <c r="AB39" i="5"/>
  <c r="AB42" i="5"/>
  <c r="AB45" i="5"/>
  <c r="AB48" i="5"/>
  <c r="AA51" i="5"/>
  <c r="AB22" i="5"/>
  <c r="AA25" i="5"/>
  <c r="AE43" i="5"/>
  <c r="AB50" i="5"/>
  <c r="AB51" i="5"/>
  <c r="AE48" i="5"/>
  <c r="AB36" i="5"/>
  <c r="AE33" i="5"/>
  <c r="AB21" i="5"/>
  <c r="AH18" i="5"/>
  <c r="AB40" i="5"/>
  <c r="AB16" i="5"/>
  <c r="AH7" i="5"/>
  <c r="AE7" i="5"/>
  <c r="AE38" i="5"/>
  <c r="AE23" i="5"/>
  <c r="AH28" i="5"/>
  <c r="AB35" i="5"/>
  <c r="AB23" i="5"/>
  <c r="AB20" i="5"/>
  <c r="AB43" i="5"/>
  <c r="AE28" i="5"/>
  <c r="AE13" i="5"/>
  <c r="AH38" i="5"/>
  <c r="AB53" i="5"/>
  <c r="AB38" i="5"/>
  <c r="AB27" i="5"/>
  <c r="AB9" i="5"/>
  <c r="AE18" i="5"/>
  <c r="AB24" i="5"/>
  <c r="AB12" i="5"/>
  <c r="AB44" i="5"/>
  <c r="AB30" i="5"/>
  <c r="AA21" i="5"/>
  <c r="AA36" i="5"/>
  <c r="AA13" i="5"/>
  <c r="Y55" i="5"/>
  <c r="Y58" i="5" s="1"/>
  <c r="AB13" i="5"/>
  <c r="AB25" i="5"/>
  <c r="AB28" i="5"/>
  <c r="AB31" i="5"/>
  <c r="AB34" i="5"/>
  <c r="AB37" i="5"/>
  <c r="AA40" i="5"/>
  <c r="AA43" i="5"/>
  <c r="AB15" i="5"/>
  <c r="AB47" i="5"/>
  <c r="AB8" i="5"/>
  <c r="AB11" i="5"/>
  <c r="AB14" i="5"/>
  <c r="AB17" i="5"/>
  <c r="AB46" i="5"/>
  <c r="AB49" i="5"/>
  <c r="Z7" i="5"/>
  <c r="Z18" i="5"/>
  <c r="AB7" i="5"/>
  <c r="X54" i="5"/>
  <c r="AA37" i="5" s="1"/>
  <c r="AA11" i="5"/>
  <c r="Z52" i="5"/>
  <c r="AA30" i="5"/>
  <c r="AA48" i="5"/>
  <c r="X55" i="5"/>
  <c r="X58" i="5" s="1"/>
  <c r="AB6" i="5"/>
  <c r="Z10" i="5"/>
  <c r="Z13" i="5"/>
  <c r="Z25" i="5"/>
  <c r="Z28" i="5"/>
  <c r="AA41" i="5"/>
  <c r="Z31" i="5"/>
  <c r="Z42" i="5"/>
  <c r="Z34" i="5"/>
  <c r="Z45" i="5"/>
  <c r="AA33" i="5"/>
  <c r="Z21" i="5"/>
  <c r="Z36" i="5"/>
  <c r="Z51" i="5"/>
  <c r="Z46" i="5"/>
  <c r="Z8" i="5"/>
  <c r="Z6" i="5"/>
  <c r="AA19" i="5"/>
  <c r="AA22" i="5"/>
  <c r="AB52" i="5"/>
  <c r="Z29" i="5"/>
  <c r="Z32" i="5"/>
  <c r="Z44" i="5"/>
  <c r="Z47" i="5"/>
  <c r="Z49" i="5"/>
  <c r="Z16" i="5"/>
  <c r="Z40" i="5"/>
  <c r="Z43" i="5"/>
  <c r="Z26" i="5"/>
  <c r="Z37" i="5"/>
  <c r="AA15" i="5" l="1"/>
  <c r="AA39" i="5"/>
  <c r="AC16" i="5"/>
  <c r="AA17" i="5"/>
  <c r="AA26" i="5"/>
  <c r="AC32" i="5"/>
  <c r="AC31" i="5"/>
  <c r="AC28" i="5"/>
  <c r="AA14" i="5"/>
  <c r="AC34" i="5"/>
  <c r="Z54" i="5"/>
  <c r="AC6" i="5"/>
  <c r="AD28" i="5"/>
  <c r="AD13" i="5"/>
  <c r="AD18" i="5"/>
  <c r="AD23" i="5"/>
  <c r="AA38" i="5"/>
  <c r="AA27" i="5"/>
  <c r="AA47" i="5"/>
  <c r="AA44" i="5"/>
  <c r="AA32" i="5"/>
  <c r="AA29" i="5"/>
  <c r="AD43" i="5"/>
  <c r="AA35" i="5"/>
  <c r="AA12" i="5"/>
  <c r="AD48" i="5"/>
  <c r="AD33" i="5"/>
  <c r="AG18" i="5"/>
  <c r="AA31" i="5"/>
  <c r="AG28" i="5"/>
  <c r="AA7" i="5"/>
  <c r="AA24" i="5"/>
  <c r="AG7" i="5"/>
  <c r="AD53" i="5"/>
  <c r="AA50" i="5"/>
  <c r="AA23" i="5"/>
  <c r="AA9" i="5"/>
  <c r="AG38" i="5"/>
  <c r="AD7" i="5"/>
  <c r="AD38" i="5"/>
  <c r="AA46" i="5"/>
  <c r="AA53" i="5"/>
  <c r="AA20" i="5"/>
  <c r="AA8" i="5"/>
  <c r="AC25" i="5"/>
  <c r="AC36" i="5"/>
  <c r="AC13" i="5"/>
  <c r="Z55" i="5"/>
  <c r="Z58" i="5" s="1"/>
  <c r="AC7" i="5"/>
  <c r="AA34" i="5"/>
  <c r="AF53" i="5"/>
  <c r="AA18" i="5"/>
  <c r="AC21" i="5"/>
  <c r="AC10" i="5"/>
  <c r="AA52" i="5"/>
  <c r="AA49" i="5"/>
  <c r="AA28" i="5"/>
  <c r="AA45" i="5"/>
  <c r="AA6" i="5"/>
  <c r="AF48" i="5" l="1"/>
  <c r="AF33" i="5"/>
  <c r="AI18" i="5"/>
  <c r="AI28" i="5"/>
  <c r="AI7" i="5"/>
  <c r="AI38" i="5"/>
  <c r="AF38" i="5"/>
  <c r="AF23" i="5"/>
  <c r="AF18" i="5"/>
  <c r="AF43" i="5"/>
  <c r="AF7" i="5"/>
  <c r="AF28" i="5"/>
  <c r="AF13" i="5"/>
  <c r="AC22" i="5"/>
  <c r="AC53" i="5"/>
  <c r="AC15" i="5"/>
  <c r="AC48" i="5"/>
  <c r="AC19" i="5"/>
  <c r="AC12" i="5"/>
  <c r="AC50" i="5"/>
  <c r="AC38" i="5"/>
  <c r="AC39" i="5"/>
  <c r="AC20" i="5"/>
  <c r="AC41" i="5"/>
  <c r="AC23" i="5"/>
  <c r="AC35" i="5"/>
  <c r="AC30" i="5"/>
  <c r="AC14" i="5"/>
  <c r="AC24" i="5"/>
  <c r="AC17" i="5"/>
  <c r="AC9" i="5"/>
  <c r="AC27" i="5"/>
  <c r="AC11" i="5"/>
  <c r="AC33" i="5"/>
  <c r="AC44" i="5"/>
  <c r="AC47" i="5"/>
  <c r="AC42" i="5"/>
  <c r="AC46" i="5"/>
  <c r="AC29" i="5"/>
  <c r="AC40" i="5"/>
  <c r="AC43" i="5"/>
  <c r="AC18" i="5"/>
  <c r="AC8" i="5"/>
  <c r="AC52" i="5"/>
  <c r="AC51" i="5"/>
  <c r="AC26" i="5"/>
  <c r="AC37" i="5"/>
  <c r="AC49" i="5"/>
  <c r="AC45" i="5"/>
  <c r="S54" i="4" l="1"/>
  <c r="R54" i="4"/>
  <c r="Q54" i="4"/>
  <c r="P54" i="4"/>
  <c r="O54" i="4"/>
  <c r="N54" i="4"/>
  <c r="M54" i="4"/>
  <c r="L54" i="4"/>
  <c r="K54" i="4"/>
  <c r="J54" i="4"/>
  <c r="I54" i="4"/>
  <c r="H54" i="4"/>
  <c r="T54" i="4" s="1"/>
  <c r="G54" i="4"/>
  <c r="U54" i="4" s="1"/>
  <c r="F54" i="4"/>
  <c r="E54" i="4"/>
  <c r="D54" i="4"/>
  <c r="C54" i="4"/>
  <c r="B54" i="4"/>
  <c r="Z53" i="4"/>
  <c r="Y53" i="4"/>
  <c r="X53" i="4"/>
  <c r="U53" i="4"/>
  <c r="T53" i="4"/>
  <c r="Y52" i="4"/>
  <c r="X52" i="4"/>
  <c r="U52" i="4"/>
  <c r="T52" i="4"/>
  <c r="Y51" i="4"/>
  <c r="X51" i="4"/>
  <c r="U51" i="4"/>
  <c r="T51" i="4"/>
  <c r="Z50" i="4"/>
  <c r="Y50" i="4"/>
  <c r="X50" i="4"/>
  <c r="U50" i="4"/>
  <c r="T50" i="4"/>
  <c r="Y49" i="4"/>
  <c r="X49" i="4"/>
  <c r="U49" i="4"/>
  <c r="T49" i="4"/>
  <c r="Y48" i="4"/>
  <c r="X48" i="4"/>
  <c r="U48" i="4"/>
  <c r="T48" i="4"/>
  <c r="Y47" i="4"/>
  <c r="X47" i="4"/>
  <c r="U47" i="4"/>
  <c r="T47" i="4"/>
  <c r="Y46" i="4"/>
  <c r="X46" i="4"/>
  <c r="U46" i="4"/>
  <c r="T46" i="4"/>
  <c r="Y45" i="4"/>
  <c r="X45" i="4"/>
  <c r="U45" i="4"/>
  <c r="T45" i="4"/>
  <c r="Y44" i="4"/>
  <c r="X44" i="4"/>
  <c r="U44" i="4"/>
  <c r="T44" i="4"/>
  <c r="Y43" i="4"/>
  <c r="X43" i="4"/>
  <c r="U43" i="4"/>
  <c r="T43" i="4"/>
  <c r="Y42" i="4"/>
  <c r="X42" i="4"/>
  <c r="U42" i="4"/>
  <c r="T42" i="4"/>
  <c r="Y41" i="4"/>
  <c r="X41" i="4"/>
  <c r="U41" i="4"/>
  <c r="T41" i="4"/>
  <c r="Y40" i="4"/>
  <c r="X40" i="4"/>
  <c r="U40" i="4"/>
  <c r="T40" i="4"/>
  <c r="Y39" i="4"/>
  <c r="X39" i="4"/>
  <c r="U39" i="4"/>
  <c r="T39" i="4"/>
  <c r="Z38" i="4"/>
  <c r="Y38" i="4"/>
  <c r="X38" i="4"/>
  <c r="U38" i="4"/>
  <c r="T38" i="4"/>
  <c r="Y37" i="4"/>
  <c r="X37" i="4"/>
  <c r="Z37" i="4" s="1"/>
  <c r="U37" i="4"/>
  <c r="T37" i="4"/>
  <c r="Y36" i="4"/>
  <c r="X36" i="4"/>
  <c r="Z36" i="4" s="1"/>
  <c r="U36" i="4"/>
  <c r="T36" i="4"/>
  <c r="Z35" i="4"/>
  <c r="Y35" i="4"/>
  <c r="X35" i="4"/>
  <c r="U35" i="4"/>
  <c r="T35" i="4"/>
  <c r="Y34" i="4"/>
  <c r="X34" i="4"/>
  <c r="Z34" i="4" s="1"/>
  <c r="U34" i="4"/>
  <c r="T34" i="4"/>
  <c r="Y33" i="4"/>
  <c r="X33" i="4"/>
  <c r="U33" i="4"/>
  <c r="T33" i="4"/>
  <c r="Y32" i="4"/>
  <c r="X32" i="4"/>
  <c r="U32" i="4"/>
  <c r="T32" i="4"/>
  <c r="Y31" i="4"/>
  <c r="X31" i="4"/>
  <c r="U31" i="4"/>
  <c r="T31" i="4"/>
  <c r="Y30" i="4"/>
  <c r="X30" i="4"/>
  <c r="U30" i="4"/>
  <c r="T30" i="4"/>
  <c r="Y29" i="4"/>
  <c r="X29" i="4"/>
  <c r="U29" i="4"/>
  <c r="T29" i="4"/>
  <c r="Y28" i="4"/>
  <c r="X28" i="4"/>
  <c r="Z28" i="4" s="1"/>
  <c r="U28" i="4"/>
  <c r="T28" i="4"/>
  <c r="Y27" i="4"/>
  <c r="X27" i="4"/>
  <c r="Z27" i="4" s="1"/>
  <c r="U27" i="4"/>
  <c r="T27" i="4"/>
  <c r="Y26" i="4"/>
  <c r="X26" i="4"/>
  <c r="Z26" i="4" s="1"/>
  <c r="U26" i="4"/>
  <c r="T26" i="4"/>
  <c r="Y25" i="4"/>
  <c r="X25" i="4"/>
  <c r="U25" i="4"/>
  <c r="T25" i="4"/>
  <c r="Y24" i="4"/>
  <c r="X24" i="4"/>
  <c r="Z24" i="4" s="1"/>
  <c r="U24" i="4"/>
  <c r="T24" i="4"/>
  <c r="Z23" i="4"/>
  <c r="Y23" i="4"/>
  <c r="X23" i="4"/>
  <c r="U23" i="4"/>
  <c r="T23" i="4"/>
  <c r="Y22" i="4"/>
  <c r="X22" i="4"/>
  <c r="U22" i="4"/>
  <c r="T22" i="4"/>
  <c r="Y21" i="4"/>
  <c r="X21" i="4"/>
  <c r="U21" i="4"/>
  <c r="T21" i="4"/>
  <c r="Z20" i="4"/>
  <c r="Y20" i="4"/>
  <c r="X20" i="4"/>
  <c r="U20" i="4"/>
  <c r="T20" i="4"/>
  <c r="Y19" i="4"/>
  <c r="X19" i="4"/>
  <c r="Z19" i="4" s="1"/>
  <c r="U19" i="4"/>
  <c r="T19" i="4"/>
  <c r="Y18" i="4"/>
  <c r="X18" i="4"/>
  <c r="U18" i="4"/>
  <c r="T18" i="4"/>
  <c r="Y17" i="4"/>
  <c r="X17" i="4"/>
  <c r="Z17" i="4" s="1"/>
  <c r="U17" i="4"/>
  <c r="T17" i="4"/>
  <c r="Y16" i="4"/>
  <c r="X16" i="4"/>
  <c r="U16" i="4"/>
  <c r="T16" i="4"/>
  <c r="Y15" i="4"/>
  <c r="X15" i="4"/>
  <c r="U15" i="4"/>
  <c r="T15" i="4"/>
  <c r="Y14" i="4"/>
  <c r="X14" i="4"/>
  <c r="U14" i="4"/>
  <c r="T14" i="4"/>
  <c r="Y13" i="4"/>
  <c r="X13" i="4"/>
  <c r="U13" i="4"/>
  <c r="T13" i="4"/>
  <c r="Y12" i="4"/>
  <c r="X12" i="4"/>
  <c r="Z12" i="4" s="1"/>
  <c r="U12" i="4"/>
  <c r="T12" i="4"/>
  <c r="Y11" i="4"/>
  <c r="X11" i="4"/>
  <c r="U11" i="4"/>
  <c r="T11" i="4"/>
  <c r="Y10" i="4"/>
  <c r="X10" i="4"/>
  <c r="U10" i="4"/>
  <c r="T10" i="4"/>
  <c r="Y9" i="4"/>
  <c r="X9" i="4"/>
  <c r="Z9" i="4" s="1"/>
  <c r="U9" i="4"/>
  <c r="T9" i="4"/>
  <c r="Y8" i="4"/>
  <c r="X8" i="4"/>
  <c r="U8" i="4"/>
  <c r="T8" i="4"/>
  <c r="Y7" i="4"/>
  <c r="Z7" i="4" s="1"/>
  <c r="X7" i="4"/>
  <c r="U7" i="4"/>
  <c r="T7" i="4"/>
  <c r="Y6" i="4"/>
  <c r="X6" i="4"/>
  <c r="Z6" i="4" s="1"/>
  <c r="U6" i="4"/>
  <c r="T6" i="4"/>
  <c r="AA47" i="4" l="1"/>
  <c r="AB36" i="4"/>
  <c r="AA42" i="4"/>
  <c r="Z42" i="4"/>
  <c r="AB15" i="4"/>
  <c r="AA51" i="4"/>
  <c r="AA11" i="4"/>
  <c r="Z11" i="4"/>
  <c r="AB32" i="4"/>
  <c r="AB51" i="4"/>
  <c r="Z18" i="4"/>
  <c r="AA8" i="4"/>
  <c r="Z8" i="4"/>
  <c r="X55" i="4"/>
  <c r="X58" i="4" s="1"/>
  <c r="AB13" i="4"/>
  <c r="AB21" i="4"/>
  <c r="AA32" i="4"/>
  <c r="AA43" i="4"/>
  <c r="AA25" i="4"/>
  <c r="AA44" i="4"/>
  <c r="AB17" i="4"/>
  <c r="AB25" i="4"/>
  <c r="AB33" i="4"/>
  <c r="Y55" i="4"/>
  <c r="Y58" i="4" s="1"/>
  <c r="AB7" i="4"/>
  <c r="Z39" i="4"/>
  <c r="Z15" i="4"/>
  <c r="AA15" i="4"/>
  <c r="AB39" i="4"/>
  <c r="AB31" i="4"/>
  <c r="Z31" i="4"/>
  <c r="AB42" i="4"/>
  <c r="AA13" i="4"/>
  <c r="AB26" i="4"/>
  <c r="Y54" i="4"/>
  <c r="AB34" i="4" s="1"/>
  <c r="AB22" i="4"/>
  <c r="AB46" i="4"/>
  <c r="Z46" i="4"/>
  <c r="AA49" i="4"/>
  <c r="AB14" i="4"/>
  <c r="AA10" i="4"/>
  <c r="AB10" i="4"/>
  <c r="AA29" i="4"/>
  <c r="AA40" i="4"/>
  <c r="AB8" i="4"/>
  <c r="AA30" i="4"/>
  <c r="AA41" i="4"/>
  <c r="AB49" i="4"/>
  <c r="AA52" i="4"/>
  <c r="Z51" i="4"/>
  <c r="Z22" i="4"/>
  <c r="Z30" i="4"/>
  <c r="Z33" i="4"/>
  <c r="Z45" i="4"/>
  <c r="AA6" i="4"/>
  <c r="Z14" i="4"/>
  <c r="Z41" i="4"/>
  <c r="Z25" i="4"/>
  <c r="Z21" i="4"/>
  <c r="Z29" i="4"/>
  <c r="Z32" i="4"/>
  <c r="AA36" i="4"/>
  <c r="Z44" i="4"/>
  <c r="Z47" i="4"/>
  <c r="Z49" i="4"/>
  <c r="AA19" i="4"/>
  <c r="AB6" i="4"/>
  <c r="Z10" i="4"/>
  <c r="Z13" i="4"/>
  <c r="AA17" i="4"/>
  <c r="AA28" i="4"/>
  <c r="Z16" i="4"/>
  <c r="Z40" i="4"/>
  <c r="Z43" i="4"/>
  <c r="X54" i="4"/>
  <c r="AA39" i="4" s="1"/>
  <c r="Z52" i="4"/>
  <c r="Z48" i="4"/>
  <c r="AB41" i="4" l="1"/>
  <c r="AA14" i="4"/>
  <c r="AB47" i="4"/>
  <c r="AB45" i="4"/>
  <c r="AA22" i="4"/>
  <c r="AB18" i="4"/>
  <c r="AA48" i="4"/>
  <c r="AB30" i="4"/>
  <c r="AA26" i="4"/>
  <c r="AA37" i="4"/>
  <c r="AB48" i="4"/>
  <c r="AB37" i="4"/>
  <c r="AB19" i="4"/>
  <c r="AH38" i="4"/>
  <c r="AE7" i="4"/>
  <c r="AE38" i="4"/>
  <c r="AE23" i="4"/>
  <c r="AE43" i="4"/>
  <c r="AB23" i="4"/>
  <c r="AE48" i="4"/>
  <c r="AE33" i="4"/>
  <c r="AH18" i="4"/>
  <c r="AE53" i="4"/>
  <c r="AH28" i="4"/>
  <c r="AB50" i="4"/>
  <c r="AB38" i="4"/>
  <c r="AB35" i="4"/>
  <c r="AH7" i="4"/>
  <c r="AE18" i="4"/>
  <c r="AB53" i="4"/>
  <c r="AB20" i="4"/>
  <c r="AB27" i="4"/>
  <c r="AB12" i="4"/>
  <c r="AE28" i="4"/>
  <c r="AB9" i="4"/>
  <c r="AB43" i="4"/>
  <c r="AB24" i="4"/>
  <c r="AB16" i="4"/>
  <c r="AE13" i="4"/>
  <c r="AB40" i="4"/>
  <c r="AD28" i="4"/>
  <c r="AD13" i="4"/>
  <c r="AG7" i="4"/>
  <c r="AA46" i="4"/>
  <c r="AG38" i="4"/>
  <c r="AD18" i="4"/>
  <c r="AD7" i="4"/>
  <c r="AD53" i="4"/>
  <c r="AD23" i="4"/>
  <c r="AA31" i="4"/>
  <c r="AA50" i="4"/>
  <c r="AA23" i="4"/>
  <c r="AA20" i="4"/>
  <c r="AD48" i="4"/>
  <c r="AD33" i="4"/>
  <c r="AG18" i="4"/>
  <c r="AD38" i="4"/>
  <c r="AD43" i="4"/>
  <c r="AG28" i="4"/>
  <c r="AA7" i="4"/>
  <c r="AA53" i="4"/>
  <c r="AA38" i="4"/>
  <c r="AA35" i="4"/>
  <c r="AA27" i="4"/>
  <c r="AA12" i="4"/>
  <c r="AA9" i="4"/>
  <c r="AA24" i="4"/>
  <c r="AA34" i="4"/>
  <c r="AB29" i="4"/>
  <c r="AB52" i="4"/>
  <c r="AB11" i="4"/>
  <c r="AA18" i="4"/>
  <c r="AA21" i="4"/>
  <c r="AA16" i="4"/>
  <c r="AA33" i="4"/>
  <c r="AA45" i="4"/>
  <c r="AB28" i="4"/>
  <c r="Z54" i="4"/>
  <c r="AB44" i="4"/>
  <c r="AF48" i="4" l="1"/>
  <c r="AF33" i="4"/>
  <c r="AI18" i="4"/>
  <c r="AF38" i="4"/>
  <c r="AF43" i="4"/>
  <c r="AI7" i="4"/>
  <c r="AF7" i="4"/>
  <c r="AI28" i="4"/>
  <c r="AF28" i="4"/>
  <c r="AI38" i="4"/>
  <c r="AF18" i="4"/>
  <c r="AF53" i="4"/>
  <c r="AF23" i="4"/>
  <c r="AF13" i="4"/>
  <c r="AC7" i="4"/>
  <c r="AC50" i="4"/>
  <c r="AC12" i="4"/>
  <c r="AC53" i="4"/>
  <c r="AC24" i="4"/>
  <c r="AC19" i="4"/>
  <c r="AC17" i="4"/>
  <c r="AC36" i="4"/>
  <c r="AC38" i="4"/>
  <c r="AC35" i="4"/>
  <c r="AC23" i="4"/>
  <c r="AC28" i="4"/>
  <c r="AC37" i="4"/>
  <c r="AC9" i="4"/>
  <c r="AC26" i="4"/>
  <c r="AC20" i="4"/>
  <c r="AC34" i="4"/>
  <c r="AC27" i="4"/>
  <c r="AC6" i="4"/>
  <c r="AC45" i="4"/>
  <c r="AC49" i="4"/>
  <c r="AC48" i="4"/>
  <c r="AC16" i="4"/>
  <c r="AC40" i="4"/>
  <c r="AC51" i="4"/>
  <c r="AC8" i="4"/>
  <c r="AC44" i="4"/>
  <c r="AC41" i="4"/>
  <c r="AC31" i="4"/>
  <c r="AC47" i="4"/>
  <c r="AC15" i="4"/>
  <c r="AC13" i="4"/>
  <c r="Z55" i="4"/>
  <c r="Z58" i="4" s="1"/>
  <c r="AC18" i="4"/>
  <c r="AC39" i="4"/>
  <c r="AC52" i="4"/>
  <c r="AC29" i="4"/>
  <c r="AC11" i="4"/>
  <c r="AC32" i="4"/>
  <c r="AC25" i="4"/>
  <c r="AC21" i="4"/>
  <c r="AC33" i="4"/>
  <c r="AC14" i="4"/>
  <c r="AC43" i="4"/>
  <c r="AC46" i="4"/>
  <c r="AC42" i="4"/>
  <c r="AC22" i="4"/>
  <c r="AC10" i="4"/>
  <c r="AC30" i="4"/>
  <c r="U54" i="3" l="1"/>
  <c r="T54" i="3"/>
  <c r="Y53" i="3"/>
  <c r="X53" i="3"/>
  <c r="Z53" i="3" s="1"/>
  <c r="U53" i="3"/>
  <c r="T53" i="3"/>
  <c r="Y52" i="3"/>
  <c r="Z52" i="3" s="1"/>
  <c r="X52" i="3"/>
  <c r="U52" i="3"/>
  <c r="T52" i="3"/>
  <c r="Y51" i="3"/>
  <c r="X51" i="3"/>
  <c r="U51" i="3"/>
  <c r="T51" i="3"/>
  <c r="Y50" i="3"/>
  <c r="X50" i="3"/>
  <c r="Z50" i="3" s="1"/>
  <c r="U50" i="3"/>
  <c r="T50" i="3"/>
  <c r="Z49" i="3"/>
  <c r="Y49" i="3"/>
  <c r="X49" i="3"/>
  <c r="U49" i="3"/>
  <c r="T49" i="3"/>
  <c r="Y48" i="3"/>
  <c r="X48" i="3"/>
  <c r="Z48" i="3" s="1"/>
  <c r="U48" i="3"/>
  <c r="T48" i="3"/>
  <c r="Y47" i="3"/>
  <c r="X47" i="3"/>
  <c r="Z47" i="3" s="1"/>
  <c r="U47" i="3"/>
  <c r="T47" i="3"/>
  <c r="Y46" i="3"/>
  <c r="X46" i="3"/>
  <c r="U46" i="3"/>
  <c r="T46" i="3"/>
  <c r="Y45" i="3"/>
  <c r="X45" i="3"/>
  <c r="Z45" i="3" s="1"/>
  <c r="U45" i="3"/>
  <c r="T45" i="3"/>
  <c r="Y44" i="3"/>
  <c r="X44" i="3"/>
  <c r="U44" i="3"/>
  <c r="T44" i="3"/>
  <c r="Y43" i="3"/>
  <c r="X43" i="3"/>
  <c r="U43" i="3"/>
  <c r="T43" i="3"/>
  <c r="Y42" i="3"/>
  <c r="X42" i="3"/>
  <c r="U42" i="3"/>
  <c r="T42" i="3"/>
  <c r="Z41" i="3"/>
  <c r="Y41" i="3"/>
  <c r="X41" i="3"/>
  <c r="U41" i="3"/>
  <c r="T41" i="3"/>
  <c r="Y40" i="3"/>
  <c r="X40" i="3"/>
  <c r="U40" i="3"/>
  <c r="T40" i="3"/>
  <c r="Y39" i="3"/>
  <c r="X39" i="3"/>
  <c r="U39" i="3"/>
  <c r="T39" i="3"/>
  <c r="Y38" i="3"/>
  <c r="X38" i="3"/>
  <c r="Z38" i="3" s="1"/>
  <c r="U38" i="3"/>
  <c r="T38" i="3"/>
  <c r="Y37" i="3"/>
  <c r="X37" i="3"/>
  <c r="U37" i="3"/>
  <c r="T37" i="3"/>
  <c r="Y36" i="3"/>
  <c r="X36" i="3"/>
  <c r="U36" i="3"/>
  <c r="T36" i="3"/>
  <c r="Y35" i="3"/>
  <c r="X35" i="3"/>
  <c r="Z35" i="3" s="1"/>
  <c r="U35" i="3"/>
  <c r="T35" i="3"/>
  <c r="Y34" i="3"/>
  <c r="X34" i="3"/>
  <c r="U34" i="3"/>
  <c r="T34" i="3"/>
  <c r="Y33" i="3"/>
  <c r="X33" i="3"/>
  <c r="Z33" i="3" s="1"/>
  <c r="U33" i="3"/>
  <c r="T33" i="3"/>
  <c r="Y32" i="3"/>
  <c r="X32" i="3"/>
  <c r="U32" i="3"/>
  <c r="T32" i="3"/>
  <c r="Y31" i="3"/>
  <c r="X31" i="3"/>
  <c r="U31" i="3"/>
  <c r="T31" i="3"/>
  <c r="Y30" i="3"/>
  <c r="X30" i="3"/>
  <c r="Z30" i="3" s="1"/>
  <c r="U30" i="3"/>
  <c r="T30" i="3"/>
  <c r="Y29" i="3"/>
  <c r="X29" i="3"/>
  <c r="U29" i="3"/>
  <c r="T29" i="3"/>
  <c r="Y28" i="3"/>
  <c r="Z28" i="3" s="1"/>
  <c r="X28" i="3"/>
  <c r="U28" i="3"/>
  <c r="T28" i="3"/>
  <c r="Y27" i="3"/>
  <c r="X27" i="3"/>
  <c r="U27" i="3"/>
  <c r="T27" i="3"/>
  <c r="Y26" i="3"/>
  <c r="X26" i="3"/>
  <c r="U26" i="3"/>
  <c r="T26" i="3"/>
  <c r="Y25" i="3"/>
  <c r="X25" i="3"/>
  <c r="U25" i="3"/>
  <c r="T25" i="3"/>
  <c r="Y24" i="3"/>
  <c r="X24" i="3"/>
  <c r="Z24" i="3" s="1"/>
  <c r="U24" i="3"/>
  <c r="T24" i="3"/>
  <c r="Y23" i="3"/>
  <c r="X23" i="3"/>
  <c r="U23" i="3"/>
  <c r="T23" i="3"/>
  <c r="Y22" i="3"/>
  <c r="X22" i="3"/>
  <c r="U22" i="3"/>
  <c r="T22" i="3"/>
  <c r="Y21" i="3"/>
  <c r="X21" i="3"/>
  <c r="Z21" i="3" s="1"/>
  <c r="U21" i="3"/>
  <c r="T21" i="3"/>
  <c r="Y20" i="3"/>
  <c r="X20" i="3"/>
  <c r="Z20" i="3" s="1"/>
  <c r="U20" i="3"/>
  <c r="T20" i="3"/>
  <c r="Y19" i="3"/>
  <c r="Z19" i="3" s="1"/>
  <c r="X19" i="3"/>
  <c r="U19" i="3"/>
  <c r="T19" i="3"/>
  <c r="Y18" i="3"/>
  <c r="X18" i="3"/>
  <c r="U18" i="3"/>
  <c r="T18" i="3"/>
  <c r="Z17" i="3"/>
  <c r="Y17" i="3"/>
  <c r="X17" i="3"/>
  <c r="U17" i="3"/>
  <c r="T17" i="3"/>
  <c r="Y16" i="3"/>
  <c r="X16" i="3"/>
  <c r="U16" i="3"/>
  <c r="T16" i="3"/>
  <c r="Y15" i="3"/>
  <c r="X15" i="3"/>
  <c r="U15" i="3"/>
  <c r="T15" i="3"/>
  <c r="Z14" i="3"/>
  <c r="Y14" i="3"/>
  <c r="X14" i="3"/>
  <c r="U14" i="3"/>
  <c r="T14" i="3"/>
  <c r="Y13" i="3"/>
  <c r="X13" i="3"/>
  <c r="U13" i="3"/>
  <c r="T13" i="3"/>
  <c r="Y12" i="3"/>
  <c r="X12" i="3"/>
  <c r="Z12" i="3" s="1"/>
  <c r="U12" i="3"/>
  <c r="T12" i="3"/>
  <c r="Y11" i="3"/>
  <c r="X11" i="3"/>
  <c r="Z11" i="3" s="1"/>
  <c r="U11" i="3"/>
  <c r="T11" i="3"/>
  <c r="Y10" i="3"/>
  <c r="X10" i="3"/>
  <c r="U10" i="3"/>
  <c r="T10" i="3"/>
  <c r="Y9" i="3"/>
  <c r="X9" i="3"/>
  <c r="Z9" i="3" s="1"/>
  <c r="U9" i="3"/>
  <c r="T9" i="3"/>
  <c r="Y8" i="3"/>
  <c r="X8" i="3"/>
  <c r="Z8" i="3" s="1"/>
  <c r="U8" i="3"/>
  <c r="T8" i="3"/>
  <c r="Y7" i="3"/>
  <c r="X7" i="3"/>
  <c r="U7" i="3"/>
  <c r="T7" i="3"/>
  <c r="Y6" i="3"/>
  <c r="X6" i="3"/>
  <c r="Z6" i="3" s="1"/>
  <c r="U6" i="3"/>
  <c r="T6" i="3"/>
  <c r="AB7" i="3" l="1"/>
  <c r="AB51" i="3"/>
  <c r="AB16" i="3"/>
  <c r="AB40" i="3"/>
  <c r="AB46" i="3"/>
  <c r="AB8" i="3"/>
  <c r="AB20" i="3"/>
  <c r="AB26" i="3"/>
  <c r="AB32" i="3"/>
  <c r="AB38" i="3"/>
  <c r="AB44" i="3"/>
  <c r="AB47" i="3"/>
  <c r="AB10" i="3"/>
  <c r="AB25" i="3"/>
  <c r="AB31" i="3"/>
  <c r="AB43" i="3"/>
  <c r="AB11" i="3"/>
  <c r="AB23" i="3"/>
  <c r="AB29" i="3"/>
  <c r="AB35" i="3"/>
  <c r="AB9" i="3"/>
  <c r="AB12" i="3"/>
  <c r="AB50" i="3"/>
  <c r="AB53" i="3"/>
  <c r="AB18" i="3"/>
  <c r="AB21" i="3"/>
  <c r="AB24" i="3"/>
  <c r="AB36" i="3"/>
  <c r="AB39" i="3"/>
  <c r="Z25" i="3"/>
  <c r="Z51" i="3"/>
  <c r="Z29" i="3"/>
  <c r="Z44" i="3"/>
  <c r="Z40" i="3"/>
  <c r="Y54" i="3"/>
  <c r="Z23" i="3"/>
  <c r="Z7" i="3"/>
  <c r="Z31" i="3"/>
  <c r="Z46" i="3"/>
  <c r="AA53" i="3"/>
  <c r="Y55" i="3"/>
  <c r="Y58" i="3" s="1"/>
  <c r="AB28" i="3"/>
  <c r="Z32" i="3"/>
  <c r="Z15" i="3"/>
  <c r="Z18" i="3"/>
  <c r="Z39" i="3"/>
  <c r="Z42" i="3"/>
  <c r="Z10" i="3"/>
  <c r="X54" i="3"/>
  <c r="AA19" i="3" s="1"/>
  <c r="Z16" i="3"/>
  <c r="Z43" i="3"/>
  <c r="Z26" i="3"/>
  <c r="Z36" i="3"/>
  <c r="Z27" i="3"/>
  <c r="Z22" i="3"/>
  <c r="Z34" i="3"/>
  <c r="Z37" i="3"/>
  <c r="Z13" i="3"/>
  <c r="X55" i="3" l="1"/>
  <c r="X58" i="3" s="1"/>
  <c r="AA21" i="3"/>
  <c r="AA50" i="3"/>
  <c r="AA15" i="3"/>
  <c r="AA44" i="3"/>
  <c r="AA46" i="3"/>
  <c r="AA38" i="3"/>
  <c r="AA36" i="3"/>
  <c r="AA43" i="3"/>
  <c r="AA40" i="3"/>
  <c r="AA24" i="3"/>
  <c r="AA20" i="3"/>
  <c r="AA27" i="3"/>
  <c r="AA34" i="3"/>
  <c r="AC27" i="3"/>
  <c r="AA7" i="3"/>
  <c r="AC7" i="3"/>
  <c r="AA42" i="3"/>
  <c r="AA37" i="3"/>
  <c r="AA29" i="3"/>
  <c r="AA22" i="3"/>
  <c r="AA12" i="3"/>
  <c r="AA31" i="3"/>
  <c r="AA23" i="3"/>
  <c r="AA52" i="3"/>
  <c r="AC51" i="3"/>
  <c r="AA18" i="3"/>
  <c r="AA32" i="3"/>
  <c r="AA49" i="3"/>
  <c r="AD7" i="3"/>
  <c r="AD28" i="3"/>
  <c r="AD33" i="3"/>
  <c r="AA28" i="3"/>
  <c r="AA13" i="3"/>
  <c r="AG7" i="3"/>
  <c r="AG38" i="3"/>
  <c r="AD18" i="3"/>
  <c r="AA6" i="3"/>
  <c r="AD53" i="3"/>
  <c r="AD38" i="3"/>
  <c r="AD23" i="3"/>
  <c r="AA11" i="3"/>
  <c r="AA8" i="3"/>
  <c r="AD13" i="3"/>
  <c r="AG18" i="3"/>
  <c r="AA10" i="3"/>
  <c r="AA17" i="3"/>
  <c r="AA14" i="3"/>
  <c r="AA45" i="3"/>
  <c r="AA30" i="3"/>
  <c r="AD43" i="3"/>
  <c r="AG28" i="3"/>
  <c r="AA41" i="3"/>
  <c r="AA48" i="3"/>
  <c r="AD48" i="3"/>
  <c r="AA25" i="3"/>
  <c r="AA33" i="3"/>
  <c r="AC10" i="3"/>
  <c r="AC29" i="3"/>
  <c r="AA39" i="3"/>
  <c r="AA35" i="3"/>
  <c r="AA9" i="3"/>
  <c r="AC43" i="3"/>
  <c r="AE53" i="3"/>
  <c r="AE38" i="3"/>
  <c r="AE23" i="3"/>
  <c r="AE13" i="3"/>
  <c r="AH7" i="3"/>
  <c r="AB17" i="3"/>
  <c r="AB30" i="3"/>
  <c r="AE18" i="3"/>
  <c r="AB49" i="3"/>
  <c r="AB34" i="3"/>
  <c r="AE7" i="3"/>
  <c r="AB42" i="3"/>
  <c r="AB14" i="3"/>
  <c r="AB45" i="3"/>
  <c r="AB37" i="3"/>
  <c r="AB22" i="3"/>
  <c r="AE43" i="3"/>
  <c r="AH28" i="3"/>
  <c r="AE28" i="3"/>
  <c r="AE48" i="3"/>
  <c r="AB6" i="3"/>
  <c r="AH18" i="3"/>
  <c r="AB41" i="3"/>
  <c r="AB33" i="3"/>
  <c r="AE33" i="3"/>
  <c r="AH38" i="3"/>
  <c r="AB48" i="3"/>
  <c r="AB52" i="3"/>
  <c r="AB19" i="3"/>
  <c r="AB27" i="3"/>
  <c r="AB15" i="3"/>
  <c r="AA26" i="3"/>
  <c r="AB13" i="3"/>
  <c r="Z54" i="3"/>
  <c r="AA16" i="3"/>
  <c r="AA51" i="3"/>
  <c r="AC16" i="3"/>
  <c r="AA47" i="3"/>
  <c r="AI7" i="3" l="1"/>
  <c r="AF43" i="3"/>
  <c r="AI28" i="3"/>
  <c r="AI18" i="3"/>
  <c r="AF18" i="3"/>
  <c r="AC49" i="3"/>
  <c r="AF7" i="3"/>
  <c r="AF33" i="3"/>
  <c r="AF53" i="3"/>
  <c r="AF23" i="3"/>
  <c r="AF48" i="3"/>
  <c r="AF28" i="3"/>
  <c r="AF13" i="3"/>
  <c r="AI38" i="3"/>
  <c r="AF38" i="3"/>
  <c r="AC6" i="3"/>
  <c r="AC20" i="3"/>
  <c r="AC33" i="3"/>
  <c r="AC52" i="3"/>
  <c r="AC9" i="3"/>
  <c r="AC30" i="3"/>
  <c r="AC11" i="3"/>
  <c r="AC14" i="3"/>
  <c r="AC12" i="3"/>
  <c r="AC38" i="3"/>
  <c r="AC21" i="3"/>
  <c r="AC53" i="3"/>
  <c r="AC41" i="3"/>
  <c r="AC17" i="3"/>
  <c r="AC24" i="3"/>
  <c r="AC35" i="3"/>
  <c r="AC19" i="3"/>
  <c r="AC45" i="3"/>
  <c r="AC48" i="3"/>
  <c r="AC28" i="3"/>
  <c r="AC50" i="3"/>
  <c r="AC8" i="3"/>
  <c r="AC47" i="3"/>
  <c r="AC46" i="3"/>
  <c r="AC44" i="3"/>
  <c r="AC42" i="3"/>
  <c r="AC40" i="3"/>
  <c r="AC23" i="3"/>
  <c r="AC32" i="3"/>
  <c r="AC26" i="3"/>
  <c r="AC36" i="3"/>
  <c r="AC15" i="3"/>
  <c r="AC13" i="3"/>
  <c r="AC31" i="3"/>
  <c r="AC22" i="3"/>
  <c r="AC18" i="3"/>
  <c r="AC34" i="3"/>
  <c r="AC25" i="3"/>
  <c r="AC37" i="3"/>
  <c r="Z55" i="3"/>
  <c r="Z58" i="3" s="1"/>
  <c r="AC39" i="3"/>
  <c r="S54" i="2" l="1"/>
  <c r="R54" i="2"/>
  <c r="Q54" i="2"/>
  <c r="P54" i="2"/>
  <c r="O54" i="2"/>
  <c r="N54" i="2"/>
  <c r="M54" i="2"/>
  <c r="L54" i="2"/>
  <c r="K54" i="2"/>
  <c r="J54" i="2"/>
  <c r="I54" i="2"/>
  <c r="H54" i="2"/>
  <c r="T54" i="2" s="1"/>
  <c r="G54" i="2"/>
  <c r="U54" i="2" s="1"/>
  <c r="F54" i="2"/>
  <c r="E54" i="2"/>
  <c r="D54" i="2"/>
  <c r="C54" i="2"/>
  <c r="B54" i="2"/>
  <c r="Z53" i="2"/>
  <c r="Y53" i="2"/>
  <c r="X53" i="2"/>
  <c r="U53" i="2"/>
  <c r="T53" i="2"/>
  <c r="Y52" i="2"/>
  <c r="AB52" i="2" s="1"/>
  <c r="X52" i="2"/>
  <c r="U52" i="2"/>
  <c r="T52" i="2"/>
  <c r="Y51" i="2"/>
  <c r="X51" i="2"/>
  <c r="U51" i="2"/>
  <c r="T51" i="2"/>
  <c r="Z50" i="2"/>
  <c r="Y50" i="2"/>
  <c r="X50" i="2"/>
  <c r="U50" i="2"/>
  <c r="T50" i="2"/>
  <c r="Y49" i="2"/>
  <c r="X49" i="2"/>
  <c r="U49" i="2"/>
  <c r="T49" i="2"/>
  <c r="Y48" i="2"/>
  <c r="X48" i="2"/>
  <c r="U48" i="2"/>
  <c r="T48" i="2"/>
  <c r="Y47" i="2"/>
  <c r="AB47" i="2" s="1"/>
  <c r="X47" i="2"/>
  <c r="U47" i="2"/>
  <c r="T47" i="2"/>
  <c r="Y46" i="2"/>
  <c r="X46" i="2"/>
  <c r="U46" i="2"/>
  <c r="T46" i="2"/>
  <c r="Y45" i="2"/>
  <c r="X45" i="2"/>
  <c r="U45" i="2"/>
  <c r="T45" i="2"/>
  <c r="Y44" i="2"/>
  <c r="AB44" i="2" s="1"/>
  <c r="X44" i="2"/>
  <c r="U44" i="2"/>
  <c r="T44" i="2"/>
  <c r="Y43" i="2"/>
  <c r="X43" i="2"/>
  <c r="U43" i="2"/>
  <c r="T43" i="2"/>
  <c r="Y42" i="2"/>
  <c r="X42" i="2"/>
  <c r="U42" i="2"/>
  <c r="T42" i="2"/>
  <c r="Y41" i="2"/>
  <c r="AB41" i="2" s="1"/>
  <c r="X41" i="2"/>
  <c r="Z41" i="2" s="1"/>
  <c r="U41" i="2"/>
  <c r="T41" i="2"/>
  <c r="Y40" i="2"/>
  <c r="X40" i="2"/>
  <c r="U40" i="2"/>
  <c r="T40" i="2"/>
  <c r="Y39" i="2"/>
  <c r="X39" i="2"/>
  <c r="U39" i="2"/>
  <c r="T39" i="2"/>
  <c r="Z38" i="2"/>
  <c r="Y38" i="2"/>
  <c r="X38" i="2"/>
  <c r="U38" i="2"/>
  <c r="T38" i="2"/>
  <c r="Y37" i="2"/>
  <c r="X37" i="2"/>
  <c r="U37" i="2"/>
  <c r="T37" i="2"/>
  <c r="Y36" i="2"/>
  <c r="X36" i="2"/>
  <c r="U36" i="2"/>
  <c r="T36" i="2"/>
  <c r="Z35" i="2"/>
  <c r="Y35" i="2"/>
  <c r="X35" i="2"/>
  <c r="U35" i="2"/>
  <c r="T35" i="2"/>
  <c r="Y34" i="2"/>
  <c r="X34" i="2"/>
  <c r="U34" i="2"/>
  <c r="T34" i="2"/>
  <c r="Y33" i="2"/>
  <c r="AB33" i="2" s="1"/>
  <c r="X33" i="2"/>
  <c r="U33" i="2"/>
  <c r="T33" i="2"/>
  <c r="Y32" i="2"/>
  <c r="AB32" i="2" s="1"/>
  <c r="X32" i="2"/>
  <c r="U32" i="2"/>
  <c r="T32" i="2"/>
  <c r="Y31" i="2"/>
  <c r="X31" i="2"/>
  <c r="U31" i="2"/>
  <c r="T31" i="2"/>
  <c r="Y30" i="2"/>
  <c r="AB30" i="2" s="1"/>
  <c r="X30" i="2"/>
  <c r="U30" i="2"/>
  <c r="T30" i="2"/>
  <c r="Y29" i="2"/>
  <c r="AB29" i="2" s="1"/>
  <c r="X29" i="2"/>
  <c r="U29" i="2"/>
  <c r="T29" i="2"/>
  <c r="Y28" i="2"/>
  <c r="X28" i="2"/>
  <c r="U28" i="2"/>
  <c r="T28" i="2"/>
  <c r="Z27" i="2"/>
  <c r="Y27" i="2"/>
  <c r="X27" i="2"/>
  <c r="U27" i="2"/>
  <c r="T27" i="2"/>
  <c r="Y26" i="2"/>
  <c r="AB26" i="2" s="1"/>
  <c r="X26" i="2"/>
  <c r="Z26" i="2" s="1"/>
  <c r="U26" i="2"/>
  <c r="T26" i="2"/>
  <c r="Y25" i="2"/>
  <c r="X25" i="2"/>
  <c r="U25" i="2"/>
  <c r="T25" i="2"/>
  <c r="Z24" i="2"/>
  <c r="Y24" i="2"/>
  <c r="X24" i="2"/>
  <c r="U24" i="2"/>
  <c r="T24" i="2"/>
  <c r="Z23" i="2"/>
  <c r="Y23" i="2"/>
  <c r="X23" i="2"/>
  <c r="U23" i="2"/>
  <c r="T23" i="2"/>
  <c r="Y22" i="2"/>
  <c r="AB22" i="2" s="1"/>
  <c r="X22" i="2"/>
  <c r="U22" i="2"/>
  <c r="T22" i="2"/>
  <c r="Y21" i="2"/>
  <c r="X21" i="2"/>
  <c r="U21" i="2"/>
  <c r="T21" i="2"/>
  <c r="Z20" i="2"/>
  <c r="Y20" i="2"/>
  <c r="X20" i="2"/>
  <c r="U20" i="2"/>
  <c r="T20" i="2"/>
  <c r="Y19" i="2"/>
  <c r="AB19" i="2" s="1"/>
  <c r="X19" i="2"/>
  <c r="U19" i="2"/>
  <c r="T19" i="2"/>
  <c r="Y18" i="2"/>
  <c r="AB18" i="2" s="1"/>
  <c r="X18" i="2"/>
  <c r="Z18" i="2" s="1"/>
  <c r="U18" i="2"/>
  <c r="T18" i="2"/>
  <c r="Y17" i="2"/>
  <c r="X17" i="2"/>
  <c r="Z17" i="2" s="1"/>
  <c r="U17" i="2"/>
  <c r="T17" i="2"/>
  <c r="Y16" i="2"/>
  <c r="X16" i="2"/>
  <c r="U16" i="2"/>
  <c r="T16" i="2"/>
  <c r="Y15" i="2"/>
  <c r="AB15" i="2" s="1"/>
  <c r="X15" i="2"/>
  <c r="U15" i="2"/>
  <c r="T15" i="2"/>
  <c r="Y14" i="2"/>
  <c r="X14" i="2"/>
  <c r="U14" i="2"/>
  <c r="T14" i="2"/>
  <c r="Y13" i="2"/>
  <c r="AB13" i="2" s="1"/>
  <c r="X13" i="2"/>
  <c r="U13" i="2"/>
  <c r="T13" i="2"/>
  <c r="Z12" i="2"/>
  <c r="Y12" i="2"/>
  <c r="X12" i="2"/>
  <c r="U12" i="2"/>
  <c r="T12" i="2"/>
  <c r="Y11" i="2"/>
  <c r="X11" i="2"/>
  <c r="U11" i="2"/>
  <c r="T11" i="2"/>
  <c r="Y10" i="2"/>
  <c r="AB10" i="2" s="1"/>
  <c r="X10" i="2"/>
  <c r="U10" i="2"/>
  <c r="T10" i="2"/>
  <c r="Z9" i="2"/>
  <c r="Y9" i="2"/>
  <c r="X9" i="2"/>
  <c r="U9" i="2"/>
  <c r="T9" i="2"/>
  <c r="Y8" i="2"/>
  <c r="X8" i="2"/>
  <c r="Z8" i="2" s="1"/>
  <c r="U8" i="2"/>
  <c r="T8" i="2"/>
  <c r="Y7" i="2"/>
  <c r="AB7" i="2" s="1"/>
  <c r="X7" i="2"/>
  <c r="U7" i="2"/>
  <c r="T7" i="2"/>
  <c r="Y6" i="2"/>
  <c r="Y54" i="2" s="1"/>
  <c r="X6" i="2"/>
  <c r="U6" i="2"/>
  <c r="T6" i="2"/>
  <c r="AB39" i="2" l="1"/>
  <c r="AB42" i="2"/>
  <c r="AB48" i="2"/>
  <c r="AB11" i="2"/>
  <c r="AB25" i="2"/>
  <c r="AB51" i="2"/>
  <c r="AA45" i="2"/>
  <c r="AB8" i="2"/>
  <c r="AB45" i="2"/>
  <c r="AB14" i="2"/>
  <c r="AB17" i="2"/>
  <c r="AB28" i="2"/>
  <c r="AB31" i="2"/>
  <c r="AB34" i="2"/>
  <c r="AA30" i="2"/>
  <c r="AB37" i="2"/>
  <c r="AA43" i="2"/>
  <c r="AE48" i="2"/>
  <c r="AB36" i="2"/>
  <c r="AE33" i="2"/>
  <c r="AB21" i="2"/>
  <c r="AH18" i="2"/>
  <c r="AE53" i="2"/>
  <c r="AE38" i="2"/>
  <c r="AE23" i="2"/>
  <c r="AH28" i="2"/>
  <c r="AB27" i="2"/>
  <c r="AB43" i="2"/>
  <c r="AB40" i="2"/>
  <c r="AE28" i="2"/>
  <c r="AE13" i="2"/>
  <c r="AH7" i="2"/>
  <c r="AE7" i="2"/>
  <c r="AB50" i="2"/>
  <c r="AB38" i="2"/>
  <c r="AB35" i="2"/>
  <c r="AB23" i="2"/>
  <c r="AB20" i="2"/>
  <c r="AH38" i="2"/>
  <c r="AB24" i="2"/>
  <c r="AE18" i="2"/>
  <c r="AE43" i="2"/>
  <c r="AB53" i="2"/>
  <c r="AB12" i="2"/>
  <c r="AB9" i="2"/>
  <c r="AB16" i="2"/>
  <c r="AB46" i="2"/>
  <c r="AB49" i="2"/>
  <c r="Z7" i="2"/>
  <c r="Z15" i="2"/>
  <c r="Z22" i="2"/>
  <c r="Z37" i="2"/>
  <c r="Z6" i="2"/>
  <c r="Z33" i="2"/>
  <c r="Z45" i="2"/>
  <c r="Z48" i="2"/>
  <c r="Z14" i="2"/>
  <c r="AB6" i="2"/>
  <c r="Z10" i="2"/>
  <c r="Z13" i="2"/>
  <c r="Z25" i="2"/>
  <c r="Z28" i="2"/>
  <c r="Y55" i="2"/>
  <c r="Y58" i="2" s="1"/>
  <c r="Z30" i="2"/>
  <c r="Z21" i="2"/>
  <c r="Z36" i="2"/>
  <c r="Z51" i="2"/>
  <c r="Z31" i="2"/>
  <c r="Z39" i="2"/>
  <c r="Z42" i="2"/>
  <c r="Z11" i="2"/>
  <c r="Z49" i="2"/>
  <c r="Z52" i="2"/>
  <c r="Z29" i="2"/>
  <c r="Z32" i="2"/>
  <c r="Z44" i="2"/>
  <c r="Z47" i="2"/>
  <c r="Z46" i="2"/>
  <c r="X54" i="2"/>
  <c r="AA21" i="2" s="1"/>
  <c r="Z19" i="2"/>
  <c r="Z34" i="2"/>
  <c r="Z16" i="2"/>
  <c r="Z40" i="2"/>
  <c r="Z43" i="2"/>
  <c r="AA19" i="2" l="1"/>
  <c r="AA6" i="2"/>
  <c r="AA34" i="2"/>
  <c r="AA41" i="2"/>
  <c r="AA48" i="2"/>
  <c r="AA28" i="2"/>
  <c r="AA13" i="2"/>
  <c r="AD28" i="2"/>
  <c r="AD13" i="2"/>
  <c r="AA47" i="2"/>
  <c r="AA44" i="2"/>
  <c r="AA32" i="2"/>
  <c r="AA29" i="2"/>
  <c r="AD38" i="2"/>
  <c r="AD23" i="2"/>
  <c r="AA31" i="2"/>
  <c r="AG28" i="2"/>
  <c r="AA53" i="2"/>
  <c r="AA38" i="2"/>
  <c r="AA35" i="2"/>
  <c r="AA23" i="2"/>
  <c r="AA9" i="2"/>
  <c r="AD48" i="2"/>
  <c r="AD33" i="2"/>
  <c r="AG18" i="2"/>
  <c r="AG7" i="2"/>
  <c r="AD7" i="2"/>
  <c r="AA50" i="2"/>
  <c r="AA20" i="2"/>
  <c r="AA24" i="2"/>
  <c r="AG38" i="2"/>
  <c r="AD18" i="2"/>
  <c r="AD53" i="2"/>
  <c r="AA46" i="2"/>
  <c r="AD43" i="2"/>
  <c r="AA7" i="2"/>
  <c r="AA27" i="2"/>
  <c r="AA12" i="2"/>
  <c r="AA33" i="2"/>
  <c r="AA11" i="2"/>
  <c r="AA18" i="2"/>
  <c r="X55" i="2"/>
  <c r="X58" i="2" s="1"/>
  <c r="AA52" i="2"/>
  <c r="AA40" i="2"/>
  <c r="AA10" i="2"/>
  <c r="AA39" i="2"/>
  <c r="AA51" i="2"/>
  <c r="AA36" i="2"/>
  <c r="AA26" i="2"/>
  <c r="AA42" i="2"/>
  <c r="AA17" i="2"/>
  <c r="AA8" i="2"/>
  <c r="AA14" i="2"/>
  <c r="AA16" i="2"/>
  <c r="AA37" i="2"/>
  <c r="Z54" i="2"/>
  <c r="AC45" i="2" s="1"/>
  <c r="AA25" i="2"/>
  <c r="AA49" i="2"/>
  <c r="AA22" i="2"/>
  <c r="AA15" i="2"/>
  <c r="AC44" i="2" l="1"/>
  <c r="AC6" i="2"/>
  <c r="AC52" i="2"/>
  <c r="AC40" i="2"/>
  <c r="AC15" i="2"/>
  <c r="AC42" i="2"/>
  <c r="AC43" i="2"/>
  <c r="AC31" i="2"/>
  <c r="AF48" i="2"/>
  <c r="AF33" i="2"/>
  <c r="AI18" i="2"/>
  <c r="AI7" i="2"/>
  <c r="AF23" i="2"/>
  <c r="AC12" i="2"/>
  <c r="AC9" i="2"/>
  <c r="AI38" i="2"/>
  <c r="AF18" i="2"/>
  <c r="AF13" i="2"/>
  <c r="AF7" i="2"/>
  <c r="AF53" i="2"/>
  <c r="AF38" i="2"/>
  <c r="AF43" i="2"/>
  <c r="AI28" i="2"/>
  <c r="AC27" i="2"/>
  <c r="AC24" i="2"/>
  <c r="AF28" i="2"/>
  <c r="AC23" i="2"/>
  <c r="AC41" i="2"/>
  <c r="AC18" i="2"/>
  <c r="AC53" i="2"/>
  <c r="AC20" i="2"/>
  <c r="AC17" i="2"/>
  <c r="AC8" i="2"/>
  <c r="AC38" i="2"/>
  <c r="AC50" i="2"/>
  <c r="AC26" i="2"/>
  <c r="AC35" i="2"/>
  <c r="AC22" i="2"/>
  <c r="AC30" i="2"/>
  <c r="AC32" i="2"/>
  <c r="AC21" i="2"/>
  <c r="AC34" i="2"/>
  <c r="AC39" i="2"/>
  <c r="AC16" i="2"/>
  <c r="AC7" i="2"/>
  <c r="AC14" i="2"/>
  <c r="AC51" i="2"/>
  <c r="AC36" i="2"/>
  <c r="AC46" i="2"/>
  <c r="AC19" i="2"/>
  <c r="AC48" i="2"/>
  <c r="AC37" i="2"/>
  <c r="AC11" i="2"/>
  <c r="AC29" i="2"/>
  <c r="AC13" i="2"/>
  <c r="Z55" i="2"/>
  <c r="Z58" i="2" s="1"/>
  <c r="AC47" i="2"/>
  <c r="AC25" i="2"/>
  <c r="AC33" i="2"/>
  <c r="AC49" i="2"/>
  <c r="AC28" i="2"/>
  <c r="AC10" i="2"/>
  <c r="S54" i="1"/>
  <c r="R54" i="1"/>
  <c r="Q54" i="1"/>
  <c r="P54" i="1"/>
  <c r="O54" i="1"/>
  <c r="N54" i="1"/>
  <c r="M54" i="1"/>
  <c r="L54" i="1"/>
  <c r="K54" i="1"/>
  <c r="J54" i="1"/>
  <c r="I54" i="1"/>
  <c r="U54" i="1" s="1"/>
  <c r="H54" i="1"/>
  <c r="T54" i="1" s="1"/>
  <c r="G54" i="1"/>
  <c r="F54" i="1"/>
  <c r="E54" i="1"/>
  <c r="D54" i="1"/>
  <c r="C54" i="1"/>
  <c r="B54" i="1"/>
  <c r="Z53" i="1"/>
  <c r="Y53" i="1"/>
  <c r="X53" i="1"/>
  <c r="U53" i="1"/>
  <c r="T53" i="1"/>
  <c r="Y52" i="1"/>
  <c r="AB52" i="1" s="1"/>
  <c r="X52" i="1"/>
  <c r="Z52" i="1" s="1"/>
  <c r="U52" i="1"/>
  <c r="T52" i="1"/>
  <c r="Y51" i="1"/>
  <c r="X51" i="1"/>
  <c r="U51" i="1"/>
  <c r="T51" i="1"/>
  <c r="Z50" i="1"/>
  <c r="Y50" i="1"/>
  <c r="X50" i="1"/>
  <c r="U50" i="1"/>
  <c r="T50" i="1"/>
  <c r="Y49" i="1"/>
  <c r="X49" i="1"/>
  <c r="Z49" i="1" s="1"/>
  <c r="U49" i="1"/>
  <c r="T49" i="1"/>
  <c r="Y48" i="1"/>
  <c r="X48" i="1"/>
  <c r="Z48" i="1" s="1"/>
  <c r="U48" i="1"/>
  <c r="T48" i="1"/>
  <c r="Y47" i="1"/>
  <c r="AB47" i="1" s="1"/>
  <c r="X47" i="1"/>
  <c r="U47" i="1"/>
  <c r="T47" i="1"/>
  <c r="Z46" i="1"/>
  <c r="Y46" i="1"/>
  <c r="X46" i="1"/>
  <c r="U46" i="1"/>
  <c r="T46" i="1"/>
  <c r="Y45" i="1"/>
  <c r="AB45" i="1" s="1"/>
  <c r="X45" i="1"/>
  <c r="Z45" i="1" s="1"/>
  <c r="U45" i="1"/>
  <c r="T45" i="1"/>
  <c r="Y44" i="1"/>
  <c r="Z44" i="1" s="1"/>
  <c r="X44" i="1"/>
  <c r="U44" i="1"/>
  <c r="T44" i="1"/>
  <c r="Y43" i="1"/>
  <c r="X43" i="1"/>
  <c r="U43" i="1"/>
  <c r="T43" i="1"/>
  <c r="Y42" i="1"/>
  <c r="Z42" i="1" s="1"/>
  <c r="X42" i="1"/>
  <c r="U42" i="1"/>
  <c r="T42" i="1"/>
  <c r="Y41" i="1"/>
  <c r="AB41" i="1" s="1"/>
  <c r="X41" i="1"/>
  <c r="U41" i="1"/>
  <c r="T41" i="1"/>
  <c r="Y40" i="1"/>
  <c r="X40" i="1"/>
  <c r="U40" i="1"/>
  <c r="T40" i="1"/>
  <c r="Y39" i="1"/>
  <c r="AB39" i="1" s="1"/>
  <c r="X39" i="1"/>
  <c r="U39" i="1"/>
  <c r="T39" i="1"/>
  <c r="Z38" i="1"/>
  <c r="Y38" i="1"/>
  <c r="X38" i="1"/>
  <c r="U38" i="1"/>
  <c r="T38" i="1"/>
  <c r="Y37" i="1"/>
  <c r="X37" i="1"/>
  <c r="Z37" i="1" s="1"/>
  <c r="U37" i="1"/>
  <c r="T37" i="1"/>
  <c r="Y36" i="1"/>
  <c r="X36" i="1"/>
  <c r="U36" i="1"/>
  <c r="T36" i="1"/>
  <c r="Z35" i="1"/>
  <c r="Y35" i="1"/>
  <c r="X35" i="1"/>
  <c r="U35" i="1"/>
  <c r="T35" i="1"/>
  <c r="Y34" i="1"/>
  <c r="X34" i="1"/>
  <c r="Z34" i="1" s="1"/>
  <c r="U34" i="1"/>
  <c r="T34" i="1"/>
  <c r="Y33" i="1"/>
  <c r="AB33" i="1" s="1"/>
  <c r="X33" i="1"/>
  <c r="U33" i="1"/>
  <c r="T33" i="1"/>
  <c r="Y32" i="1"/>
  <c r="AB32" i="1" s="1"/>
  <c r="X32" i="1"/>
  <c r="U32" i="1"/>
  <c r="T32" i="1"/>
  <c r="Z31" i="1"/>
  <c r="Y31" i="1"/>
  <c r="X31" i="1"/>
  <c r="U31" i="1"/>
  <c r="T31" i="1"/>
  <c r="Y30" i="1"/>
  <c r="AB30" i="1" s="1"/>
  <c r="X30" i="1"/>
  <c r="Z30" i="1" s="1"/>
  <c r="U30" i="1"/>
  <c r="T30" i="1"/>
  <c r="Y29" i="1"/>
  <c r="X29" i="1"/>
  <c r="U29" i="1"/>
  <c r="T29" i="1"/>
  <c r="Y28" i="1"/>
  <c r="X28" i="1"/>
  <c r="U28" i="1"/>
  <c r="T28" i="1"/>
  <c r="Z27" i="1"/>
  <c r="Y27" i="1"/>
  <c r="X27" i="1"/>
  <c r="U27" i="1"/>
  <c r="T27" i="1"/>
  <c r="Y26" i="1"/>
  <c r="X26" i="1"/>
  <c r="U26" i="1"/>
  <c r="T26" i="1"/>
  <c r="Y25" i="1"/>
  <c r="AB25" i="1" s="1"/>
  <c r="X25" i="1"/>
  <c r="U25" i="1"/>
  <c r="T25" i="1"/>
  <c r="Z24" i="1"/>
  <c r="Y24" i="1"/>
  <c r="X24" i="1"/>
  <c r="U24" i="1"/>
  <c r="T24" i="1"/>
  <c r="Z23" i="1"/>
  <c r="Y23" i="1"/>
  <c r="X23" i="1"/>
  <c r="U23" i="1"/>
  <c r="T23" i="1"/>
  <c r="Y22" i="1"/>
  <c r="AB22" i="1" s="1"/>
  <c r="X22" i="1"/>
  <c r="Z22" i="1" s="1"/>
  <c r="U22" i="1"/>
  <c r="T22" i="1"/>
  <c r="Y21" i="1"/>
  <c r="X21" i="1"/>
  <c r="U21" i="1"/>
  <c r="T21" i="1"/>
  <c r="Z20" i="1"/>
  <c r="Y20" i="1"/>
  <c r="X20" i="1"/>
  <c r="U20" i="1"/>
  <c r="T20" i="1"/>
  <c r="Y19" i="1"/>
  <c r="AB19" i="1" s="1"/>
  <c r="X19" i="1"/>
  <c r="Z19" i="1" s="1"/>
  <c r="U19" i="1"/>
  <c r="T19" i="1"/>
  <c r="Y18" i="1"/>
  <c r="Z18" i="1" s="1"/>
  <c r="X18" i="1"/>
  <c r="U18" i="1"/>
  <c r="T18" i="1"/>
  <c r="Y17" i="1"/>
  <c r="X17" i="1"/>
  <c r="U17" i="1"/>
  <c r="T17" i="1"/>
  <c r="Y16" i="1"/>
  <c r="X16" i="1"/>
  <c r="U16" i="1"/>
  <c r="T16" i="1"/>
  <c r="Y15" i="1"/>
  <c r="Z15" i="1" s="1"/>
  <c r="X15" i="1"/>
  <c r="U15" i="1"/>
  <c r="T15" i="1"/>
  <c r="Y14" i="1"/>
  <c r="X14" i="1"/>
  <c r="U14" i="1"/>
  <c r="T14" i="1"/>
  <c r="Y13" i="1"/>
  <c r="AB13" i="1" s="1"/>
  <c r="X13" i="1"/>
  <c r="U13" i="1"/>
  <c r="T13" i="1"/>
  <c r="Z12" i="1"/>
  <c r="Y12" i="1"/>
  <c r="X12" i="1"/>
  <c r="U12" i="1"/>
  <c r="T12" i="1"/>
  <c r="Y11" i="1"/>
  <c r="AB11" i="1" s="1"/>
  <c r="X11" i="1"/>
  <c r="U11" i="1"/>
  <c r="T11" i="1"/>
  <c r="Y10" i="1"/>
  <c r="AB10" i="1" s="1"/>
  <c r="X10" i="1"/>
  <c r="U10" i="1"/>
  <c r="T10" i="1"/>
  <c r="Z9" i="1"/>
  <c r="Y9" i="1"/>
  <c r="X9" i="1"/>
  <c r="U9" i="1"/>
  <c r="T9" i="1"/>
  <c r="Y8" i="1"/>
  <c r="X8" i="1"/>
  <c r="U8" i="1"/>
  <c r="T8" i="1"/>
  <c r="Z7" i="1"/>
  <c r="Y7" i="1"/>
  <c r="Y55" i="1" s="1"/>
  <c r="Y58" i="1" s="1"/>
  <c r="X7" i="1"/>
  <c r="U7" i="1"/>
  <c r="T7" i="1"/>
  <c r="Y6" i="1"/>
  <c r="Y54" i="1" s="1"/>
  <c r="X6" i="1"/>
  <c r="Z6" i="1" s="1"/>
  <c r="U6" i="1"/>
  <c r="T6" i="1"/>
  <c r="AB8" i="1" l="1"/>
  <c r="AA42" i="1"/>
  <c r="AB14" i="1"/>
  <c r="AB17" i="1"/>
  <c r="AB28" i="1"/>
  <c r="AB31" i="1"/>
  <c r="AB48" i="1"/>
  <c r="AB44" i="1"/>
  <c r="AB53" i="1"/>
  <c r="AB20" i="1"/>
  <c r="AB51" i="1"/>
  <c r="AE48" i="1"/>
  <c r="AB36" i="1"/>
  <c r="AE33" i="1"/>
  <c r="AB21" i="1"/>
  <c r="AH18" i="1"/>
  <c r="AB24" i="1"/>
  <c r="AH7" i="1"/>
  <c r="AB50" i="1"/>
  <c r="AH38" i="1"/>
  <c r="AE18" i="1"/>
  <c r="AE53" i="1"/>
  <c r="AE23" i="1"/>
  <c r="AB23" i="1"/>
  <c r="AB27" i="1"/>
  <c r="AB12" i="1"/>
  <c r="AB9" i="1"/>
  <c r="AE7" i="1"/>
  <c r="AE38" i="1"/>
  <c r="AB38" i="1"/>
  <c r="AB35" i="1"/>
  <c r="AE43" i="1"/>
  <c r="AH28" i="1"/>
  <c r="AB43" i="1"/>
  <c r="AB40" i="1"/>
  <c r="AE28" i="1"/>
  <c r="AB16" i="1"/>
  <c r="AE13" i="1"/>
  <c r="AB34" i="1"/>
  <c r="AB37" i="1"/>
  <c r="AA40" i="1"/>
  <c r="AA43" i="1"/>
  <c r="AA13" i="1"/>
  <c r="AB26" i="1"/>
  <c r="AB46" i="1"/>
  <c r="AA21" i="1"/>
  <c r="AB29" i="1"/>
  <c r="AB49" i="1"/>
  <c r="AB7" i="1"/>
  <c r="Z8" i="1"/>
  <c r="Z11" i="1"/>
  <c r="Z26" i="1"/>
  <c r="X54" i="1"/>
  <c r="Z39" i="1"/>
  <c r="AA19" i="1"/>
  <c r="Z33" i="1"/>
  <c r="Z14" i="1"/>
  <c r="Z17" i="1"/>
  <c r="Z41" i="1"/>
  <c r="X55" i="1"/>
  <c r="X58" i="1" s="1"/>
  <c r="AB42" i="1"/>
  <c r="AB6" i="1"/>
  <c r="Z10" i="1"/>
  <c r="Z13" i="1"/>
  <c r="Z25" i="1"/>
  <c r="Z28" i="1"/>
  <c r="Z21" i="1"/>
  <c r="Z54" i="1" s="1"/>
  <c r="Z36" i="1"/>
  <c r="Z51" i="1"/>
  <c r="AB15" i="1"/>
  <c r="AB18" i="1"/>
  <c r="Z29" i="1"/>
  <c r="Z32" i="1"/>
  <c r="Z47" i="1"/>
  <c r="Z16" i="1"/>
  <c r="Z40" i="1"/>
  <c r="Z43" i="1"/>
  <c r="AF48" i="1" l="1"/>
  <c r="AF33" i="1"/>
  <c r="AI18" i="1"/>
  <c r="AC24" i="1"/>
  <c r="AI7" i="1"/>
  <c r="AF13" i="1"/>
  <c r="AI38" i="1"/>
  <c r="AF18" i="1"/>
  <c r="AF7" i="1"/>
  <c r="AF43" i="1"/>
  <c r="AI28" i="1"/>
  <c r="AC27" i="1"/>
  <c r="AC12" i="1"/>
  <c r="AC9" i="1"/>
  <c r="AF28" i="1"/>
  <c r="AF53" i="1"/>
  <c r="AF38" i="1"/>
  <c r="AF23" i="1"/>
  <c r="AC19" i="1"/>
  <c r="AC34" i="1"/>
  <c r="AC20" i="1"/>
  <c r="AC46" i="1"/>
  <c r="AC30" i="1"/>
  <c r="AC31" i="1"/>
  <c r="AC53" i="1"/>
  <c r="AC37" i="1"/>
  <c r="AC52" i="1"/>
  <c r="AC38" i="1"/>
  <c r="AC15" i="1"/>
  <c r="AC18" i="1"/>
  <c r="AC7" i="1"/>
  <c r="AC50" i="1"/>
  <c r="AC42" i="1"/>
  <c r="AC44" i="1"/>
  <c r="AC22" i="1"/>
  <c r="AC49" i="1"/>
  <c r="AC48" i="1"/>
  <c r="AC6" i="1"/>
  <c r="AC23" i="1"/>
  <c r="AC35" i="1"/>
  <c r="AC45" i="1"/>
  <c r="AC51" i="1"/>
  <c r="AC36" i="1"/>
  <c r="AD28" i="1"/>
  <c r="AD13" i="1"/>
  <c r="AA47" i="1"/>
  <c r="AA44" i="1"/>
  <c r="AA32" i="1"/>
  <c r="AA29" i="1"/>
  <c r="AA38" i="1"/>
  <c r="AD48" i="1"/>
  <c r="AD33" i="1"/>
  <c r="AG18" i="1"/>
  <c r="AD53" i="1"/>
  <c r="AD38" i="1"/>
  <c r="AD23" i="1"/>
  <c r="AG7" i="1"/>
  <c r="AG38" i="1"/>
  <c r="AA31" i="1"/>
  <c r="AA7" i="1"/>
  <c r="AA53" i="1"/>
  <c r="AA50" i="1"/>
  <c r="AA35" i="1"/>
  <c r="AA23" i="1"/>
  <c r="AA20" i="1"/>
  <c r="AD18" i="1"/>
  <c r="AD7" i="1"/>
  <c r="AA46" i="1"/>
  <c r="AD43" i="1"/>
  <c r="AG28" i="1"/>
  <c r="AA27" i="1"/>
  <c r="AA24" i="1"/>
  <c r="AA12" i="1"/>
  <c r="AA9" i="1"/>
  <c r="AC28" i="1"/>
  <c r="AC43" i="1"/>
  <c r="AC25" i="1"/>
  <c r="AC41" i="1"/>
  <c r="AC11" i="1"/>
  <c r="AA11" i="1"/>
  <c r="AA48" i="1"/>
  <c r="AA30" i="1"/>
  <c r="AA33" i="1"/>
  <c r="AC33" i="1"/>
  <c r="AC39" i="1"/>
  <c r="AA45" i="1"/>
  <c r="AA16" i="1"/>
  <c r="AA25" i="1"/>
  <c r="AC40" i="1"/>
  <c r="AA10" i="1"/>
  <c r="AC16" i="1"/>
  <c r="AC10" i="1"/>
  <c r="AC17" i="1"/>
  <c r="AA26" i="1"/>
  <c r="AC13" i="1"/>
  <c r="AC8" i="1"/>
  <c r="AC47" i="1"/>
  <c r="AC14" i="1"/>
  <c r="AA41" i="1"/>
  <c r="AA28" i="1"/>
  <c r="AA36" i="1"/>
  <c r="AC21" i="1"/>
  <c r="AC32" i="1"/>
  <c r="AA49" i="1"/>
  <c r="AA6" i="1"/>
  <c r="AA51" i="1"/>
  <c r="AA17" i="1"/>
  <c r="AA8" i="1"/>
  <c r="AA37" i="1"/>
  <c r="AA18" i="1"/>
  <c r="AA14" i="1"/>
  <c r="AA39" i="1"/>
  <c r="AC26" i="1"/>
  <c r="AC29" i="1"/>
  <c r="AA52" i="1"/>
  <c r="AA22" i="1"/>
  <c r="AA34" i="1"/>
  <c r="AA15" i="1"/>
  <c r="Z55" i="1"/>
  <c r="Z58" i="1" s="1"/>
</calcChain>
</file>

<file path=xl/sharedStrings.xml><?xml version="1.0" encoding="utf-8"?>
<sst xmlns="http://schemas.openxmlformats.org/spreadsheetml/2006/main" count="396" uniqueCount="64">
  <si>
    <t>令和４年度　学校教員統計調査  （令和６年３月確報値）</t>
    <rPh sb="0" eb="2">
      <t>レイワ</t>
    </rPh>
    <rPh sb="17" eb="19">
      <t>レイワ</t>
    </rPh>
    <phoneticPr fontId="4"/>
  </si>
  <si>
    <t>公立幼稚園（愛知県分）</t>
    <rPh sb="0" eb="2">
      <t>コウリツ</t>
    </rPh>
    <rPh sb="2" eb="5">
      <t>ヨウチエン</t>
    </rPh>
    <rPh sb="6" eb="9">
      <t>アイチケン</t>
    </rPh>
    <rPh sb="9" eb="10">
      <t>ブン</t>
    </rPh>
    <phoneticPr fontId="4"/>
  </si>
  <si>
    <t xml:space="preserve"> </t>
    <phoneticPr fontId="4"/>
  </si>
  <si>
    <t>公立幼稚園（代替教員を除く）</t>
    <rPh sb="0" eb="2">
      <t>コウリツ</t>
    </rPh>
    <rPh sb="2" eb="5">
      <t>ヨウチエン</t>
    </rPh>
    <rPh sb="6" eb="8">
      <t>ダイタイ</t>
    </rPh>
    <rPh sb="8" eb="10">
      <t>キョウイン</t>
    </rPh>
    <rPh sb="11" eb="12">
      <t>ノゾ</t>
    </rPh>
    <phoneticPr fontId="4"/>
  </si>
  <si>
    <t>区分</t>
    <rPh sb="0" eb="2">
      <t>クブン</t>
    </rPh>
    <phoneticPr fontId="4"/>
  </si>
  <si>
    <t>校（園）長</t>
    <rPh sb="0" eb="1">
      <t>コウ</t>
    </rPh>
    <rPh sb="2" eb="3">
      <t>エン</t>
    </rPh>
    <rPh sb="4" eb="5">
      <t>チョウ</t>
    </rPh>
    <phoneticPr fontId="4"/>
  </si>
  <si>
    <t>教頭</t>
    <rPh sb="0" eb="2">
      <t>キョウトウ</t>
    </rPh>
    <phoneticPr fontId="4"/>
  </si>
  <si>
    <t>主幹教諭</t>
    <rPh sb="0" eb="2">
      <t>シュカン</t>
    </rPh>
    <rPh sb="2" eb="4">
      <t>キョウユ</t>
    </rPh>
    <phoneticPr fontId="4"/>
  </si>
  <si>
    <t>教諭</t>
    <rPh sb="0" eb="2">
      <t>キョウユ</t>
    </rPh>
    <phoneticPr fontId="4"/>
  </si>
  <si>
    <t>講師</t>
    <rPh sb="0" eb="2">
      <t>コウシ</t>
    </rPh>
    <phoneticPr fontId="4"/>
  </si>
  <si>
    <t>養護教諭</t>
    <rPh sb="0" eb="2">
      <t>ヨウゴ</t>
    </rPh>
    <rPh sb="2" eb="4">
      <t>キョウユ</t>
    </rPh>
    <phoneticPr fontId="4"/>
  </si>
  <si>
    <t>栄養教諭</t>
    <rPh sb="0" eb="2">
      <t>エイヨウ</t>
    </rPh>
    <rPh sb="2" eb="4">
      <t>キョウユ</t>
    </rPh>
    <phoneticPr fontId="4"/>
  </si>
  <si>
    <t>実習助手</t>
    <rPh sb="0" eb="2">
      <t>ジッシュウ</t>
    </rPh>
    <rPh sb="2" eb="4">
      <t>ジョシュ</t>
    </rPh>
    <phoneticPr fontId="4"/>
  </si>
  <si>
    <t>代替教員</t>
    <rPh sb="0" eb="2">
      <t>ダイタイ</t>
    </rPh>
    <rPh sb="2" eb="4">
      <t>キョウイン</t>
    </rPh>
    <phoneticPr fontId="4"/>
  </si>
  <si>
    <t>計</t>
    <rPh sb="0" eb="1">
      <t>ケイ</t>
    </rPh>
    <phoneticPr fontId="4"/>
  </si>
  <si>
    <t>構成比（％）</t>
    <rPh sb="0" eb="3">
      <t>コウセイヒ</t>
    </rPh>
    <phoneticPr fontId="4"/>
  </si>
  <si>
    <t>構成比（5歳刻み）</t>
    <rPh sb="0" eb="3">
      <t>コウセイヒ</t>
    </rPh>
    <rPh sb="5" eb="6">
      <t>サイ</t>
    </rPh>
    <rPh sb="6" eb="7">
      <t>キザ</t>
    </rPh>
    <phoneticPr fontId="4"/>
  </si>
  <si>
    <t>構成比（10歳刻み）</t>
    <rPh sb="0" eb="3">
      <t>コウセイヒ</t>
    </rPh>
    <rPh sb="6" eb="7">
      <t>サイ</t>
    </rPh>
    <rPh sb="7" eb="8">
      <t>キザ</t>
    </rPh>
    <phoneticPr fontId="4"/>
  </si>
  <si>
    <t>（高等学校のみ）</t>
  </si>
  <si>
    <t>男</t>
    <rPh sb="0" eb="1">
      <t>オトコ</t>
    </rPh>
    <phoneticPr fontId="4"/>
  </si>
  <si>
    <t>女</t>
    <rPh sb="0" eb="1">
      <t>オンナ</t>
    </rPh>
    <phoneticPr fontId="4"/>
  </si>
  <si>
    <t>19歳以下</t>
    <rPh sb="2" eb="3">
      <t>サイ</t>
    </rPh>
    <rPh sb="3" eb="5">
      <t>イカ</t>
    </rPh>
    <phoneticPr fontId="4"/>
  </si>
  <si>
    <t>25歳未満</t>
    <rPh sb="2" eb="5">
      <t>サイミマン</t>
    </rPh>
    <phoneticPr fontId="4"/>
  </si>
  <si>
    <t>30歳未満</t>
    <rPh sb="2" eb="5">
      <t>サイミマン</t>
    </rPh>
    <phoneticPr fontId="4"/>
  </si>
  <si>
    <t>25～30歳未満</t>
    <rPh sb="5" eb="6">
      <t>サイ</t>
    </rPh>
    <rPh sb="6" eb="8">
      <t>ミマン</t>
    </rPh>
    <phoneticPr fontId="4"/>
  </si>
  <si>
    <t>30～35歳未満</t>
    <rPh sb="5" eb="6">
      <t>サイ</t>
    </rPh>
    <rPh sb="6" eb="8">
      <t>ミマン</t>
    </rPh>
    <phoneticPr fontId="4"/>
  </si>
  <si>
    <t>30～40歳未満</t>
    <rPh sb="5" eb="6">
      <t>サイ</t>
    </rPh>
    <rPh sb="6" eb="8">
      <t>ミマン</t>
    </rPh>
    <phoneticPr fontId="4"/>
  </si>
  <si>
    <t>35～40歳未満</t>
    <rPh sb="5" eb="6">
      <t>サイ</t>
    </rPh>
    <rPh sb="6" eb="8">
      <t>ミマン</t>
    </rPh>
    <phoneticPr fontId="4"/>
  </si>
  <si>
    <t>40～45歳未満</t>
    <rPh sb="5" eb="6">
      <t>サイ</t>
    </rPh>
    <rPh sb="6" eb="8">
      <t>ミマン</t>
    </rPh>
    <phoneticPr fontId="4"/>
  </si>
  <si>
    <t>40～50歳未満</t>
    <rPh sb="5" eb="6">
      <t>サイ</t>
    </rPh>
    <rPh sb="6" eb="8">
      <t>ミマン</t>
    </rPh>
    <phoneticPr fontId="4"/>
  </si>
  <si>
    <t>45～50歳未満</t>
    <rPh sb="5" eb="6">
      <t>サイ</t>
    </rPh>
    <rPh sb="6" eb="8">
      <t>ミマン</t>
    </rPh>
    <phoneticPr fontId="4"/>
  </si>
  <si>
    <t>50～55歳未満</t>
    <rPh sb="5" eb="6">
      <t>サイ</t>
    </rPh>
    <rPh sb="6" eb="8">
      <t>ミマン</t>
    </rPh>
    <phoneticPr fontId="4"/>
  </si>
  <si>
    <t>50歳以上</t>
    <rPh sb="2" eb="3">
      <t>サイ</t>
    </rPh>
    <rPh sb="3" eb="5">
      <t>イジョウ</t>
    </rPh>
    <phoneticPr fontId="4"/>
  </si>
  <si>
    <t>55～60歳未満</t>
    <rPh sb="5" eb="6">
      <t>サイ</t>
    </rPh>
    <rPh sb="6" eb="8">
      <t>ミマン</t>
    </rPh>
    <phoneticPr fontId="4"/>
  </si>
  <si>
    <t>60～65歳未満</t>
    <rPh sb="5" eb="6">
      <t>サイ</t>
    </rPh>
    <rPh sb="6" eb="8">
      <t>ミマン</t>
    </rPh>
    <phoneticPr fontId="4"/>
  </si>
  <si>
    <t>65歳以上</t>
    <rPh sb="2" eb="3">
      <t>サイ</t>
    </rPh>
    <rPh sb="3" eb="5">
      <t>イジョウ</t>
    </rPh>
    <phoneticPr fontId="4"/>
  </si>
  <si>
    <t>66歳以上</t>
    <rPh sb="2" eb="3">
      <t>サイ</t>
    </rPh>
    <rPh sb="3" eb="5">
      <t>イジョウ</t>
    </rPh>
    <phoneticPr fontId="4"/>
  </si>
  <si>
    <t>平均年齢</t>
    <rPh sb="0" eb="2">
      <t>ヘイキン</t>
    </rPh>
    <rPh sb="2" eb="4">
      <t>ネンレイ</t>
    </rPh>
    <phoneticPr fontId="4"/>
  </si>
  <si>
    <t xml:space="preserve"> （注）年齢は令和4年10月1日現在の満年齢である。ただし、平均年齢については実際の年齢に近づけるため、0.5を加えている。</t>
    <rPh sb="2" eb="3">
      <t>チュウ</t>
    </rPh>
    <rPh sb="4" eb="6">
      <t>ネンレイ</t>
    </rPh>
    <rPh sb="7" eb="9">
      <t>レイワ</t>
    </rPh>
    <rPh sb="10" eb="11">
      <t>ネン</t>
    </rPh>
    <rPh sb="13" eb="14">
      <t>ガツ</t>
    </rPh>
    <rPh sb="15" eb="16">
      <t>ニチ</t>
    </rPh>
    <rPh sb="16" eb="18">
      <t>ゲンザイ</t>
    </rPh>
    <rPh sb="19" eb="20">
      <t>マン</t>
    </rPh>
    <rPh sb="20" eb="22">
      <t>ネンレイ</t>
    </rPh>
    <rPh sb="30" eb="32">
      <t>ヘイキン</t>
    </rPh>
    <rPh sb="32" eb="34">
      <t>ネンレイ</t>
    </rPh>
    <rPh sb="39" eb="41">
      <t>ジッサイ</t>
    </rPh>
    <rPh sb="42" eb="44">
      <t>ネンレイ</t>
    </rPh>
    <rPh sb="45" eb="46">
      <t>チカ</t>
    </rPh>
    <rPh sb="56" eb="57">
      <t>クワ</t>
    </rPh>
    <phoneticPr fontId="4"/>
  </si>
  <si>
    <t>公立小学校（愛知県分）</t>
    <rPh sb="0" eb="2">
      <t>コウリツ</t>
    </rPh>
    <rPh sb="2" eb="5">
      <t>ショウガッコウ</t>
    </rPh>
    <rPh sb="6" eb="9">
      <t>アイチケン</t>
    </rPh>
    <rPh sb="9" eb="10">
      <t>ブン</t>
    </rPh>
    <phoneticPr fontId="4"/>
  </si>
  <si>
    <t>公立小学校（代替教員を除く）</t>
    <rPh sb="0" eb="2">
      <t>コウリツ</t>
    </rPh>
    <rPh sb="2" eb="5">
      <t>ショウガッコウ</t>
    </rPh>
    <rPh sb="6" eb="8">
      <t>ダイタイ</t>
    </rPh>
    <rPh sb="8" eb="10">
      <t>キョウイン</t>
    </rPh>
    <rPh sb="11" eb="12">
      <t>ノゾ</t>
    </rPh>
    <phoneticPr fontId="4"/>
  </si>
  <si>
    <t>25歳未満</t>
  </si>
  <si>
    <t>30歳未満</t>
  </si>
  <si>
    <t>25～30歳未満</t>
  </si>
  <si>
    <t>30～35歳未満</t>
  </si>
  <si>
    <t>30～40歳未満</t>
  </si>
  <si>
    <t>35～40歳未満</t>
  </si>
  <si>
    <t>40～45歳未満</t>
  </si>
  <si>
    <t>40～50歳未満</t>
  </si>
  <si>
    <t>45～50歳未満</t>
  </si>
  <si>
    <t>50～55歳未満</t>
  </si>
  <si>
    <t>50歳以上</t>
  </si>
  <si>
    <t>55～60歳未満</t>
  </si>
  <si>
    <t>60～65歳未満</t>
  </si>
  <si>
    <t>65歳以上</t>
  </si>
  <si>
    <t>公立中学校（愛知県分）</t>
    <rPh sb="0" eb="2">
      <t>コウリツ</t>
    </rPh>
    <rPh sb="2" eb="3">
      <t>ナカ</t>
    </rPh>
    <rPh sb="6" eb="9">
      <t>アイチケン</t>
    </rPh>
    <rPh sb="9" eb="10">
      <t>ブン</t>
    </rPh>
    <phoneticPr fontId="4"/>
  </si>
  <si>
    <t>公立中学校（代替教員を除く）</t>
    <rPh sb="0" eb="2">
      <t>コウリツ</t>
    </rPh>
    <rPh sb="2" eb="5">
      <t>チュウガッコウ</t>
    </rPh>
    <rPh sb="6" eb="8">
      <t>ダイタイ</t>
    </rPh>
    <rPh sb="8" eb="10">
      <t>キョウイン</t>
    </rPh>
    <rPh sb="11" eb="12">
      <t>ノゾ</t>
    </rPh>
    <phoneticPr fontId="4"/>
  </si>
  <si>
    <t xml:space="preserve"> （注）年齢は令和4年10月1日現在の満年齢である。ただし、平均年齢については実際の年齢に近づけるため、0.5を加えている。</t>
    <rPh sb="2" eb="3">
      <t>チュウ</t>
    </rPh>
    <rPh sb="4" eb="6">
      <t>ネンレイ</t>
    </rPh>
    <rPh sb="7" eb="9">
      <t>レイワ</t>
    </rPh>
    <rPh sb="10" eb="11">
      <t>ネン</t>
    </rPh>
    <rPh sb="11" eb="12">
      <t>ガンネン</t>
    </rPh>
    <rPh sb="13" eb="14">
      <t>ガツ</t>
    </rPh>
    <rPh sb="15" eb="16">
      <t>ニチ</t>
    </rPh>
    <rPh sb="16" eb="18">
      <t>ゲンザイ</t>
    </rPh>
    <rPh sb="19" eb="20">
      <t>マン</t>
    </rPh>
    <rPh sb="20" eb="22">
      <t>ネンレイ</t>
    </rPh>
    <rPh sb="30" eb="32">
      <t>ヘイキン</t>
    </rPh>
    <rPh sb="32" eb="34">
      <t>ネンレイ</t>
    </rPh>
    <rPh sb="39" eb="41">
      <t>ジッサイ</t>
    </rPh>
    <rPh sb="42" eb="44">
      <t>ネンレイ</t>
    </rPh>
    <rPh sb="45" eb="46">
      <t>チカ</t>
    </rPh>
    <rPh sb="56" eb="57">
      <t>クワ</t>
    </rPh>
    <phoneticPr fontId="4"/>
  </si>
  <si>
    <t>令和４年度　学校教員統計調査  （令和６年３月確報値）</t>
    <rPh sb="0" eb="2">
      <t>レイワ</t>
    </rPh>
    <rPh sb="17" eb="19">
      <t>レイワ</t>
    </rPh>
    <rPh sb="20" eb="21">
      <t>ネン</t>
    </rPh>
    <phoneticPr fontId="4"/>
  </si>
  <si>
    <t>公立高等学校　全日制＋定時制＋通信制（愛知県分）</t>
    <rPh sb="0" eb="2">
      <t>コウリツ</t>
    </rPh>
    <rPh sb="2" eb="4">
      <t>コウトウ</t>
    </rPh>
    <rPh sb="4" eb="6">
      <t>ガッコウ</t>
    </rPh>
    <rPh sb="7" eb="10">
      <t>ゼンニチセイ</t>
    </rPh>
    <rPh sb="11" eb="14">
      <t>テイジセイ</t>
    </rPh>
    <rPh sb="15" eb="18">
      <t>ツウシンセイ</t>
    </rPh>
    <rPh sb="19" eb="22">
      <t>アイチケン</t>
    </rPh>
    <rPh sb="22" eb="23">
      <t>ブン</t>
    </rPh>
    <phoneticPr fontId="4"/>
  </si>
  <si>
    <t>公立高等学校（実習助手・代替教員を除く）</t>
    <rPh sb="0" eb="2">
      <t>コウリツ</t>
    </rPh>
    <rPh sb="2" eb="4">
      <t>コウトウ</t>
    </rPh>
    <rPh sb="4" eb="6">
      <t>ガッコウ</t>
    </rPh>
    <rPh sb="7" eb="9">
      <t>ジッシュウ</t>
    </rPh>
    <rPh sb="9" eb="11">
      <t>ジョシュ</t>
    </rPh>
    <rPh sb="12" eb="14">
      <t>ダイタイ</t>
    </rPh>
    <rPh sb="14" eb="16">
      <t>キョウイン</t>
    </rPh>
    <rPh sb="17" eb="18">
      <t>ノゾ</t>
    </rPh>
    <phoneticPr fontId="4"/>
  </si>
  <si>
    <t>令和４年度　学校教員統計調査  （令和６年３月確報値）</t>
    <rPh sb="0" eb="2">
      <t>レイワ</t>
    </rPh>
    <rPh sb="3" eb="5">
      <t>ネンド</t>
    </rPh>
    <rPh sb="17" eb="19">
      <t>レイワ</t>
    </rPh>
    <phoneticPr fontId="4"/>
  </si>
  <si>
    <t>公立特別支援学校（愛知県分）</t>
    <rPh sb="0" eb="2">
      <t>コウリツ</t>
    </rPh>
    <rPh sb="2" eb="4">
      <t>トクベツ</t>
    </rPh>
    <rPh sb="4" eb="6">
      <t>シエン</t>
    </rPh>
    <rPh sb="9" eb="12">
      <t>アイチケン</t>
    </rPh>
    <rPh sb="12" eb="13">
      <t>ブン</t>
    </rPh>
    <phoneticPr fontId="4"/>
  </si>
  <si>
    <t>特別支援学校（実習助手・代替教員を除く）</t>
    <rPh sb="0" eb="2">
      <t>トクベツ</t>
    </rPh>
    <rPh sb="2" eb="4">
      <t>シエン</t>
    </rPh>
    <rPh sb="4" eb="6">
      <t>ガッコウ</t>
    </rPh>
    <rPh sb="7" eb="9">
      <t>ジッシュウ</t>
    </rPh>
    <rPh sb="9" eb="11">
      <t>ジョシュ</t>
    </rPh>
    <rPh sb="12" eb="14">
      <t>ダイタイ</t>
    </rPh>
    <rPh sb="14" eb="16">
      <t>キョウイン</t>
    </rPh>
    <rPh sb="17" eb="18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</si>
</sst>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0;"/>
    <numFmt numFmtId="177" formatCode="0.0%;\-0.0%;;@"/>
    <numFmt numFmtId="178" formatCode="0.0%"/>
    <numFmt numFmtId="179" formatCode="0.0"/>
    <numFmt numFmtId="180" formatCode="0.0%;\-0.0%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319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/>
    </xf>
    <xf numFmtId="49" fontId="6" fillId="0" borderId="17" xfId="1" applyNumberFormat="1" applyFont="1" applyBorder="1" applyAlignment="1">
      <alignment horizontal="center" vertical="center"/>
    </xf>
    <xf numFmtId="49" fontId="6" fillId="2" borderId="17" xfId="1" applyNumberFormat="1" applyFont="1" applyFill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49" fontId="6" fillId="2" borderId="19" xfId="1" applyNumberFormat="1" applyFont="1" applyFill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 shrinkToFit="1"/>
    </xf>
    <xf numFmtId="38" fontId="6" fillId="0" borderId="24" xfId="3" applyFont="1" applyBorder="1" applyAlignment="1"/>
    <xf numFmtId="38" fontId="6" fillId="2" borderId="24" xfId="3" applyFont="1" applyFill="1" applyBorder="1" applyAlignment="1"/>
    <xf numFmtId="38" fontId="6" fillId="0" borderId="25" xfId="3" applyFont="1" applyBorder="1" applyAlignment="1">
      <alignment horizontal="right" vertical="center"/>
    </xf>
    <xf numFmtId="38" fontId="6" fillId="0" borderId="24" xfId="3" applyFont="1" applyFill="1" applyBorder="1" applyAlignment="1"/>
    <xf numFmtId="38" fontId="6" fillId="2" borderId="25" xfId="3" applyFont="1" applyFill="1" applyBorder="1" applyAlignment="1"/>
    <xf numFmtId="38" fontId="6" fillId="0" borderId="26" xfId="3" applyFont="1" applyBorder="1" applyAlignment="1"/>
    <xf numFmtId="38" fontId="6" fillId="3" borderId="27" xfId="3" applyFont="1" applyFill="1" applyBorder="1" applyAlignment="1"/>
    <xf numFmtId="176" fontId="6" fillId="0" borderId="16" xfId="4" applyNumberFormat="1" applyFont="1" applyBorder="1"/>
    <xf numFmtId="176" fontId="6" fillId="2" borderId="28" xfId="4" applyNumberFormat="1" applyFont="1" applyFill="1" applyBorder="1"/>
    <xf numFmtId="176" fontId="6" fillId="0" borderId="18" xfId="4" applyNumberFormat="1" applyFont="1" applyBorder="1"/>
    <xf numFmtId="177" fontId="6" fillId="0" borderId="16" xfId="4" applyNumberFormat="1" applyFont="1" applyBorder="1"/>
    <xf numFmtId="177" fontId="6" fillId="2" borderId="17" xfId="4" applyNumberFormat="1" applyFont="1" applyFill="1" applyBorder="1"/>
    <xf numFmtId="177" fontId="6" fillId="0" borderId="18" xfId="4" applyNumberFormat="1" applyFont="1" applyBorder="1"/>
    <xf numFmtId="0" fontId="6" fillId="0" borderId="16" xfId="1" applyFont="1" applyBorder="1"/>
    <xf numFmtId="0" fontId="6" fillId="2" borderId="17" xfId="1" applyFont="1" applyFill="1" applyBorder="1"/>
    <xf numFmtId="0" fontId="6" fillId="0" borderId="18" xfId="1" applyFont="1" applyBorder="1"/>
    <xf numFmtId="49" fontId="6" fillId="0" borderId="29" xfId="1" applyNumberFormat="1" applyFont="1" applyBorder="1" applyAlignment="1">
      <alignment horizontal="center" vertical="center"/>
    </xf>
    <xf numFmtId="38" fontId="6" fillId="0" borderId="30" xfId="3" applyFont="1" applyBorder="1" applyAlignment="1"/>
    <xf numFmtId="38" fontId="6" fillId="2" borderId="30" xfId="3" applyFont="1" applyFill="1" applyBorder="1" applyAlignment="1"/>
    <xf numFmtId="38" fontId="6" fillId="0" borderId="31" xfId="3" applyFont="1" applyBorder="1" applyAlignment="1"/>
    <xf numFmtId="38" fontId="6" fillId="2" borderId="31" xfId="3" applyFont="1" applyFill="1" applyBorder="1" applyAlignment="1"/>
    <xf numFmtId="38" fontId="6" fillId="0" borderId="32" xfId="3" applyFont="1" applyBorder="1" applyAlignment="1">
      <alignment horizontal="right" vertical="center"/>
    </xf>
    <xf numFmtId="38" fontId="6" fillId="0" borderId="30" xfId="3" applyFont="1" applyFill="1" applyBorder="1" applyAlignment="1"/>
    <xf numFmtId="38" fontId="6" fillId="2" borderId="32" xfId="3" applyFont="1" applyFill="1" applyBorder="1" applyAlignment="1"/>
    <xf numFmtId="38" fontId="6" fillId="0" borderId="33" xfId="3" applyFont="1" applyBorder="1" applyAlignment="1"/>
    <xf numFmtId="38" fontId="6" fillId="3" borderId="34" xfId="3" applyFont="1" applyFill="1" applyBorder="1" applyAlignment="1"/>
    <xf numFmtId="178" fontId="6" fillId="0" borderId="0" xfId="4" applyNumberFormat="1" applyFont="1" applyBorder="1"/>
    <xf numFmtId="176" fontId="6" fillId="0" borderId="10" xfId="4" applyNumberFormat="1" applyFont="1" applyBorder="1"/>
    <xf numFmtId="176" fontId="6" fillId="2" borderId="35" xfId="4" applyNumberFormat="1" applyFont="1" applyFill="1" applyBorder="1"/>
    <xf numFmtId="176" fontId="6" fillId="0" borderId="22" xfId="4" applyNumberFormat="1" applyFont="1" applyBorder="1"/>
    <xf numFmtId="177" fontId="6" fillId="0" borderId="10" xfId="4" applyNumberFormat="1" applyFont="1" applyBorder="1"/>
    <xf numFmtId="177" fontId="6" fillId="2" borderId="21" xfId="4" applyNumberFormat="1" applyFont="1" applyFill="1" applyBorder="1"/>
    <xf numFmtId="177" fontId="6" fillId="0" borderId="22" xfId="4" applyNumberFormat="1" applyFont="1" applyBorder="1"/>
    <xf numFmtId="178" fontId="6" fillId="0" borderId="10" xfId="4" applyNumberFormat="1" applyFont="1" applyBorder="1"/>
    <xf numFmtId="178" fontId="6" fillId="2" borderId="21" xfId="4" applyNumberFormat="1" applyFont="1" applyFill="1" applyBorder="1"/>
    <xf numFmtId="178" fontId="6" fillId="0" borderId="22" xfId="4" applyNumberFormat="1" applyFont="1" applyBorder="1"/>
    <xf numFmtId="178" fontId="6" fillId="0" borderId="36" xfId="4" applyNumberFormat="1" applyFont="1" applyBorder="1"/>
    <xf numFmtId="0" fontId="6" fillId="0" borderId="10" xfId="1" applyFont="1" applyBorder="1"/>
    <xf numFmtId="0" fontId="6" fillId="2" borderId="21" xfId="1" applyFont="1" applyFill="1" applyBorder="1"/>
    <xf numFmtId="0" fontId="6" fillId="0" borderId="22" xfId="1" applyFont="1" applyBorder="1"/>
    <xf numFmtId="0" fontId="6" fillId="0" borderId="37" xfId="1" applyFont="1" applyBorder="1"/>
    <xf numFmtId="49" fontId="6" fillId="0" borderId="38" xfId="1" applyNumberFormat="1" applyFont="1" applyBorder="1" applyAlignment="1">
      <alignment horizontal="center" vertical="center"/>
    </xf>
    <xf numFmtId="38" fontId="6" fillId="0" borderId="39" xfId="3" applyFont="1" applyBorder="1" applyAlignment="1"/>
    <xf numFmtId="38" fontId="6" fillId="2" borderId="39" xfId="3" applyFont="1" applyFill="1" applyBorder="1" applyAlignment="1"/>
    <xf numFmtId="38" fontId="6" fillId="0" borderId="21" xfId="3" applyFont="1" applyBorder="1" applyAlignment="1"/>
    <xf numFmtId="38" fontId="6" fillId="2" borderId="21" xfId="3" applyFont="1" applyFill="1" applyBorder="1" applyAlignment="1"/>
    <xf numFmtId="38" fontId="6" fillId="0" borderId="40" xfId="3" applyFont="1" applyBorder="1" applyAlignment="1">
      <alignment horizontal="right" vertical="center"/>
    </xf>
    <xf numFmtId="38" fontId="6" fillId="0" borderId="39" xfId="3" applyFont="1" applyFill="1" applyBorder="1" applyAlignment="1"/>
    <xf numFmtId="38" fontId="6" fillId="2" borderId="41" xfId="3" applyFont="1" applyFill="1" applyBorder="1" applyAlignment="1"/>
    <xf numFmtId="38" fontId="6" fillId="0" borderId="42" xfId="3" applyFont="1" applyBorder="1" applyAlignment="1"/>
    <xf numFmtId="38" fontId="6" fillId="3" borderId="22" xfId="3" applyFont="1" applyFill="1" applyBorder="1" applyAlignment="1"/>
    <xf numFmtId="49" fontId="6" fillId="0" borderId="43" xfId="1" applyNumberFormat="1" applyFont="1" applyBorder="1" applyAlignment="1">
      <alignment horizontal="center" vertical="center"/>
    </xf>
    <xf numFmtId="177" fontId="6" fillId="0" borderId="44" xfId="4" applyNumberFormat="1" applyFont="1" applyBorder="1"/>
    <xf numFmtId="177" fontId="6" fillId="2" borderId="45" xfId="4" applyNumberFormat="1" applyFont="1" applyFill="1" applyBorder="1"/>
    <xf numFmtId="177" fontId="6" fillId="0" borderId="46" xfId="4" applyNumberFormat="1" applyFont="1" applyBorder="1"/>
    <xf numFmtId="0" fontId="6" fillId="0" borderId="44" xfId="1" applyFont="1" applyBorder="1"/>
    <xf numFmtId="0" fontId="6" fillId="2" borderId="45" xfId="1" applyFont="1" applyFill="1" applyBorder="1"/>
    <xf numFmtId="0" fontId="6" fillId="0" borderId="46" xfId="1" applyFont="1" applyBorder="1"/>
    <xf numFmtId="49" fontId="6" fillId="0" borderId="23" xfId="1" applyNumberFormat="1" applyFont="1" applyBorder="1" applyAlignment="1">
      <alignment horizontal="center" vertical="center"/>
    </xf>
    <xf numFmtId="38" fontId="6" fillId="2" borderId="17" xfId="3" applyFont="1" applyFill="1" applyBorder="1" applyAlignment="1"/>
    <xf numFmtId="178" fontId="6" fillId="0" borderId="18" xfId="4" applyNumberFormat="1" applyFont="1" applyBorder="1"/>
    <xf numFmtId="38" fontId="6" fillId="0" borderId="47" xfId="3" applyFont="1" applyBorder="1" applyAlignment="1"/>
    <xf numFmtId="38" fontId="6" fillId="2" borderId="47" xfId="3" applyFont="1" applyFill="1" applyBorder="1" applyAlignment="1"/>
    <xf numFmtId="38" fontId="6" fillId="0" borderId="45" xfId="3" applyFont="1" applyBorder="1" applyAlignment="1"/>
    <xf numFmtId="38" fontId="6" fillId="2" borderId="45" xfId="3" applyFont="1" applyFill="1" applyBorder="1" applyAlignment="1"/>
    <xf numFmtId="38" fontId="6" fillId="0" borderId="47" xfId="3" applyFont="1" applyFill="1" applyBorder="1" applyAlignment="1"/>
    <xf numFmtId="38" fontId="6" fillId="2" borderId="40" xfId="3" applyFont="1" applyFill="1" applyBorder="1" applyAlignment="1"/>
    <xf numFmtId="38" fontId="6" fillId="0" borderId="48" xfId="3" applyFont="1" applyBorder="1" applyAlignment="1"/>
    <xf numFmtId="38" fontId="6" fillId="3" borderId="46" xfId="3" applyFont="1" applyFill="1" applyBorder="1" applyAlignment="1"/>
    <xf numFmtId="176" fontId="6" fillId="0" borderId="44" xfId="4" applyNumberFormat="1" applyFont="1" applyBorder="1"/>
    <xf numFmtId="176" fontId="6" fillId="2" borderId="12" xfId="4" applyNumberFormat="1" applyFont="1" applyFill="1" applyBorder="1"/>
    <xf numFmtId="176" fontId="6" fillId="0" borderId="46" xfId="4" applyNumberFormat="1" applyFont="1" applyBorder="1"/>
    <xf numFmtId="178" fontId="6" fillId="0" borderId="46" xfId="4" applyNumberFormat="1" applyFont="1" applyBorder="1"/>
    <xf numFmtId="49" fontId="6" fillId="0" borderId="49" xfId="1" applyNumberFormat="1" applyFont="1" applyBorder="1" applyAlignment="1">
      <alignment horizontal="center" vertical="center"/>
    </xf>
    <xf numFmtId="38" fontId="6" fillId="0" borderId="31" xfId="3" applyFont="1" applyFill="1" applyBorder="1" applyAlignment="1"/>
    <xf numFmtId="38" fontId="6" fillId="2" borderId="50" xfId="3" applyFont="1" applyFill="1" applyBorder="1" applyAlignment="1"/>
    <xf numFmtId="176" fontId="6" fillId="0" borderId="46" xfId="4" applyNumberFormat="1" applyFont="1" applyFill="1" applyBorder="1"/>
    <xf numFmtId="49" fontId="6" fillId="0" borderId="16" xfId="1" applyNumberFormat="1" applyFont="1" applyBorder="1" applyAlignment="1">
      <alignment horizontal="center" vertical="center"/>
    </xf>
    <xf numFmtId="38" fontId="6" fillId="0" borderId="17" xfId="3" applyFont="1" applyBorder="1" applyAlignment="1"/>
    <xf numFmtId="38" fontId="6" fillId="0" borderId="17" xfId="3" applyFont="1" applyFill="1" applyBorder="1" applyAlignment="1"/>
    <xf numFmtId="38" fontId="6" fillId="2" borderId="19" xfId="3" applyFont="1" applyFill="1" applyBorder="1" applyAlignment="1"/>
    <xf numFmtId="49" fontId="6" fillId="0" borderId="10" xfId="1" applyNumberFormat="1" applyFont="1" applyBorder="1" applyAlignment="1">
      <alignment horizontal="center" vertical="center"/>
    </xf>
    <xf numFmtId="176" fontId="6" fillId="0" borderId="22" xfId="4" applyNumberFormat="1" applyFont="1" applyFill="1" applyBorder="1"/>
    <xf numFmtId="49" fontId="6" fillId="0" borderId="38" xfId="1" applyNumberFormat="1" applyFont="1" applyBorder="1" applyAlignment="1">
      <alignment horizontal="center" vertical="center" shrinkToFit="1"/>
    </xf>
    <xf numFmtId="38" fontId="6" fillId="0" borderId="51" xfId="3" applyFont="1" applyBorder="1" applyAlignment="1">
      <alignment horizontal="right" vertical="center"/>
    </xf>
    <xf numFmtId="49" fontId="6" fillId="0" borderId="52" xfId="1" applyNumberFormat="1" applyFont="1" applyBorder="1" applyAlignment="1">
      <alignment horizontal="center" vertical="center" shrinkToFit="1"/>
    </xf>
    <xf numFmtId="49" fontId="6" fillId="0" borderId="53" xfId="1" applyNumberFormat="1" applyFont="1" applyBorder="1" applyAlignment="1">
      <alignment horizontal="center" vertical="center"/>
    </xf>
    <xf numFmtId="38" fontId="6" fillId="0" borderId="54" xfId="3" applyFont="1" applyBorder="1" applyAlignment="1">
      <alignment shrinkToFit="1"/>
    </xf>
    <xf numFmtId="38" fontId="6" fillId="2" borderId="54" xfId="3" applyFont="1" applyFill="1" applyBorder="1" applyAlignment="1">
      <alignment shrinkToFit="1"/>
    </xf>
    <xf numFmtId="38" fontId="6" fillId="0" borderId="55" xfId="3" applyFont="1" applyBorder="1" applyAlignment="1">
      <alignment shrinkToFit="1"/>
    </xf>
    <xf numFmtId="38" fontId="6" fillId="0" borderId="54" xfId="3" applyFont="1" applyFill="1" applyBorder="1" applyAlignment="1">
      <alignment shrinkToFit="1"/>
    </xf>
    <xf numFmtId="38" fontId="6" fillId="2" borderId="55" xfId="3" applyFont="1" applyFill="1" applyBorder="1" applyAlignment="1">
      <alignment shrinkToFit="1"/>
    </xf>
    <xf numFmtId="38" fontId="6" fillId="0" borderId="56" xfId="3" applyFont="1" applyBorder="1" applyAlignment="1">
      <alignment shrinkToFit="1"/>
    </xf>
    <xf numFmtId="38" fontId="6" fillId="3" borderId="57" xfId="3" applyFont="1" applyFill="1" applyBorder="1" applyAlignment="1">
      <alignment shrinkToFit="1"/>
    </xf>
    <xf numFmtId="49" fontId="6" fillId="0" borderId="58" xfId="1" applyNumberFormat="1" applyFont="1" applyBorder="1" applyAlignment="1">
      <alignment horizontal="center" vertical="center"/>
    </xf>
    <xf numFmtId="38" fontId="6" fillId="0" borderId="59" xfId="3" applyFont="1" applyBorder="1" applyAlignment="1">
      <alignment vertical="center"/>
    </xf>
    <xf numFmtId="38" fontId="6" fillId="2" borderId="60" xfId="3" applyFont="1" applyFill="1" applyBorder="1" applyAlignment="1">
      <alignment vertical="center"/>
    </xf>
    <xf numFmtId="38" fontId="6" fillId="0" borderId="61" xfId="3" applyFont="1" applyFill="1" applyBorder="1" applyAlignment="1">
      <alignment vertical="center"/>
    </xf>
    <xf numFmtId="38" fontId="8" fillId="0" borderId="62" xfId="3" applyFont="1" applyBorder="1" applyAlignment="1"/>
    <xf numFmtId="38" fontId="6" fillId="0" borderId="63" xfId="3" applyFont="1" applyFill="1" applyBorder="1" applyAlignment="1"/>
    <xf numFmtId="38" fontId="6" fillId="0" borderId="63" xfId="3" applyFont="1" applyBorder="1" applyAlignment="1"/>
    <xf numFmtId="38" fontId="6" fillId="0" borderId="62" xfId="3" applyFont="1" applyBorder="1" applyAlignment="1"/>
    <xf numFmtId="38" fontId="6" fillId="0" borderId="64" xfId="3" applyFont="1" applyBorder="1" applyAlignment="1"/>
    <xf numFmtId="0" fontId="9" fillId="0" borderId="0" xfId="1" applyFont="1"/>
    <xf numFmtId="0" fontId="6" fillId="0" borderId="65" xfId="1" applyFont="1" applyBorder="1" applyAlignment="1">
      <alignment horizontal="center" vertical="center" shrinkToFit="1"/>
    </xf>
    <xf numFmtId="179" fontId="6" fillId="0" borderId="66" xfId="1" applyNumberFormat="1" applyFont="1" applyBorder="1" applyAlignment="1">
      <alignment vertical="center"/>
    </xf>
    <xf numFmtId="179" fontId="6" fillId="2" borderId="67" xfId="1" applyNumberFormat="1" applyFont="1" applyFill="1" applyBorder="1" applyAlignment="1">
      <alignment vertical="center"/>
    </xf>
    <xf numFmtId="179" fontId="6" fillId="0" borderId="67" xfId="1" applyNumberFormat="1" applyFont="1" applyBorder="1" applyAlignment="1">
      <alignment vertical="center"/>
    </xf>
    <xf numFmtId="38" fontId="6" fillId="0" borderId="66" xfId="3" applyFont="1" applyBorder="1" applyAlignment="1"/>
    <xf numFmtId="38" fontId="6" fillId="0" borderId="68" xfId="3" applyFont="1" applyFill="1" applyBorder="1" applyAlignment="1"/>
    <xf numFmtId="38" fontId="6" fillId="0" borderId="68" xfId="3" applyFont="1" applyBorder="1" applyAlignment="1"/>
    <xf numFmtId="38" fontId="6" fillId="0" borderId="69" xfId="3" applyFont="1" applyBorder="1" applyAlignment="1"/>
    <xf numFmtId="0" fontId="9" fillId="0" borderId="0" xfId="5" applyFont="1"/>
    <xf numFmtId="179" fontId="6" fillId="0" borderId="0" xfId="1" applyNumberFormat="1" applyFont="1"/>
    <xf numFmtId="0" fontId="10" fillId="0" borderId="70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11" fillId="0" borderId="0" xfId="1" applyFont="1"/>
    <xf numFmtId="179" fontId="6" fillId="0" borderId="70" xfId="1" applyNumberFormat="1" applyFont="1" applyBorder="1" applyAlignment="1">
      <alignment vertical="center"/>
    </xf>
    <xf numFmtId="38" fontId="6" fillId="0" borderId="0" xfId="3" applyFont="1" applyAlignment="1"/>
    <xf numFmtId="38" fontId="5" fillId="0" borderId="0" xfId="3" applyFont="1" applyAlignment="1"/>
    <xf numFmtId="38" fontId="6" fillId="0" borderId="0" xfId="3" applyFont="1" applyBorder="1" applyAlignment="1">
      <alignment horizontal="left"/>
    </xf>
    <xf numFmtId="38" fontId="6" fillId="0" borderId="0" xfId="3" applyFont="1" applyBorder="1" applyAlignment="1"/>
    <xf numFmtId="38" fontId="6" fillId="0" borderId="17" xfId="3" applyFont="1" applyBorder="1" applyAlignment="1">
      <alignment horizontal="center" vertical="center"/>
    </xf>
    <xf numFmtId="38" fontId="6" fillId="2" borderId="17" xfId="3" applyFont="1" applyFill="1" applyBorder="1" applyAlignment="1">
      <alignment horizontal="center" vertical="center"/>
    </xf>
    <xf numFmtId="38" fontId="6" fillId="0" borderId="19" xfId="3" applyFont="1" applyBorder="1" applyAlignment="1">
      <alignment horizontal="center" vertical="center"/>
    </xf>
    <xf numFmtId="38" fontId="6" fillId="2" borderId="19" xfId="3" applyFont="1" applyFill="1" applyBorder="1" applyAlignment="1">
      <alignment horizontal="center" vertical="center"/>
    </xf>
    <xf numFmtId="38" fontId="6" fillId="0" borderId="20" xfId="3" applyFont="1" applyBorder="1" applyAlignment="1">
      <alignment horizontal="center" vertical="center"/>
    </xf>
    <xf numFmtId="38" fontId="6" fillId="2" borderId="18" xfId="3" applyFont="1" applyFill="1" applyBorder="1" applyAlignment="1">
      <alignment horizontal="center" vertical="center"/>
    </xf>
    <xf numFmtId="38" fontId="6" fillId="0" borderId="23" xfId="3" applyFont="1" applyBorder="1" applyAlignment="1">
      <alignment horizontal="center" vertical="center" shrinkToFit="1"/>
    </xf>
    <xf numFmtId="38" fontId="6" fillId="0" borderId="25" xfId="3" applyFont="1" applyBorder="1" applyAlignment="1">
      <alignment horizontal="right"/>
    </xf>
    <xf numFmtId="38" fontId="6" fillId="0" borderId="16" xfId="3" applyFont="1" applyBorder="1" applyAlignment="1"/>
    <xf numFmtId="38" fontId="6" fillId="2" borderId="28" xfId="3" applyFont="1" applyFill="1" applyBorder="1" applyAlignment="1"/>
    <xf numFmtId="38" fontId="6" fillId="0" borderId="18" xfId="3" applyFont="1" applyBorder="1" applyAlignment="1"/>
    <xf numFmtId="38" fontId="6" fillId="0" borderId="29" xfId="3" applyFont="1" applyBorder="1" applyAlignment="1">
      <alignment horizontal="center" vertical="center"/>
    </xf>
    <xf numFmtId="38" fontId="6" fillId="0" borderId="32" xfId="3" applyFont="1" applyBorder="1" applyAlignment="1">
      <alignment horizontal="right"/>
    </xf>
    <xf numFmtId="38" fontId="6" fillId="0" borderId="10" xfId="3" applyFont="1" applyBorder="1" applyAlignment="1"/>
    <xf numFmtId="38" fontId="6" fillId="2" borderId="35" xfId="3" applyFont="1" applyFill="1" applyBorder="1" applyAlignment="1"/>
    <xf numFmtId="38" fontId="6" fillId="0" borderId="22" xfId="3" applyFont="1" applyBorder="1" applyAlignment="1"/>
    <xf numFmtId="38" fontId="6" fillId="0" borderId="36" xfId="3" applyFont="1" applyBorder="1" applyAlignment="1"/>
    <xf numFmtId="38" fontId="6" fillId="0" borderId="37" xfId="3" applyFont="1" applyBorder="1" applyAlignment="1"/>
    <xf numFmtId="38" fontId="6" fillId="0" borderId="38" xfId="3" applyFont="1" applyBorder="1" applyAlignment="1">
      <alignment horizontal="center" vertical="center"/>
    </xf>
    <xf numFmtId="38" fontId="6" fillId="0" borderId="40" xfId="3" applyFont="1" applyBorder="1" applyAlignment="1">
      <alignment horizontal="right"/>
    </xf>
    <xf numFmtId="38" fontId="6" fillId="0" borderId="43" xfId="3" applyFont="1" applyBorder="1" applyAlignment="1">
      <alignment horizontal="center" vertical="center"/>
    </xf>
    <xf numFmtId="38" fontId="6" fillId="0" borderId="23" xfId="3" applyFont="1" applyBorder="1" applyAlignment="1">
      <alignment horizontal="center" vertical="center"/>
    </xf>
    <xf numFmtId="38" fontId="6" fillId="0" borderId="44" xfId="3" applyFont="1" applyBorder="1" applyAlignment="1"/>
    <xf numFmtId="38" fontId="6" fillId="2" borderId="12" xfId="3" applyFont="1" applyFill="1" applyBorder="1" applyAlignment="1"/>
    <xf numFmtId="38" fontId="6" fillId="0" borderId="46" xfId="3" applyFont="1" applyBorder="1" applyAlignment="1"/>
    <xf numFmtId="38" fontId="6" fillId="0" borderId="49" xfId="3" applyFont="1" applyBorder="1" applyAlignment="1">
      <alignment horizontal="center" vertical="center"/>
    </xf>
    <xf numFmtId="38" fontId="6" fillId="0" borderId="29" xfId="3" applyFont="1" applyFill="1" applyBorder="1" applyAlignment="1">
      <alignment horizontal="center" vertical="center"/>
    </xf>
    <xf numFmtId="38" fontId="6" fillId="3" borderId="71" xfId="3" applyFont="1" applyFill="1" applyBorder="1" applyAlignment="1"/>
    <xf numFmtId="38" fontId="6" fillId="0" borderId="15" xfId="3" applyFont="1" applyBorder="1" applyAlignment="1"/>
    <xf numFmtId="38" fontId="6" fillId="0" borderId="16" xfId="3" applyFont="1" applyBorder="1" applyAlignment="1">
      <alignment horizontal="center" vertical="center"/>
    </xf>
    <xf numFmtId="38" fontId="6" fillId="0" borderId="10" xfId="3" applyFont="1" applyBorder="1" applyAlignment="1">
      <alignment horizontal="center" vertical="center"/>
    </xf>
    <xf numFmtId="38" fontId="6" fillId="0" borderId="38" xfId="3" applyFont="1" applyBorder="1" applyAlignment="1">
      <alignment horizontal="center" vertical="center" shrinkToFit="1"/>
    </xf>
    <xf numFmtId="38" fontId="6" fillId="0" borderId="51" xfId="3" applyFont="1" applyBorder="1" applyAlignment="1">
      <alignment horizontal="right"/>
    </xf>
    <xf numFmtId="38" fontId="6" fillId="0" borderId="43" xfId="3" applyFont="1" applyBorder="1" applyAlignment="1">
      <alignment horizontal="center" vertical="center" shrinkToFit="1"/>
    </xf>
    <xf numFmtId="38" fontId="6" fillId="0" borderId="72" xfId="3" applyFont="1" applyBorder="1" applyAlignment="1"/>
    <xf numFmtId="177" fontId="6" fillId="0" borderId="73" xfId="4" applyNumberFormat="1" applyFont="1" applyBorder="1"/>
    <xf numFmtId="177" fontId="6" fillId="2" borderId="74" xfId="4" applyNumberFormat="1" applyFont="1" applyFill="1" applyBorder="1"/>
    <xf numFmtId="38" fontId="6" fillId="0" borderId="53" xfId="3" applyFont="1" applyBorder="1" applyAlignment="1">
      <alignment horizontal="center" vertical="center"/>
    </xf>
    <xf numFmtId="38" fontId="9" fillId="0" borderId="0" xfId="3" applyFont="1" applyAlignment="1"/>
    <xf numFmtId="38" fontId="6" fillId="0" borderId="4" xfId="3" applyFont="1" applyBorder="1" applyAlignment="1"/>
    <xf numFmtId="38" fontId="6" fillId="0" borderId="70" xfId="3" applyFont="1" applyBorder="1" applyAlignment="1">
      <alignment vertical="center"/>
    </xf>
    <xf numFmtId="38" fontId="6" fillId="0" borderId="70" xfId="3" applyFont="1" applyBorder="1" applyAlignment="1">
      <alignment horizontal="center" vertical="center"/>
    </xf>
    <xf numFmtId="38" fontId="11" fillId="0" borderId="0" xfId="3" applyFont="1" applyAlignment="1"/>
    <xf numFmtId="38" fontId="10" fillId="0" borderId="70" xfId="3" applyFont="1" applyBorder="1" applyAlignment="1">
      <alignment vertical="center"/>
    </xf>
    <xf numFmtId="179" fontId="6" fillId="0" borderId="70" xfId="3" applyNumberFormat="1" applyFont="1" applyBorder="1" applyAlignment="1">
      <alignment vertical="center"/>
    </xf>
    <xf numFmtId="0" fontId="6" fillId="0" borderId="0" xfId="5" applyFont="1"/>
    <xf numFmtId="0" fontId="5" fillId="0" borderId="0" xfId="5" applyFont="1"/>
    <xf numFmtId="0" fontId="6" fillId="0" borderId="0" xfId="5" applyFont="1" applyAlignment="1">
      <alignment vertical="center"/>
    </xf>
    <xf numFmtId="0" fontId="6" fillId="0" borderId="0" xfId="5" applyFont="1" applyAlignment="1">
      <alignment horizontal="left"/>
    </xf>
    <xf numFmtId="49" fontId="6" fillId="0" borderId="17" xfId="5" applyNumberFormat="1" applyFont="1" applyBorder="1" applyAlignment="1">
      <alignment horizontal="center" vertical="center"/>
    </xf>
    <xf numFmtId="49" fontId="6" fillId="2" borderId="17" xfId="5" applyNumberFormat="1" applyFont="1" applyFill="1" applyBorder="1" applyAlignment="1">
      <alignment horizontal="center" vertical="center"/>
    </xf>
    <xf numFmtId="49" fontId="6" fillId="2" borderId="19" xfId="5" applyNumberFormat="1" applyFont="1" applyFill="1" applyBorder="1" applyAlignment="1">
      <alignment horizontal="center" vertical="center"/>
    </xf>
    <xf numFmtId="49" fontId="6" fillId="0" borderId="20" xfId="5" applyNumberFormat="1" applyFont="1" applyBorder="1" applyAlignment="1">
      <alignment horizontal="center" vertical="center"/>
    </xf>
    <xf numFmtId="49" fontId="6" fillId="2" borderId="18" xfId="5" applyNumberFormat="1" applyFont="1" applyFill="1" applyBorder="1" applyAlignment="1">
      <alignment horizontal="center" vertical="center"/>
    </xf>
    <xf numFmtId="49" fontId="6" fillId="0" borderId="23" xfId="5" applyNumberFormat="1" applyFont="1" applyBorder="1" applyAlignment="1">
      <alignment horizontal="center" vertical="center" shrinkToFit="1"/>
    </xf>
    <xf numFmtId="180" fontId="6" fillId="0" borderId="16" xfId="4" applyNumberFormat="1" applyFont="1" applyBorder="1"/>
    <xf numFmtId="180" fontId="6" fillId="2" borderId="17" xfId="4" applyNumberFormat="1" applyFont="1" applyFill="1" applyBorder="1"/>
    <xf numFmtId="180" fontId="6" fillId="0" borderId="18" xfId="4" applyNumberFormat="1" applyFont="1" applyBorder="1"/>
    <xf numFmtId="0" fontId="6" fillId="0" borderId="16" xfId="5" applyFont="1" applyBorder="1"/>
    <xf numFmtId="0" fontId="6" fillId="2" borderId="17" xfId="5" applyFont="1" applyFill="1" applyBorder="1"/>
    <xf numFmtId="0" fontId="6" fillId="0" borderId="18" xfId="5" applyFont="1" applyBorder="1"/>
    <xf numFmtId="49" fontId="6" fillId="0" borderId="29" xfId="5" applyNumberFormat="1" applyFont="1" applyBorder="1" applyAlignment="1">
      <alignment horizontal="center" vertical="center"/>
    </xf>
    <xf numFmtId="38" fontId="6" fillId="0" borderId="50" xfId="3" applyFont="1" applyBorder="1" applyAlignment="1">
      <alignment horizontal="right"/>
    </xf>
    <xf numFmtId="180" fontId="6" fillId="0" borderId="10" xfId="4" applyNumberFormat="1" applyFont="1" applyBorder="1"/>
    <xf numFmtId="180" fontId="6" fillId="2" borderId="21" xfId="4" applyNumberFormat="1" applyFont="1" applyFill="1" applyBorder="1"/>
    <xf numFmtId="180" fontId="6" fillId="0" borderId="22" xfId="4" applyNumberFormat="1" applyFont="1" applyBorder="1"/>
    <xf numFmtId="0" fontId="6" fillId="0" borderId="10" xfId="5" applyFont="1" applyBorder="1"/>
    <xf numFmtId="0" fontId="6" fillId="2" borderId="21" xfId="5" applyFont="1" applyFill="1" applyBorder="1"/>
    <xf numFmtId="0" fontId="6" fillId="0" borderId="22" xfId="5" applyFont="1" applyBorder="1"/>
    <xf numFmtId="0" fontId="6" fillId="0" borderId="37" xfId="5" applyFont="1" applyBorder="1"/>
    <xf numFmtId="49" fontId="6" fillId="0" borderId="38" xfId="5" applyNumberFormat="1" applyFont="1" applyBorder="1" applyAlignment="1">
      <alignment horizontal="center" vertical="center"/>
    </xf>
    <xf numFmtId="38" fontId="6" fillId="0" borderId="41" xfId="3" applyFont="1" applyBorder="1" applyAlignment="1">
      <alignment horizontal="right"/>
    </xf>
    <xf numFmtId="49" fontId="6" fillId="0" borderId="43" xfId="5" applyNumberFormat="1" applyFont="1" applyBorder="1" applyAlignment="1">
      <alignment horizontal="center" vertical="center"/>
    </xf>
    <xf numFmtId="180" fontId="6" fillId="0" borderId="44" xfId="4" applyNumberFormat="1" applyFont="1" applyBorder="1"/>
    <xf numFmtId="180" fontId="6" fillId="2" borderId="45" xfId="4" applyNumberFormat="1" applyFont="1" applyFill="1" applyBorder="1"/>
    <xf numFmtId="180" fontId="6" fillId="0" borderId="46" xfId="4" applyNumberFormat="1" applyFont="1" applyBorder="1"/>
    <xf numFmtId="0" fontId="6" fillId="0" borderId="44" xfId="5" applyFont="1" applyBorder="1"/>
    <xf numFmtId="0" fontId="6" fillId="2" borderId="45" xfId="5" applyFont="1" applyFill="1" applyBorder="1"/>
    <xf numFmtId="0" fontId="6" fillId="0" borderId="46" xfId="5" applyFont="1" applyBorder="1"/>
    <xf numFmtId="49" fontId="6" fillId="0" borderId="23" xfId="5" applyNumberFormat="1" applyFont="1" applyBorder="1" applyAlignment="1">
      <alignment horizontal="center" vertical="center"/>
    </xf>
    <xf numFmtId="49" fontId="6" fillId="0" borderId="49" xfId="5" applyNumberFormat="1" applyFont="1" applyBorder="1" applyAlignment="1">
      <alignment horizontal="center" vertical="center"/>
    </xf>
    <xf numFmtId="49" fontId="6" fillId="0" borderId="16" xfId="5" applyNumberFormat="1" applyFont="1" applyBorder="1" applyAlignment="1">
      <alignment horizontal="center" vertical="center"/>
    </xf>
    <xf numFmtId="49" fontId="6" fillId="0" borderId="10" xfId="5" applyNumberFormat="1" applyFont="1" applyBorder="1" applyAlignment="1">
      <alignment horizontal="center" vertical="center"/>
    </xf>
    <xf numFmtId="49" fontId="6" fillId="0" borderId="38" xfId="5" applyNumberFormat="1" applyFont="1" applyBorder="1" applyAlignment="1">
      <alignment horizontal="center" vertical="center" shrinkToFit="1"/>
    </xf>
    <xf numFmtId="38" fontId="6" fillId="0" borderId="75" xfId="3" applyFont="1" applyBorder="1" applyAlignment="1">
      <alignment horizontal="right"/>
    </xf>
    <xf numFmtId="49" fontId="6" fillId="0" borderId="43" xfId="5" applyNumberFormat="1" applyFont="1" applyBorder="1" applyAlignment="1">
      <alignment horizontal="center" vertical="center" shrinkToFit="1"/>
    </xf>
    <xf numFmtId="176" fontId="6" fillId="0" borderId="72" xfId="4" applyNumberFormat="1" applyFont="1" applyBorder="1"/>
    <xf numFmtId="180" fontId="6" fillId="0" borderId="21" xfId="4" applyNumberFormat="1" applyFont="1" applyFill="1" applyBorder="1"/>
    <xf numFmtId="178" fontId="6" fillId="0" borderId="76" xfId="4" applyNumberFormat="1" applyFont="1" applyBorder="1"/>
    <xf numFmtId="178" fontId="6" fillId="2" borderId="77" xfId="4" applyNumberFormat="1" applyFont="1" applyFill="1" applyBorder="1"/>
    <xf numFmtId="178" fontId="6" fillId="0" borderId="72" xfId="4" applyNumberFormat="1" applyFont="1" applyBorder="1"/>
    <xf numFmtId="0" fontId="6" fillId="0" borderId="76" xfId="5" applyFont="1" applyBorder="1"/>
    <xf numFmtId="0" fontId="6" fillId="2" borderId="77" xfId="5" applyFont="1" applyFill="1" applyBorder="1"/>
    <xf numFmtId="0" fontId="6" fillId="0" borderId="72" xfId="5" applyFont="1" applyBorder="1"/>
    <xf numFmtId="49" fontId="6" fillId="0" borderId="53" xfId="5" applyNumberFormat="1" applyFont="1" applyBorder="1" applyAlignment="1">
      <alignment horizontal="center" vertical="center"/>
    </xf>
    <xf numFmtId="38" fontId="6" fillId="0" borderId="55" xfId="3" applyFont="1" applyFill="1" applyBorder="1" applyAlignment="1">
      <alignment horizontal="center" shrinkToFit="1"/>
    </xf>
    <xf numFmtId="179" fontId="6" fillId="0" borderId="0" xfId="5" applyNumberFormat="1" applyFont="1"/>
    <xf numFmtId="0" fontId="10" fillId="0" borderId="70" xfId="5" applyFont="1" applyBorder="1" applyAlignment="1">
      <alignment horizontal="center" vertical="center"/>
    </xf>
    <xf numFmtId="0" fontId="6" fillId="0" borderId="70" xfId="5" applyFont="1" applyBorder="1" applyAlignment="1">
      <alignment horizontal="center" vertical="center"/>
    </xf>
    <xf numFmtId="0" fontId="11" fillId="0" borderId="0" xfId="5" applyFont="1"/>
    <xf numFmtId="179" fontId="6" fillId="0" borderId="70" xfId="5" applyNumberFormat="1" applyFont="1" applyBorder="1" applyAlignment="1">
      <alignment vertical="center"/>
    </xf>
    <xf numFmtId="49" fontId="6" fillId="0" borderId="70" xfId="5" applyNumberFormat="1" applyFont="1" applyBorder="1" applyAlignment="1">
      <alignment horizontal="center" vertical="center"/>
    </xf>
    <xf numFmtId="49" fontId="6" fillId="2" borderId="70" xfId="5" applyNumberFormat="1" applyFont="1" applyFill="1" applyBorder="1" applyAlignment="1">
      <alignment horizontal="center" vertical="center"/>
    </xf>
    <xf numFmtId="0" fontId="7" fillId="0" borderId="79" xfId="2" applyFont="1" applyBorder="1" applyAlignment="1">
      <alignment horizontal="center" vertical="center"/>
    </xf>
    <xf numFmtId="49" fontId="6" fillId="3" borderId="70" xfId="5" applyNumberFormat="1" applyFont="1" applyFill="1" applyBorder="1" applyAlignment="1">
      <alignment horizontal="center" vertical="center"/>
    </xf>
    <xf numFmtId="49" fontId="6" fillId="2" borderId="79" xfId="5" applyNumberFormat="1" applyFont="1" applyFill="1" applyBorder="1" applyAlignment="1">
      <alignment horizontal="center" vertical="center"/>
    </xf>
    <xf numFmtId="49" fontId="6" fillId="0" borderId="80" xfId="5" applyNumberFormat="1" applyFont="1" applyBorder="1" applyAlignment="1">
      <alignment horizontal="center" vertical="center"/>
    </xf>
    <xf numFmtId="49" fontId="6" fillId="2" borderId="81" xfId="5" applyNumberFormat="1" applyFont="1" applyFill="1" applyBorder="1" applyAlignment="1">
      <alignment horizontal="center" vertical="center"/>
    </xf>
    <xf numFmtId="49" fontId="6" fillId="0" borderId="49" xfId="5" applyNumberFormat="1" applyFont="1" applyBorder="1" applyAlignment="1">
      <alignment horizontal="center" vertical="center" shrinkToFit="1"/>
    </xf>
    <xf numFmtId="38" fontId="6" fillId="3" borderId="31" xfId="3" applyFont="1" applyFill="1" applyBorder="1" applyAlignment="1"/>
    <xf numFmtId="38" fontId="6" fillId="3" borderId="47" xfId="3" applyFont="1" applyFill="1" applyBorder="1" applyAlignment="1"/>
    <xf numFmtId="38" fontId="6" fillId="0" borderId="82" xfId="3" applyFont="1" applyBorder="1" applyAlignment="1"/>
    <xf numFmtId="38" fontId="6" fillId="3" borderId="83" xfId="3" applyFont="1" applyFill="1" applyBorder="1" applyAlignment="1"/>
    <xf numFmtId="38" fontId="6" fillId="3" borderId="84" xfId="3" applyFont="1" applyFill="1" applyBorder="1" applyAlignment="1"/>
    <xf numFmtId="176" fontId="6" fillId="2" borderId="21" xfId="4" applyNumberFormat="1" applyFont="1" applyFill="1" applyBorder="1"/>
    <xf numFmtId="176" fontId="6" fillId="2" borderId="45" xfId="4" applyNumberFormat="1" applyFont="1" applyFill="1" applyBorder="1"/>
    <xf numFmtId="177" fontId="6" fillId="2" borderId="77" xfId="4" applyNumberFormat="1" applyFont="1" applyFill="1" applyBorder="1"/>
    <xf numFmtId="177" fontId="6" fillId="0" borderId="85" xfId="4" applyNumberFormat="1" applyFont="1" applyBorder="1"/>
    <xf numFmtId="38" fontId="6" fillId="0" borderId="50" xfId="3" applyFont="1" applyBorder="1" applyAlignment="1">
      <alignment horizontal="right" vertical="center"/>
    </xf>
    <xf numFmtId="38" fontId="6" fillId="0" borderId="41" xfId="3" applyFont="1" applyBorder="1" applyAlignment="1">
      <alignment horizontal="right" vertical="center"/>
    </xf>
    <xf numFmtId="38" fontId="6" fillId="0" borderId="75" xfId="3" applyFont="1" applyBorder="1" applyAlignment="1">
      <alignment horizontal="right" vertical="center"/>
    </xf>
    <xf numFmtId="178" fontId="6" fillId="0" borderId="77" xfId="4" applyNumberFormat="1" applyFont="1" applyFill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8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49" fontId="6" fillId="0" borderId="1" xfId="1" applyNumberFormat="1" applyFont="1" applyBorder="1" applyAlignment="1">
      <alignment horizontal="center" vertical="center" textRotation="255"/>
    </xf>
    <xf numFmtId="49" fontId="6" fillId="0" borderId="10" xfId="1" applyNumberFormat="1" applyFont="1" applyBorder="1" applyAlignment="1">
      <alignment horizontal="center" vertical="center" textRotation="255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 shrinkToFit="1"/>
    </xf>
    <xf numFmtId="49" fontId="6" fillId="0" borderId="12" xfId="1" applyNumberFormat="1" applyFont="1" applyBorder="1" applyAlignment="1">
      <alignment horizontal="center" vertical="center" shrinkToFit="1"/>
    </xf>
    <xf numFmtId="49" fontId="6" fillId="0" borderId="4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38" fontId="6" fillId="0" borderId="1" xfId="3" applyFont="1" applyBorder="1" applyAlignment="1">
      <alignment horizontal="center" vertical="center" textRotation="255"/>
    </xf>
    <xf numFmtId="38" fontId="6" fillId="0" borderId="10" xfId="3" applyFont="1" applyBorder="1" applyAlignment="1">
      <alignment horizontal="center" vertical="center" textRotation="255"/>
    </xf>
    <xf numFmtId="38" fontId="6" fillId="0" borderId="2" xfId="3" applyFont="1" applyBorder="1" applyAlignment="1">
      <alignment horizontal="center" vertical="center"/>
    </xf>
    <xf numFmtId="38" fontId="6" fillId="0" borderId="3" xfId="3" applyFont="1" applyBorder="1" applyAlignment="1">
      <alignment horizontal="center" vertical="center"/>
    </xf>
    <xf numFmtId="38" fontId="6" fillId="0" borderId="11" xfId="3" applyFont="1" applyBorder="1" applyAlignment="1">
      <alignment horizontal="center" vertical="center"/>
    </xf>
    <xf numFmtId="38" fontId="6" fillId="0" borderId="12" xfId="3" applyFont="1" applyBorder="1" applyAlignment="1">
      <alignment horizontal="center" vertical="center"/>
    </xf>
    <xf numFmtId="38" fontId="6" fillId="0" borderId="2" xfId="3" applyFont="1" applyFill="1" applyBorder="1" applyAlignment="1">
      <alignment horizontal="center" vertical="center"/>
    </xf>
    <xf numFmtId="38" fontId="6" fillId="0" borderId="3" xfId="3" applyFont="1" applyFill="1" applyBorder="1" applyAlignment="1">
      <alignment horizontal="center" vertical="center"/>
    </xf>
    <xf numFmtId="38" fontId="6" fillId="0" borderId="11" xfId="3" applyFont="1" applyFill="1" applyBorder="1" applyAlignment="1">
      <alignment horizontal="center" vertical="center"/>
    </xf>
    <xf numFmtId="38" fontId="6" fillId="0" borderId="12" xfId="3" applyFont="1" applyFill="1" applyBorder="1" applyAlignment="1">
      <alignment horizontal="center" vertical="center"/>
    </xf>
    <xf numFmtId="38" fontId="6" fillId="0" borderId="11" xfId="3" applyFont="1" applyBorder="1" applyAlignment="1">
      <alignment horizontal="center" vertical="center" shrinkToFit="1"/>
    </xf>
    <xf numFmtId="38" fontId="6" fillId="0" borderId="12" xfId="3" applyFont="1" applyBorder="1" applyAlignment="1">
      <alignment horizontal="center" vertical="center" shrinkToFit="1"/>
    </xf>
    <xf numFmtId="38" fontId="6" fillId="0" borderId="4" xfId="3" applyFont="1" applyBorder="1" applyAlignment="1">
      <alignment horizontal="center" vertical="center"/>
    </xf>
    <xf numFmtId="38" fontId="6" fillId="0" borderId="13" xfId="3" applyFont="1" applyBorder="1" applyAlignment="1">
      <alignment horizontal="center" vertical="center"/>
    </xf>
    <xf numFmtId="38" fontId="6" fillId="0" borderId="5" xfId="3" applyFont="1" applyBorder="1" applyAlignment="1">
      <alignment horizontal="center" vertical="center"/>
    </xf>
    <xf numFmtId="38" fontId="6" fillId="0" borderId="6" xfId="3" applyFont="1" applyBorder="1" applyAlignment="1">
      <alignment horizontal="center" vertical="center"/>
    </xf>
    <xf numFmtId="38" fontId="6" fillId="0" borderId="14" xfId="3" applyFont="1" applyBorder="1" applyAlignment="1">
      <alignment horizontal="center" vertical="center"/>
    </xf>
    <xf numFmtId="38" fontId="6" fillId="0" borderId="15" xfId="3" applyFont="1" applyBorder="1" applyAlignment="1">
      <alignment horizontal="center" vertical="center"/>
    </xf>
    <xf numFmtId="49" fontId="6" fillId="0" borderId="1" xfId="5" applyNumberFormat="1" applyFont="1" applyBorder="1" applyAlignment="1">
      <alignment horizontal="center" vertical="center" textRotation="255"/>
    </xf>
    <xf numFmtId="49" fontId="6" fillId="0" borderId="10" xfId="5" applyNumberFormat="1" applyFont="1" applyBorder="1" applyAlignment="1">
      <alignment horizontal="center" vertical="center" textRotation="255"/>
    </xf>
    <xf numFmtId="49" fontId="6" fillId="0" borderId="2" xfId="5" applyNumberFormat="1" applyFont="1" applyBorder="1" applyAlignment="1">
      <alignment horizontal="center" vertical="center"/>
    </xf>
    <xf numFmtId="49" fontId="6" fillId="0" borderId="3" xfId="5" applyNumberFormat="1" applyFont="1" applyBorder="1" applyAlignment="1">
      <alignment horizontal="center" vertical="center"/>
    </xf>
    <xf numFmtId="49" fontId="6" fillId="0" borderId="11" xfId="5" applyNumberFormat="1" applyFont="1" applyBorder="1" applyAlignment="1">
      <alignment horizontal="center" vertical="center"/>
    </xf>
    <xf numFmtId="49" fontId="6" fillId="0" borderId="12" xfId="5" applyNumberFormat="1" applyFont="1" applyBorder="1" applyAlignment="1">
      <alignment horizontal="center" vertical="center"/>
    </xf>
    <xf numFmtId="49" fontId="6" fillId="0" borderId="11" xfId="5" applyNumberFormat="1" applyFont="1" applyBorder="1" applyAlignment="1">
      <alignment horizontal="center" vertical="center" shrinkToFit="1"/>
    </xf>
    <xf numFmtId="49" fontId="6" fillId="0" borderId="12" xfId="5" applyNumberFormat="1" applyFont="1" applyBorder="1" applyAlignment="1">
      <alignment horizontal="center" vertical="center" shrinkToFit="1"/>
    </xf>
    <xf numFmtId="49" fontId="6" fillId="0" borderId="4" xfId="5" applyNumberFormat="1" applyFont="1" applyBorder="1" applyAlignment="1">
      <alignment horizontal="center" vertical="center"/>
    </xf>
    <xf numFmtId="49" fontId="6" fillId="0" borderId="13" xfId="5" applyNumberFormat="1" applyFont="1" applyBorder="1" applyAlignment="1">
      <alignment horizontal="center" vertical="center"/>
    </xf>
    <xf numFmtId="49" fontId="6" fillId="0" borderId="5" xfId="5" applyNumberFormat="1" applyFont="1" applyBorder="1" applyAlignment="1">
      <alignment horizontal="center" vertical="center"/>
    </xf>
    <xf numFmtId="49" fontId="6" fillId="0" borderId="6" xfId="5" applyNumberFormat="1" applyFont="1" applyBorder="1" applyAlignment="1">
      <alignment horizontal="center" vertical="center"/>
    </xf>
    <xf numFmtId="49" fontId="6" fillId="0" borderId="14" xfId="5" applyNumberFormat="1" applyFont="1" applyBorder="1" applyAlignment="1">
      <alignment horizontal="center" vertical="center"/>
    </xf>
    <xf numFmtId="49" fontId="6" fillId="0" borderId="15" xfId="5" applyNumberFormat="1" applyFont="1" applyBorder="1" applyAlignment="1">
      <alignment horizontal="center" vertical="center"/>
    </xf>
    <xf numFmtId="0" fontId="5" fillId="0" borderId="78" xfId="5" applyFont="1" applyBorder="1"/>
    <xf numFmtId="0" fontId="1" fillId="0" borderId="78" xfId="5" applyBorder="1"/>
    <xf numFmtId="49" fontId="6" fillId="0" borderId="44" xfId="5" applyNumberFormat="1" applyFont="1" applyBorder="1" applyAlignment="1">
      <alignment horizontal="center" vertical="center" textRotation="255"/>
    </xf>
    <xf numFmtId="0" fontId="6" fillId="0" borderId="44" xfId="1" applyFont="1" applyBorder="1" applyAlignment="1">
      <alignment horizontal="center" vertical="center"/>
    </xf>
    <xf numFmtId="0" fontId="6" fillId="2" borderId="45" xfId="1" applyFont="1" applyFill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38" fontId="6" fillId="0" borderId="44" xfId="3" applyFont="1" applyBorder="1" applyAlignment="1">
      <alignment horizontal="center" vertical="center" textRotation="255"/>
    </xf>
  </cellXfs>
  <cellStyles count="6">
    <cellStyle name="パーセント 2" xfId="4" xr:uid="{F5417C5F-42AE-4E2B-8EF6-D1591DC21926}"/>
    <cellStyle name="桁区切り 2" xfId="3" xr:uid="{B6AD2840-13A6-4C66-911F-26FB32B00C4F}"/>
    <cellStyle name="標準" xfId="0" builtinId="0"/>
    <cellStyle name="標準 2" xfId="5" xr:uid="{AA184E8D-B830-489B-BD3A-BD35E48325A2}"/>
    <cellStyle name="標準 3" xfId="1" xr:uid="{087CA68D-F9D6-4ECF-A12A-3B42C75BD251}"/>
    <cellStyle name="標準_学校調査票様式" xfId="2" xr:uid="{D785E3B8-7ECF-446F-A9C0-4ACD0CB452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17CE-3840-489F-AB9A-636E142E0270}">
  <sheetPr>
    <pageSetUpPr fitToPage="1"/>
  </sheetPr>
  <dimension ref="A1:AJ58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RowHeight="12" x14ac:dyDescent="0.2"/>
  <cols>
    <col min="1" max="1" width="6.6640625" style="3" customWidth="1"/>
    <col min="2" max="21" width="5.25" style="3" customWidth="1"/>
    <col min="22" max="22" width="1.75" style="3" customWidth="1"/>
    <col min="23" max="35" width="6.75" style="3" customWidth="1"/>
    <col min="36" max="255" width="9.1640625" style="3"/>
    <col min="256" max="256" width="6.6640625" style="3" customWidth="1"/>
    <col min="257" max="260" width="5.25" style="3" bestFit="1" customWidth="1"/>
    <col min="261" max="261" width="6.25" style="3" bestFit="1" customWidth="1"/>
    <col min="262" max="262" width="6.25" style="3" customWidth="1"/>
    <col min="263" max="263" width="6.25" style="3" bestFit="1" customWidth="1"/>
    <col min="264" max="264" width="6.25" style="3" customWidth="1"/>
    <col min="265" max="266" width="2.6640625" style="3" customWidth="1"/>
    <col min="267" max="267" width="4.33203125" style="3" customWidth="1"/>
    <col min="268" max="269" width="5.25" style="3" customWidth="1"/>
    <col min="270" max="275" width="4.33203125" style="3" customWidth="1"/>
    <col min="276" max="276" width="6.25" style="3" bestFit="1" customWidth="1"/>
    <col min="277" max="277" width="6.25" style="3" customWidth="1"/>
    <col min="278" max="278" width="1.75" style="3" customWidth="1"/>
    <col min="279" max="291" width="6.75" style="3" customWidth="1"/>
    <col min="292" max="511" width="9.1640625" style="3"/>
    <col min="512" max="512" width="6.6640625" style="3" customWidth="1"/>
    <col min="513" max="516" width="5.25" style="3" bestFit="1" customWidth="1"/>
    <col min="517" max="517" width="6.25" style="3" bestFit="1" customWidth="1"/>
    <col min="518" max="518" width="6.25" style="3" customWidth="1"/>
    <col min="519" max="519" width="6.25" style="3" bestFit="1" customWidth="1"/>
    <col min="520" max="520" width="6.25" style="3" customWidth="1"/>
    <col min="521" max="522" width="2.6640625" style="3" customWidth="1"/>
    <col min="523" max="523" width="4.33203125" style="3" customWidth="1"/>
    <col min="524" max="525" width="5.25" style="3" customWidth="1"/>
    <col min="526" max="531" width="4.33203125" style="3" customWidth="1"/>
    <col min="532" max="532" width="6.25" style="3" bestFit="1" customWidth="1"/>
    <col min="533" max="533" width="6.25" style="3" customWidth="1"/>
    <col min="534" max="534" width="1.75" style="3" customWidth="1"/>
    <col min="535" max="547" width="6.75" style="3" customWidth="1"/>
    <col min="548" max="767" width="9.1640625" style="3"/>
    <col min="768" max="768" width="6.6640625" style="3" customWidth="1"/>
    <col min="769" max="772" width="5.25" style="3" bestFit="1" customWidth="1"/>
    <col min="773" max="773" width="6.25" style="3" bestFit="1" customWidth="1"/>
    <col min="774" max="774" width="6.25" style="3" customWidth="1"/>
    <col min="775" max="775" width="6.25" style="3" bestFit="1" customWidth="1"/>
    <col min="776" max="776" width="6.25" style="3" customWidth="1"/>
    <col min="777" max="778" width="2.6640625" style="3" customWidth="1"/>
    <col min="779" max="779" width="4.33203125" style="3" customWidth="1"/>
    <col min="780" max="781" width="5.25" style="3" customWidth="1"/>
    <col min="782" max="787" width="4.33203125" style="3" customWidth="1"/>
    <col min="788" max="788" width="6.25" style="3" bestFit="1" customWidth="1"/>
    <col min="789" max="789" width="6.25" style="3" customWidth="1"/>
    <col min="790" max="790" width="1.75" style="3" customWidth="1"/>
    <col min="791" max="803" width="6.75" style="3" customWidth="1"/>
    <col min="804" max="1023" width="9.1640625" style="3"/>
    <col min="1024" max="1024" width="6.6640625" style="3" customWidth="1"/>
    <col min="1025" max="1028" width="5.25" style="3" bestFit="1" customWidth="1"/>
    <col min="1029" max="1029" width="6.25" style="3" bestFit="1" customWidth="1"/>
    <col min="1030" max="1030" width="6.25" style="3" customWidth="1"/>
    <col min="1031" max="1031" width="6.25" style="3" bestFit="1" customWidth="1"/>
    <col min="1032" max="1032" width="6.25" style="3" customWidth="1"/>
    <col min="1033" max="1034" width="2.6640625" style="3" customWidth="1"/>
    <col min="1035" max="1035" width="4.33203125" style="3" customWidth="1"/>
    <col min="1036" max="1037" width="5.25" style="3" customWidth="1"/>
    <col min="1038" max="1043" width="4.33203125" style="3" customWidth="1"/>
    <col min="1044" max="1044" width="6.25" style="3" bestFit="1" customWidth="1"/>
    <col min="1045" max="1045" width="6.25" style="3" customWidth="1"/>
    <col min="1046" max="1046" width="1.75" style="3" customWidth="1"/>
    <col min="1047" max="1059" width="6.75" style="3" customWidth="1"/>
    <col min="1060" max="1279" width="9.1640625" style="3"/>
    <col min="1280" max="1280" width="6.6640625" style="3" customWidth="1"/>
    <col min="1281" max="1284" width="5.25" style="3" bestFit="1" customWidth="1"/>
    <col min="1285" max="1285" width="6.25" style="3" bestFit="1" customWidth="1"/>
    <col min="1286" max="1286" width="6.25" style="3" customWidth="1"/>
    <col min="1287" max="1287" width="6.25" style="3" bestFit="1" customWidth="1"/>
    <col min="1288" max="1288" width="6.25" style="3" customWidth="1"/>
    <col min="1289" max="1290" width="2.6640625" style="3" customWidth="1"/>
    <col min="1291" max="1291" width="4.33203125" style="3" customWidth="1"/>
    <col min="1292" max="1293" width="5.25" style="3" customWidth="1"/>
    <col min="1294" max="1299" width="4.33203125" style="3" customWidth="1"/>
    <col min="1300" max="1300" width="6.25" style="3" bestFit="1" customWidth="1"/>
    <col min="1301" max="1301" width="6.25" style="3" customWidth="1"/>
    <col min="1302" max="1302" width="1.75" style="3" customWidth="1"/>
    <col min="1303" max="1315" width="6.75" style="3" customWidth="1"/>
    <col min="1316" max="1535" width="9.1640625" style="3"/>
    <col min="1536" max="1536" width="6.6640625" style="3" customWidth="1"/>
    <col min="1537" max="1540" width="5.25" style="3" bestFit="1" customWidth="1"/>
    <col min="1541" max="1541" width="6.25" style="3" bestFit="1" customWidth="1"/>
    <col min="1542" max="1542" width="6.25" style="3" customWidth="1"/>
    <col min="1543" max="1543" width="6.25" style="3" bestFit="1" customWidth="1"/>
    <col min="1544" max="1544" width="6.25" style="3" customWidth="1"/>
    <col min="1545" max="1546" width="2.6640625" style="3" customWidth="1"/>
    <col min="1547" max="1547" width="4.33203125" style="3" customWidth="1"/>
    <col min="1548" max="1549" width="5.25" style="3" customWidth="1"/>
    <col min="1550" max="1555" width="4.33203125" style="3" customWidth="1"/>
    <col min="1556" max="1556" width="6.25" style="3" bestFit="1" customWidth="1"/>
    <col min="1557" max="1557" width="6.25" style="3" customWidth="1"/>
    <col min="1558" max="1558" width="1.75" style="3" customWidth="1"/>
    <col min="1559" max="1571" width="6.75" style="3" customWidth="1"/>
    <col min="1572" max="1791" width="9.1640625" style="3"/>
    <col min="1792" max="1792" width="6.6640625" style="3" customWidth="1"/>
    <col min="1793" max="1796" width="5.25" style="3" bestFit="1" customWidth="1"/>
    <col min="1797" max="1797" width="6.25" style="3" bestFit="1" customWidth="1"/>
    <col min="1798" max="1798" width="6.25" style="3" customWidth="1"/>
    <col min="1799" max="1799" width="6.25" style="3" bestFit="1" customWidth="1"/>
    <col min="1800" max="1800" width="6.25" style="3" customWidth="1"/>
    <col min="1801" max="1802" width="2.6640625" style="3" customWidth="1"/>
    <col min="1803" max="1803" width="4.33203125" style="3" customWidth="1"/>
    <col min="1804" max="1805" width="5.25" style="3" customWidth="1"/>
    <col min="1806" max="1811" width="4.33203125" style="3" customWidth="1"/>
    <col min="1812" max="1812" width="6.25" style="3" bestFit="1" customWidth="1"/>
    <col min="1813" max="1813" width="6.25" style="3" customWidth="1"/>
    <col min="1814" max="1814" width="1.75" style="3" customWidth="1"/>
    <col min="1815" max="1827" width="6.75" style="3" customWidth="1"/>
    <col min="1828" max="2047" width="9.1640625" style="3"/>
    <col min="2048" max="2048" width="6.6640625" style="3" customWidth="1"/>
    <col min="2049" max="2052" width="5.25" style="3" bestFit="1" customWidth="1"/>
    <col min="2053" max="2053" width="6.25" style="3" bestFit="1" customWidth="1"/>
    <col min="2054" max="2054" width="6.25" style="3" customWidth="1"/>
    <col min="2055" max="2055" width="6.25" style="3" bestFit="1" customWidth="1"/>
    <col min="2056" max="2056" width="6.25" style="3" customWidth="1"/>
    <col min="2057" max="2058" width="2.6640625" style="3" customWidth="1"/>
    <col min="2059" max="2059" width="4.33203125" style="3" customWidth="1"/>
    <col min="2060" max="2061" width="5.25" style="3" customWidth="1"/>
    <col min="2062" max="2067" width="4.33203125" style="3" customWidth="1"/>
    <col min="2068" max="2068" width="6.25" style="3" bestFit="1" customWidth="1"/>
    <col min="2069" max="2069" width="6.25" style="3" customWidth="1"/>
    <col min="2070" max="2070" width="1.75" style="3" customWidth="1"/>
    <col min="2071" max="2083" width="6.75" style="3" customWidth="1"/>
    <col min="2084" max="2303" width="9.1640625" style="3"/>
    <col min="2304" max="2304" width="6.6640625" style="3" customWidth="1"/>
    <col min="2305" max="2308" width="5.25" style="3" bestFit="1" customWidth="1"/>
    <col min="2309" max="2309" width="6.25" style="3" bestFit="1" customWidth="1"/>
    <col min="2310" max="2310" width="6.25" style="3" customWidth="1"/>
    <col min="2311" max="2311" width="6.25" style="3" bestFit="1" customWidth="1"/>
    <col min="2312" max="2312" width="6.25" style="3" customWidth="1"/>
    <col min="2313" max="2314" width="2.6640625" style="3" customWidth="1"/>
    <col min="2315" max="2315" width="4.33203125" style="3" customWidth="1"/>
    <col min="2316" max="2317" width="5.25" style="3" customWidth="1"/>
    <col min="2318" max="2323" width="4.33203125" style="3" customWidth="1"/>
    <col min="2324" max="2324" width="6.25" style="3" bestFit="1" customWidth="1"/>
    <col min="2325" max="2325" width="6.25" style="3" customWidth="1"/>
    <col min="2326" max="2326" width="1.75" style="3" customWidth="1"/>
    <col min="2327" max="2339" width="6.75" style="3" customWidth="1"/>
    <col min="2340" max="2559" width="9.1640625" style="3"/>
    <col min="2560" max="2560" width="6.6640625" style="3" customWidth="1"/>
    <col min="2561" max="2564" width="5.25" style="3" bestFit="1" customWidth="1"/>
    <col min="2565" max="2565" width="6.25" style="3" bestFit="1" customWidth="1"/>
    <col min="2566" max="2566" width="6.25" style="3" customWidth="1"/>
    <col min="2567" max="2567" width="6.25" style="3" bestFit="1" customWidth="1"/>
    <col min="2568" max="2568" width="6.25" style="3" customWidth="1"/>
    <col min="2569" max="2570" width="2.6640625" style="3" customWidth="1"/>
    <col min="2571" max="2571" width="4.33203125" style="3" customWidth="1"/>
    <col min="2572" max="2573" width="5.25" style="3" customWidth="1"/>
    <col min="2574" max="2579" width="4.33203125" style="3" customWidth="1"/>
    <col min="2580" max="2580" width="6.25" style="3" bestFit="1" customWidth="1"/>
    <col min="2581" max="2581" width="6.25" style="3" customWidth="1"/>
    <col min="2582" max="2582" width="1.75" style="3" customWidth="1"/>
    <col min="2583" max="2595" width="6.75" style="3" customWidth="1"/>
    <col min="2596" max="2815" width="9.1640625" style="3"/>
    <col min="2816" max="2816" width="6.6640625" style="3" customWidth="1"/>
    <col min="2817" max="2820" width="5.25" style="3" bestFit="1" customWidth="1"/>
    <col min="2821" max="2821" width="6.25" style="3" bestFit="1" customWidth="1"/>
    <col min="2822" max="2822" width="6.25" style="3" customWidth="1"/>
    <col min="2823" max="2823" width="6.25" style="3" bestFit="1" customWidth="1"/>
    <col min="2824" max="2824" width="6.25" style="3" customWidth="1"/>
    <col min="2825" max="2826" width="2.6640625" style="3" customWidth="1"/>
    <col min="2827" max="2827" width="4.33203125" style="3" customWidth="1"/>
    <col min="2828" max="2829" width="5.25" style="3" customWidth="1"/>
    <col min="2830" max="2835" width="4.33203125" style="3" customWidth="1"/>
    <col min="2836" max="2836" width="6.25" style="3" bestFit="1" customWidth="1"/>
    <col min="2837" max="2837" width="6.25" style="3" customWidth="1"/>
    <col min="2838" max="2838" width="1.75" style="3" customWidth="1"/>
    <col min="2839" max="2851" width="6.75" style="3" customWidth="1"/>
    <col min="2852" max="3071" width="9.1640625" style="3"/>
    <col min="3072" max="3072" width="6.6640625" style="3" customWidth="1"/>
    <col min="3073" max="3076" width="5.25" style="3" bestFit="1" customWidth="1"/>
    <col min="3077" max="3077" width="6.25" style="3" bestFit="1" customWidth="1"/>
    <col min="3078" max="3078" width="6.25" style="3" customWidth="1"/>
    <col min="3079" max="3079" width="6.25" style="3" bestFit="1" customWidth="1"/>
    <col min="3080" max="3080" width="6.25" style="3" customWidth="1"/>
    <col min="3081" max="3082" width="2.6640625" style="3" customWidth="1"/>
    <col min="3083" max="3083" width="4.33203125" style="3" customWidth="1"/>
    <col min="3084" max="3085" width="5.25" style="3" customWidth="1"/>
    <col min="3086" max="3091" width="4.33203125" style="3" customWidth="1"/>
    <col min="3092" max="3092" width="6.25" style="3" bestFit="1" customWidth="1"/>
    <col min="3093" max="3093" width="6.25" style="3" customWidth="1"/>
    <col min="3094" max="3094" width="1.75" style="3" customWidth="1"/>
    <col min="3095" max="3107" width="6.75" style="3" customWidth="1"/>
    <col min="3108" max="3327" width="9.1640625" style="3"/>
    <col min="3328" max="3328" width="6.6640625" style="3" customWidth="1"/>
    <col min="3329" max="3332" width="5.25" style="3" bestFit="1" customWidth="1"/>
    <col min="3333" max="3333" width="6.25" style="3" bestFit="1" customWidth="1"/>
    <col min="3334" max="3334" width="6.25" style="3" customWidth="1"/>
    <col min="3335" max="3335" width="6.25" style="3" bestFit="1" customWidth="1"/>
    <col min="3336" max="3336" width="6.25" style="3" customWidth="1"/>
    <col min="3337" max="3338" width="2.6640625" style="3" customWidth="1"/>
    <col min="3339" max="3339" width="4.33203125" style="3" customWidth="1"/>
    <col min="3340" max="3341" width="5.25" style="3" customWidth="1"/>
    <col min="3342" max="3347" width="4.33203125" style="3" customWidth="1"/>
    <col min="3348" max="3348" width="6.25" style="3" bestFit="1" customWidth="1"/>
    <col min="3349" max="3349" width="6.25" style="3" customWidth="1"/>
    <col min="3350" max="3350" width="1.75" style="3" customWidth="1"/>
    <col min="3351" max="3363" width="6.75" style="3" customWidth="1"/>
    <col min="3364" max="3583" width="9.1640625" style="3"/>
    <col min="3584" max="3584" width="6.6640625" style="3" customWidth="1"/>
    <col min="3585" max="3588" width="5.25" style="3" bestFit="1" customWidth="1"/>
    <col min="3589" max="3589" width="6.25" style="3" bestFit="1" customWidth="1"/>
    <col min="3590" max="3590" width="6.25" style="3" customWidth="1"/>
    <col min="3591" max="3591" width="6.25" style="3" bestFit="1" customWidth="1"/>
    <col min="3592" max="3592" width="6.25" style="3" customWidth="1"/>
    <col min="3593" max="3594" width="2.6640625" style="3" customWidth="1"/>
    <col min="3595" max="3595" width="4.33203125" style="3" customWidth="1"/>
    <col min="3596" max="3597" width="5.25" style="3" customWidth="1"/>
    <col min="3598" max="3603" width="4.33203125" style="3" customWidth="1"/>
    <col min="3604" max="3604" width="6.25" style="3" bestFit="1" customWidth="1"/>
    <col min="3605" max="3605" width="6.25" style="3" customWidth="1"/>
    <col min="3606" max="3606" width="1.75" style="3" customWidth="1"/>
    <col min="3607" max="3619" width="6.75" style="3" customWidth="1"/>
    <col min="3620" max="3839" width="9.1640625" style="3"/>
    <col min="3840" max="3840" width="6.6640625" style="3" customWidth="1"/>
    <col min="3841" max="3844" width="5.25" style="3" bestFit="1" customWidth="1"/>
    <col min="3845" max="3845" width="6.25" style="3" bestFit="1" customWidth="1"/>
    <col min="3846" max="3846" width="6.25" style="3" customWidth="1"/>
    <col min="3847" max="3847" width="6.25" style="3" bestFit="1" customWidth="1"/>
    <col min="3848" max="3848" width="6.25" style="3" customWidth="1"/>
    <col min="3849" max="3850" width="2.6640625" style="3" customWidth="1"/>
    <col min="3851" max="3851" width="4.33203125" style="3" customWidth="1"/>
    <col min="3852" max="3853" width="5.25" style="3" customWidth="1"/>
    <col min="3854" max="3859" width="4.33203125" style="3" customWidth="1"/>
    <col min="3860" max="3860" width="6.25" style="3" bestFit="1" customWidth="1"/>
    <col min="3861" max="3861" width="6.25" style="3" customWidth="1"/>
    <col min="3862" max="3862" width="1.75" style="3" customWidth="1"/>
    <col min="3863" max="3875" width="6.75" style="3" customWidth="1"/>
    <col min="3876" max="4095" width="9.1640625" style="3"/>
    <col min="4096" max="4096" width="6.6640625" style="3" customWidth="1"/>
    <col min="4097" max="4100" width="5.25" style="3" bestFit="1" customWidth="1"/>
    <col min="4101" max="4101" width="6.25" style="3" bestFit="1" customWidth="1"/>
    <col min="4102" max="4102" width="6.25" style="3" customWidth="1"/>
    <col min="4103" max="4103" width="6.25" style="3" bestFit="1" customWidth="1"/>
    <col min="4104" max="4104" width="6.25" style="3" customWidth="1"/>
    <col min="4105" max="4106" width="2.6640625" style="3" customWidth="1"/>
    <col min="4107" max="4107" width="4.33203125" style="3" customWidth="1"/>
    <col min="4108" max="4109" width="5.25" style="3" customWidth="1"/>
    <col min="4110" max="4115" width="4.33203125" style="3" customWidth="1"/>
    <col min="4116" max="4116" width="6.25" style="3" bestFit="1" customWidth="1"/>
    <col min="4117" max="4117" width="6.25" style="3" customWidth="1"/>
    <col min="4118" max="4118" width="1.75" style="3" customWidth="1"/>
    <col min="4119" max="4131" width="6.75" style="3" customWidth="1"/>
    <col min="4132" max="4351" width="9.1640625" style="3"/>
    <col min="4352" max="4352" width="6.6640625" style="3" customWidth="1"/>
    <col min="4353" max="4356" width="5.25" style="3" bestFit="1" customWidth="1"/>
    <col min="4357" max="4357" width="6.25" style="3" bestFit="1" customWidth="1"/>
    <col min="4358" max="4358" width="6.25" style="3" customWidth="1"/>
    <col min="4359" max="4359" width="6.25" style="3" bestFit="1" customWidth="1"/>
    <col min="4360" max="4360" width="6.25" style="3" customWidth="1"/>
    <col min="4361" max="4362" width="2.6640625" style="3" customWidth="1"/>
    <col min="4363" max="4363" width="4.33203125" style="3" customWidth="1"/>
    <col min="4364" max="4365" width="5.25" style="3" customWidth="1"/>
    <col min="4366" max="4371" width="4.33203125" style="3" customWidth="1"/>
    <col min="4372" max="4372" width="6.25" style="3" bestFit="1" customWidth="1"/>
    <col min="4373" max="4373" width="6.25" style="3" customWidth="1"/>
    <col min="4374" max="4374" width="1.75" style="3" customWidth="1"/>
    <col min="4375" max="4387" width="6.75" style="3" customWidth="1"/>
    <col min="4388" max="4607" width="9.1640625" style="3"/>
    <col min="4608" max="4608" width="6.6640625" style="3" customWidth="1"/>
    <col min="4609" max="4612" width="5.25" style="3" bestFit="1" customWidth="1"/>
    <col min="4613" max="4613" width="6.25" style="3" bestFit="1" customWidth="1"/>
    <col min="4614" max="4614" width="6.25" style="3" customWidth="1"/>
    <col min="4615" max="4615" width="6.25" style="3" bestFit="1" customWidth="1"/>
    <col min="4616" max="4616" width="6.25" style="3" customWidth="1"/>
    <col min="4617" max="4618" width="2.6640625" style="3" customWidth="1"/>
    <col min="4619" max="4619" width="4.33203125" style="3" customWidth="1"/>
    <col min="4620" max="4621" width="5.25" style="3" customWidth="1"/>
    <col min="4622" max="4627" width="4.33203125" style="3" customWidth="1"/>
    <col min="4628" max="4628" width="6.25" style="3" bestFit="1" customWidth="1"/>
    <col min="4629" max="4629" width="6.25" style="3" customWidth="1"/>
    <col min="4630" max="4630" width="1.75" style="3" customWidth="1"/>
    <col min="4631" max="4643" width="6.75" style="3" customWidth="1"/>
    <col min="4644" max="4863" width="9.1640625" style="3"/>
    <col min="4864" max="4864" width="6.6640625" style="3" customWidth="1"/>
    <col min="4865" max="4868" width="5.25" style="3" bestFit="1" customWidth="1"/>
    <col min="4869" max="4869" width="6.25" style="3" bestFit="1" customWidth="1"/>
    <col min="4870" max="4870" width="6.25" style="3" customWidth="1"/>
    <col min="4871" max="4871" width="6.25" style="3" bestFit="1" customWidth="1"/>
    <col min="4872" max="4872" width="6.25" style="3" customWidth="1"/>
    <col min="4873" max="4874" width="2.6640625" style="3" customWidth="1"/>
    <col min="4875" max="4875" width="4.33203125" style="3" customWidth="1"/>
    <col min="4876" max="4877" width="5.25" style="3" customWidth="1"/>
    <col min="4878" max="4883" width="4.33203125" style="3" customWidth="1"/>
    <col min="4884" max="4884" width="6.25" style="3" bestFit="1" customWidth="1"/>
    <col min="4885" max="4885" width="6.25" style="3" customWidth="1"/>
    <col min="4886" max="4886" width="1.75" style="3" customWidth="1"/>
    <col min="4887" max="4899" width="6.75" style="3" customWidth="1"/>
    <col min="4900" max="5119" width="9.1640625" style="3"/>
    <col min="5120" max="5120" width="6.6640625" style="3" customWidth="1"/>
    <col min="5121" max="5124" width="5.25" style="3" bestFit="1" customWidth="1"/>
    <col min="5125" max="5125" width="6.25" style="3" bestFit="1" customWidth="1"/>
    <col min="5126" max="5126" width="6.25" style="3" customWidth="1"/>
    <col min="5127" max="5127" width="6.25" style="3" bestFit="1" customWidth="1"/>
    <col min="5128" max="5128" width="6.25" style="3" customWidth="1"/>
    <col min="5129" max="5130" width="2.6640625" style="3" customWidth="1"/>
    <col min="5131" max="5131" width="4.33203125" style="3" customWidth="1"/>
    <col min="5132" max="5133" width="5.25" style="3" customWidth="1"/>
    <col min="5134" max="5139" width="4.33203125" style="3" customWidth="1"/>
    <col min="5140" max="5140" width="6.25" style="3" bestFit="1" customWidth="1"/>
    <col min="5141" max="5141" width="6.25" style="3" customWidth="1"/>
    <col min="5142" max="5142" width="1.75" style="3" customWidth="1"/>
    <col min="5143" max="5155" width="6.75" style="3" customWidth="1"/>
    <col min="5156" max="5375" width="9.1640625" style="3"/>
    <col min="5376" max="5376" width="6.6640625" style="3" customWidth="1"/>
    <col min="5377" max="5380" width="5.25" style="3" bestFit="1" customWidth="1"/>
    <col min="5381" max="5381" width="6.25" style="3" bestFit="1" customWidth="1"/>
    <col min="5382" max="5382" width="6.25" style="3" customWidth="1"/>
    <col min="5383" max="5383" width="6.25" style="3" bestFit="1" customWidth="1"/>
    <col min="5384" max="5384" width="6.25" style="3" customWidth="1"/>
    <col min="5385" max="5386" width="2.6640625" style="3" customWidth="1"/>
    <col min="5387" max="5387" width="4.33203125" style="3" customWidth="1"/>
    <col min="5388" max="5389" width="5.25" style="3" customWidth="1"/>
    <col min="5390" max="5395" width="4.33203125" style="3" customWidth="1"/>
    <col min="5396" max="5396" width="6.25" style="3" bestFit="1" customWidth="1"/>
    <col min="5397" max="5397" width="6.25" style="3" customWidth="1"/>
    <col min="5398" max="5398" width="1.75" style="3" customWidth="1"/>
    <col min="5399" max="5411" width="6.75" style="3" customWidth="1"/>
    <col min="5412" max="5631" width="9.1640625" style="3"/>
    <col min="5632" max="5632" width="6.6640625" style="3" customWidth="1"/>
    <col min="5633" max="5636" width="5.25" style="3" bestFit="1" customWidth="1"/>
    <col min="5637" max="5637" width="6.25" style="3" bestFit="1" customWidth="1"/>
    <col min="5638" max="5638" width="6.25" style="3" customWidth="1"/>
    <col min="5639" max="5639" width="6.25" style="3" bestFit="1" customWidth="1"/>
    <col min="5640" max="5640" width="6.25" style="3" customWidth="1"/>
    <col min="5641" max="5642" width="2.6640625" style="3" customWidth="1"/>
    <col min="5643" max="5643" width="4.33203125" style="3" customWidth="1"/>
    <col min="5644" max="5645" width="5.25" style="3" customWidth="1"/>
    <col min="5646" max="5651" width="4.33203125" style="3" customWidth="1"/>
    <col min="5652" max="5652" width="6.25" style="3" bestFit="1" customWidth="1"/>
    <col min="5653" max="5653" width="6.25" style="3" customWidth="1"/>
    <col min="5654" max="5654" width="1.75" style="3" customWidth="1"/>
    <col min="5655" max="5667" width="6.75" style="3" customWidth="1"/>
    <col min="5668" max="5887" width="9.1640625" style="3"/>
    <col min="5888" max="5888" width="6.6640625" style="3" customWidth="1"/>
    <col min="5889" max="5892" width="5.25" style="3" bestFit="1" customWidth="1"/>
    <col min="5893" max="5893" width="6.25" style="3" bestFit="1" customWidth="1"/>
    <col min="5894" max="5894" width="6.25" style="3" customWidth="1"/>
    <col min="5895" max="5895" width="6.25" style="3" bestFit="1" customWidth="1"/>
    <col min="5896" max="5896" width="6.25" style="3" customWidth="1"/>
    <col min="5897" max="5898" width="2.6640625" style="3" customWidth="1"/>
    <col min="5899" max="5899" width="4.33203125" style="3" customWidth="1"/>
    <col min="5900" max="5901" width="5.25" style="3" customWidth="1"/>
    <col min="5902" max="5907" width="4.33203125" style="3" customWidth="1"/>
    <col min="5908" max="5908" width="6.25" style="3" bestFit="1" customWidth="1"/>
    <col min="5909" max="5909" width="6.25" style="3" customWidth="1"/>
    <col min="5910" max="5910" width="1.75" style="3" customWidth="1"/>
    <col min="5911" max="5923" width="6.75" style="3" customWidth="1"/>
    <col min="5924" max="6143" width="9.1640625" style="3"/>
    <col min="6144" max="6144" width="6.6640625" style="3" customWidth="1"/>
    <col min="6145" max="6148" width="5.25" style="3" bestFit="1" customWidth="1"/>
    <col min="6149" max="6149" width="6.25" style="3" bestFit="1" customWidth="1"/>
    <col min="6150" max="6150" width="6.25" style="3" customWidth="1"/>
    <col min="6151" max="6151" width="6.25" style="3" bestFit="1" customWidth="1"/>
    <col min="6152" max="6152" width="6.25" style="3" customWidth="1"/>
    <col min="6153" max="6154" width="2.6640625" style="3" customWidth="1"/>
    <col min="6155" max="6155" width="4.33203125" style="3" customWidth="1"/>
    <col min="6156" max="6157" width="5.25" style="3" customWidth="1"/>
    <col min="6158" max="6163" width="4.33203125" style="3" customWidth="1"/>
    <col min="6164" max="6164" width="6.25" style="3" bestFit="1" customWidth="1"/>
    <col min="6165" max="6165" width="6.25" style="3" customWidth="1"/>
    <col min="6166" max="6166" width="1.75" style="3" customWidth="1"/>
    <col min="6167" max="6179" width="6.75" style="3" customWidth="1"/>
    <col min="6180" max="6399" width="9.1640625" style="3"/>
    <col min="6400" max="6400" width="6.6640625" style="3" customWidth="1"/>
    <col min="6401" max="6404" width="5.25" style="3" bestFit="1" customWidth="1"/>
    <col min="6405" max="6405" width="6.25" style="3" bestFit="1" customWidth="1"/>
    <col min="6406" max="6406" width="6.25" style="3" customWidth="1"/>
    <col min="6407" max="6407" width="6.25" style="3" bestFit="1" customWidth="1"/>
    <col min="6408" max="6408" width="6.25" style="3" customWidth="1"/>
    <col min="6409" max="6410" width="2.6640625" style="3" customWidth="1"/>
    <col min="6411" max="6411" width="4.33203125" style="3" customWidth="1"/>
    <col min="6412" max="6413" width="5.25" style="3" customWidth="1"/>
    <col min="6414" max="6419" width="4.33203125" style="3" customWidth="1"/>
    <col min="6420" max="6420" width="6.25" style="3" bestFit="1" customWidth="1"/>
    <col min="6421" max="6421" width="6.25" style="3" customWidth="1"/>
    <col min="6422" max="6422" width="1.75" style="3" customWidth="1"/>
    <col min="6423" max="6435" width="6.75" style="3" customWidth="1"/>
    <col min="6436" max="6655" width="9.1640625" style="3"/>
    <col min="6656" max="6656" width="6.6640625" style="3" customWidth="1"/>
    <col min="6657" max="6660" width="5.25" style="3" bestFit="1" customWidth="1"/>
    <col min="6661" max="6661" width="6.25" style="3" bestFit="1" customWidth="1"/>
    <col min="6662" max="6662" width="6.25" style="3" customWidth="1"/>
    <col min="6663" max="6663" width="6.25" style="3" bestFit="1" customWidth="1"/>
    <col min="6664" max="6664" width="6.25" style="3" customWidth="1"/>
    <col min="6665" max="6666" width="2.6640625" style="3" customWidth="1"/>
    <col min="6667" max="6667" width="4.33203125" style="3" customWidth="1"/>
    <col min="6668" max="6669" width="5.25" style="3" customWidth="1"/>
    <col min="6670" max="6675" width="4.33203125" style="3" customWidth="1"/>
    <col min="6676" max="6676" width="6.25" style="3" bestFit="1" customWidth="1"/>
    <col min="6677" max="6677" width="6.25" style="3" customWidth="1"/>
    <col min="6678" max="6678" width="1.75" style="3" customWidth="1"/>
    <col min="6679" max="6691" width="6.75" style="3" customWidth="1"/>
    <col min="6692" max="6911" width="9.1640625" style="3"/>
    <col min="6912" max="6912" width="6.6640625" style="3" customWidth="1"/>
    <col min="6913" max="6916" width="5.25" style="3" bestFit="1" customWidth="1"/>
    <col min="6917" max="6917" width="6.25" style="3" bestFit="1" customWidth="1"/>
    <col min="6918" max="6918" width="6.25" style="3" customWidth="1"/>
    <col min="6919" max="6919" width="6.25" style="3" bestFit="1" customWidth="1"/>
    <col min="6920" max="6920" width="6.25" style="3" customWidth="1"/>
    <col min="6921" max="6922" width="2.6640625" style="3" customWidth="1"/>
    <col min="6923" max="6923" width="4.33203125" style="3" customWidth="1"/>
    <col min="6924" max="6925" width="5.25" style="3" customWidth="1"/>
    <col min="6926" max="6931" width="4.33203125" style="3" customWidth="1"/>
    <col min="6932" max="6932" width="6.25" style="3" bestFit="1" customWidth="1"/>
    <col min="6933" max="6933" width="6.25" style="3" customWidth="1"/>
    <col min="6934" max="6934" width="1.75" style="3" customWidth="1"/>
    <col min="6935" max="6947" width="6.75" style="3" customWidth="1"/>
    <col min="6948" max="7167" width="9.1640625" style="3"/>
    <col min="7168" max="7168" width="6.6640625" style="3" customWidth="1"/>
    <col min="7169" max="7172" width="5.25" style="3" bestFit="1" customWidth="1"/>
    <col min="7173" max="7173" width="6.25" style="3" bestFit="1" customWidth="1"/>
    <col min="7174" max="7174" width="6.25" style="3" customWidth="1"/>
    <col min="7175" max="7175" width="6.25" style="3" bestFit="1" customWidth="1"/>
    <col min="7176" max="7176" width="6.25" style="3" customWidth="1"/>
    <col min="7177" max="7178" width="2.6640625" style="3" customWidth="1"/>
    <col min="7179" max="7179" width="4.33203125" style="3" customWidth="1"/>
    <col min="7180" max="7181" width="5.25" style="3" customWidth="1"/>
    <col min="7182" max="7187" width="4.33203125" style="3" customWidth="1"/>
    <col min="7188" max="7188" width="6.25" style="3" bestFit="1" customWidth="1"/>
    <col min="7189" max="7189" width="6.25" style="3" customWidth="1"/>
    <col min="7190" max="7190" width="1.75" style="3" customWidth="1"/>
    <col min="7191" max="7203" width="6.75" style="3" customWidth="1"/>
    <col min="7204" max="7423" width="9.1640625" style="3"/>
    <col min="7424" max="7424" width="6.6640625" style="3" customWidth="1"/>
    <col min="7425" max="7428" width="5.25" style="3" bestFit="1" customWidth="1"/>
    <col min="7429" max="7429" width="6.25" style="3" bestFit="1" customWidth="1"/>
    <col min="7430" max="7430" width="6.25" style="3" customWidth="1"/>
    <col min="7431" max="7431" width="6.25" style="3" bestFit="1" customWidth="1"/>
    <col min="7432" max="7432" width="6.25" style="3" customWidth="1"/>
    <col min="7433" max="7434" width="2.6640625" style="3" customWidth="1"/>
    <col min="7435" max="7435" width="4.33203125" style="3" customWidth="1"/>
    <col min="7436" max="7437" width="5.25" style="3" customWidth="1"/>
    <col min="7438" max="7443" width="4.33203125" style="3" customWidth="1"/>
    <col min="7444" max="7444" width="6.25" style="3" bestFit="1" customWidth="1"/>
    <col min="7445" max="7445" width="6.25" style="3" customWidth="1"/>
    <col min="7446" max="7446" width="1.75" style="3" customWidth="1"/>
    <col min="7447" max="7459" width="6.75" style="3" customWidth="1"/>
    <col min="7460" max="7679" width="9.1640625" style="3"/>
    <col min="7680" max="7680" width="6.6640625" style="3" customWidth="1"/>
    <col min="7681" max="7684" width="5.25" style="3" bestFit="1" customWidth="1"/>
    <col min="7685" max="7685" width="6.25" style="3" bestFit="1" customWidth="1"/>
    <col min="7686" max="7686" width="6.25" style="3" customWidth="1"/>
    <col min="7687" max="7687" width="6.25" style="3" bestFit="1" customWidth="1"/>
    <col min="7688" max="7688" width="6.25" style="3" customWidth="1"/>
    <col min="7689" max="7690" width="2.6640625" style="3" customWidth="1"/>
    <col min="7691" max="7691" width="4.33203125" style="3" customWidth="1"/>
    <col min="7692" max="7693" width="5.25" style="3" customWidth="1"/>
    <col min="7694" max="7699" width="4.33203125" style="3" customWidth="1"/>
    <col min="7700" max="7700" width="6.25" style="3" bestFit="1" customWidth="1"/>
    <col min="7701" max="7701" width="6.25" style="3" customWidth="1"/>
    <col min="7702" max="7702" width="1.75" style="3" customWidth="1"/>
    <col min="7703" max="7715" width="6.75" style="3" customWidth="1"/>
    <col min="7716" max="7935" width="9.1640625" style="3"/>
    <col min="7936" max="7936" width="6.6640625" style="3" customWidth="1"/>
    <col min="7937" max="7940" width="5.25" style="3" bestFit="1" customWidth="1"/>
    <col min="7941" max="7941" width="6.25" style="3" bestFit="1" customWidth="1"/>
    <col min="7942" max="7942" width="6.25" style="3" customWidth="1"/>
    <col min="7943" max="7943" width="6.25" style="3" bestFit="1" customWidth="1"/>
    <col min="7944" max="7944" width="6.25" style="3" customWidth="1"/>
    <col min="7945" max="7946" width="2.6640625" style="3" customWidth="1"/>
    <col min="7947" max="7947" width="4.33203125" style="3" customWidth="1"/>
    <col min="7948" max="7949" width="5.25" style="3" customWidth="1"/>
    <col min="7950" max="7955" width="4.33203125" style="3" customWidth="1"/>
    <col min="7956" max="7956" width="6.25" style="3" bestFit="1" customWidth="1"/>
    <col min="7957" max="7957" width="6.25" style="3" customWidth="1"/>
    <col min="7958" max="7958" width="1.75" style="3" customWidth="1"/>
    <col min="7959" max="7971" width="6.75" style="3" customWidth="1"/>
    <col min="7972" max="8191" width="9.1640625" style="3"/>
    <col min="8192" max="8192" width="6.6640625" style="3" customWidth="1"/>
    <col min="8193" max="8196" width="5.25" style="3" bestFit="1" customWidth="1"/>
    <col min="8197" max="8197" width="6.25" style="3" bestFit="1" customWidth="1"/>
    <col min="8198" max="8198" width="6.25" style="3" customWidth="1"/>
    <col min="8199" max="8199" width="6.25" style="3" bestFit="1" customWidth="1"/>
    <col min="8200" max="8200" width="6.25" style="3" customWidth="1"/>
    <col min="8201" max="8202" width="2.6640625" style="3" customWidth="1"/>
    <col min="8203" max="8203" width="4.33203125" style="3" customWidth="1"/>
    <col min="8204" max="8205" width="5.25" style="3" customWidth="1"/>
    <col min="8206" max="8211" width="4.33203125" style="3" customWidth="1"/>
    <col min="8212" max="8212" width="6.25" style="3" bestFit="1" customWidth="1"/>
    <col min="8213" max="8213" width="6.25" style="3" customWidth="1"/>
    <col min="8214" max="8214" width="1.75" style="3" customWidth="1"/>
    <col min="8215" max="8227" width="6.75" style="3" customWidth="1"/>
    <col min="8228" max="8447" width="9.1640625" style="3"/>
    <col min="8448" max="8448" width="6.6640625" style="3" customWidth="1"/>
    <col min="8449" max="8452" width="5.25" style="3" bestFit="1" customWidth="1"/>
    <col min="8453" max="8453" width="6.25" style="3" bestFit="1" customWidth="1"/>
    <col min="8454" max="8454" width="6.25" style="3" customWidth="1"/>
    <col min="8455" max="8455" width="6.25" style="3" bestFit="1" customWidth="1"/>
    <col min="8456" max="8456" width="6.25" style="3" customWidth="1"/>
    <col min="8457" max="8458" width="2.6640625" style="3" customWidth="1"/>
    <col min="8459" max="8459" width="4.33203125" style="3" customWidth="1"/>
    <col min="8460" max="8461" width="5.25" style="3" customWidth="1"/>
    <col min="8462" max="8467" width="4.33203125" style="3" customWidth="1"/>
    <col min="8468" max="8468" width="6.25" style="3" bestFit="1" customWidth="1"/>
    <col min="8469" max="8469" width="6.25" style="3" customWidth="1"/>
    <col min="8470" max="8470" width="1.75" style="3" customWidth="1"/>
    <col min="8471" max="8483" width="6.75" style="3" customWidth="1"/>
    <col min="8484" max="8703" width="9.1640625" style="3"/>
    <col min="8704" max="8704" width="6.6640625" style="3" customWidth="1"/>
    <col min="8705" max="8708" width="5.25" style="3" bestFit="1" customWidth="1"/>
    <col min="8709" max="8709" width="6.25" style="3" bestFit="1" customWidth="1"/>
    <col min="8710" max="8710" width="6.25" style="3" customWidth="1"/>
    <col min="8711" max="8711" width="6.25" style="3" bestFit="1" customWidth="1"/>
    <col min="8712" max="8712" width="6.25" style="3" customWidth="1"/>
    <col min="8713" max="8714" width="2.6640625" style="3" customWidth="1"/>
    <col min="8715" max="8715" width="4.33203125" style="3" customWidth="1"/>
    <col min="8716" max="8717" width="5.25" style="3" customWidth="1"/>
    <col min="8718" max="8723" width="4.33203125" style="3" customWidth="1"/>
    <col min="8724" max="8724" width="6.25" style="3" bestFit="1" customWidth="1"/>
    <col min="8725" max="8725" width="6.25" style="3" customWidth="1"/>
    <col min="8726" max="8726" width="1.75" style="3" customWidth="1"/>
    <col min="8727" max="8739" width="6.75" style="3" customWidth="1"/>
    <col min="8740" max="8959" width="9.1640625" style="3"/>
    <col min="8960" max="8960" width="6.6640625" style="3" customWidth="1"/>
    <col min="8961" max="8964" width="5.25" style="3" bestFit="1" customWidth="1"/>
    <col min="8965" max="8965" width="6.25" style="3" bestFit="1" customWidth="1"/>
    <col min="8966" max="8966" width="6.25" style="3" customWidth="1"/>
    <col min="8967" max="8967" width="6.25" style="3" bestFit="1" customWidth="1"/>
    <col min="8968" max="8968" width="6.25" style="3" customWidth="1"/>
    <col min="8969" max="8970" width="2.6640625" style="3" customWidth="1"/>
    <col min="8971" max="8971" width="4.33203125" style="3" customWidth="1"/>
    <col min="8972" max="8973" width="5.25" style="3" customWidth="1"/>
    <col min="8974" max="8979" width="4.33203125" style="3" customWidth="1"/>
    <col min="8980" max="8980" width="6.25" style="3" bestFit="1" customWidth="1"/>
    <col min="8981" max="8981" width="6.25" style="3" customWidth="1"/>
    <col min="8982" max="8982" width="1.75" style="3" customWidth="1"/>
    <col min="8983" max="8995" width="6.75" style="3" customWidth="1"/>
    <col min="8996" max="9215" width="9.1640625" style="3"/>
    <col min="9216" max="9216" width="6.6640625" style="3" customWidth="1"/>
    <col min="9217" max="9220" width="5.25" style="3" bestFit="1" customWidth="1"/>
    <col min="9221" max="9221" width="6.25" style="3" bestFit="1" customWidth="1"/>
    <col min="9222" max="9222" width="6.25" style="3" customWidth="1"/>
    <col min="9223" max="9223" width="6.25" style="3" bestFit="1" customWidth="1"/>
    <col min="9224" max="9224" width="6.25" style="3" customWidth="1"/>
    <col min="9225" max="9226" width="2.6640625" style="3" customWidth="1"/>
    <col min="9227" max="9227" width="4.33203125" style="3" customWidth="1"/>
    <col min="9228" max="9229" width="5.25" style="3" customWidth="1"/>
    <col min="9230" max="9235" width="4.33203125" style="3" customWidth="1"/>
    <col min="9236" max="9236" width="6.25" style="3" bestFit="1" customWidth="1"/>
    <col min="9237" max="9237" width="6.25" style="3" customWidth="1"/>
    <col min="9238" max="9238" width="1.75" style="3" customWidth="1"/>
    <col min="9239" max="9251" width="6.75" style="3" customWidth="1"/>
    <col min="9252" max="9471" width="9.1640625" style="3"/>
    <col min="9472" max="9472" width="6.6640625" style="3" customWidth="1"/>
    <col min="9473" max="9476" width="5.25" style="3" bestFit="1" customWidth="1"/>
    <col min="9477" max="9477" width="6.25" style="3" bestFit="1" customWidth="1"/>
    <col min="9478" max="9478" width="6.25" style="3" customWidth="1"/>
    <col min="9479" max="9479" width="6.25" style="3" bestFit="1" customWidth="1"/>
    <col min="9480" max="9480" width="6.25" style="3" customWidth="1"/>
    <col min="9481" max="9482" width="2.6640625" style="3" customWidth="1"/>
    <col min="9483" max="9483" width="4.33203125" style="3" customWidth="1"/>
    <col min="9484" max="9485" width="5.25" style="3" customWidth="1"/>
    <col min="9486" max="9491" width="4.33203125" style="3" customWidth="1"/>
    <col min="9492" max="9492" width="6.25" style="3" bestFit="1" customWidth="1"/>
    <col min="9493" max="9493" width="6.25" style="3" customWidth="1"/>
    <col min="9494" max="9494" width="1.75" style="3" customWidth="1"/>
    <col min="9495" max="9507" width="6.75" style="3" customWidth="1"/>
    <col min="9508" max="9727" width="9.1640625" style="3"/>
    <col min="9728" max="9728" width="6.6640625" style="3" customWidth="1"/>
    <col min="9729" max="9732" width="5.25" style="3" bestFit="1" customWidth="1"/>
    <col min="9733" max="9733" width="6.25" style="3" bestFit="1" customWidth="1"/>
    <col min="9734" max="9734" width="6.25" style="3" customWidth="1"/>
    <col min="9735" max="9735" width="6.25" style="3" bestFit="1" customWidth="1"/>
    <col min="9736" max="9736" width="6.25" style="3" customWidth="1"/>
    <col min="9737" max="9738" width="2.6640625" style="3" customWidth="1"/>
    <col min="9739" max="9739" width="4.33203125" style="3" customWidth="1"/>
    <col min="9740" max="9741" width="5.25" style="3" customWidth="1"/>
    <col min="9742" max="9747" width="4.33203125" style="3" customWidth="1"/>
    <col min="9748" max="9748" width="6.25" style="3" bestFit="1" customWidth="1"/>
    <col min="9749" max="9749" width="6.25" style="3" customWidth="1"/>
    <col min="9750" max="9750" width="1.75" style="3" customWidth="1"/>
    <col min="9751" max="9763" width="6.75" style="3" customWidth="1"/>
    <col min="9764" max="9983" width="9.1640625" style="3"/>
    <col min="9984" max="9984" width="6.6640625" style="3" customWidth="1"/>
    <col min="9985" max="9988" width="5.25" style="3" bestFit="1" customWidth="1"/>
    <col min="9989" max="9989" width="6.25" style="3" bestFit="1" customWidth="1"/>
    <col min="9990" max="9990" width="6.25" style="3" customWidth="1"/>
    <col min="9991" max="9991" width="6.25" style="3" bestFit="1" customWidth="1"/>
    <col min="9992" max="9992" width="6.25" style="3" customWidth="1"/>
    <col min="9993" max="9994" width="2.6640625" style="3" customWidth="1"/>
    <col min="9995" max="9995" width="4.33203125" style="3" customWidth="1"/>
    <col min="9996" max="9997" width="5.25" style="3" customWidth="1"/>
    <col min="9998" max="10003" width="4.33203125" style="3" customWidth="1"/>
    <col min="10004" max="10004" width="6.25" style="3" bestFit="1" customWidth="1"/>
    <col min="10005" max="10005" width="6.25" style="3" customWidth="1"/>
    <col min="10006" max="10006" width="1.75" style="3" customWidth="1"/>
    <col min="10007" max="10019" width="6.75" style="3" customWidth="1"/>
    <col min="10020" max="10239" width="9.1640625" style="3"/>
    <col min="10240" max="10240" width="6.6640625" style="3" customWidth="1"/>
    <col min="10241" max="10244" width="5.25" style="3" bestFit="1" customWidth="1"/>
    <col min="10245" max="10245" width="6.25" style="3" bestFit="1" customWidth="1"/>
    <col min="10246" max="10246" width="6.25" style="3" customWidth="1"/>
    <col min="10247" max="10247" width="6.25" style="3" bestFit="1" customWidth="1"/>
    <col min="10248" max="10248" width="6.25" style="3" customWidth="1"/>
    <col min="10249" max="10250" width="2.6640625" style="3" customWidth="1"/>
    <col min="10251" max="10251" width="4.33203125" style="3" customWidth="1"/>
    <col min="10252" max="10253" width="5.25" style="3" customWidth="1"/>
    <col min="10254" max="10259" width="4.33203125" style="3" customWidth="1"/>
    <col min="10260" max="10260" width="6.25" style="3" bestFit="1" customWidth="1"/>
    <col min="10261" max="10261" width="6.25" style="3" customWidth="1"/>
    <col min="10262" max="10262" width="1.75" style="3" customWidth="1"/>
    <col min="10263" max="10275" width="6.75" style="3" customWidth="1"/>
    <col min="10276" max="10495" width="9.1640625" style="3"/>
    <col min="10496" max="10496" width="6.6640625" style="3" customWidth="1"/>
    <col min="10497" max="10500" width="5.25" style="3" bestFit="1" customWidth="1"/>
    <col min="10501" max="10501" width="6.25" style="3" bestFit="1" customWidth="1"/>
    <col min="10502" max="10502" width="6.25" style="3" customWidth="1"/>
    <col min="10503" max="10503" width="6.25" style="3" bestFit="1" customWidth="1"/>
    <col min="10504" max="10504" width="6.25" style="3" customWidth="1"/>
    <col min="10505" max="10506" width="2.6640625" style="3" customWidth="1"/>
    <col min="10507" max="10507" width="4.33203125" style="3" customWidth="1"/>
    <col min="10508" max="10509" width="5.25" style="3" customWidth="1"/>
    <col min="10510" max="10515" width="4.33203125" style="3" customWidth="1"/>
    <col min="10516" max="10516" width="6.25" style="3" bestFit="1" customWidth="1"/>
    <col min="10517" max="10517" width="6.25" style="3" customWidth="1"/>
    <col min="10518" max="10518" width="1.75" style="3" customWidth="1"/>
    <col min="10519" max="10531" width="6.75" style="3" customWidth="1"/>
    <col min="10532" max="10751" width="9.1640625" style="3"/>
    <col min="10752" max="10752" width="6.6640625" style="3" customWidth="1"/>
    <col min="10753" max="10756" width="5.25" style="3" bestFit="1" customWidth="1"/>
    <col min="10757" max="10757" width="6.25" style="3" bestFit="1" customWidth="1"/>
    <col min="10758" max="10758" width="6.25" style="3" customWidth="1"/>
    <col min="10759" max="10759" width="6.25" style="3" bestFit="1" customWidth="1"/>
    <col min="10760" max="10760" width="6.25" style="3" customWidth="1"/>
    <col min="10761" max="10762" width="2.6640625" style="3" customWidth="1"/>
    <col min="10763" max="10763" width="4.33203125" style="3" customWidth="1"/>
    <col min="10764" max="10765" width="5.25" style="3" customWidth="1"/>
    <col min="10766" max="10771" width="4.33203125" style="3" customWidth="1"/>
    <col min="10772" max="10772" width="6.25" style="3" bestFit="1" customWidth="1"/>
    <col min="10773" max="10773" width="6.25" style="3" customWidth="1"/>
    <col min="10774" max="10774" width="1.75" style="3" customWidth="1"/>
    <col min="10775" max="10787" width="6.75" style="3" customWidth="1"/>
    <col min="10788" max="11007" width="9.1640625" style="3"/>
    <col min="11008" max="11008" width="6.6640625" style="3" customWidth="1"/>
    <col min="11009" max="11012" width="5.25" style="3" bestFit="1" customWidth="1"/>
    <col min="11013" max="11013" width="6.25" style="3" bestFit="1" customWidth="1"/>
    <col min="11014" max="11014" width="6.25" style="3" customWidth="1"/>
    <col min="11015" max="11015" width="6.25" style="3" bestFit="1" customWidth="1"/>
    <col min="11016" max="11016" width="6.25" style="3" customWidth="1"/>
    <col min="11017" max="11018" width="2.6640625" style="3" customWidth="1"/>
    <col min="11019" max="11019" width="4.33203125" style="3" customWidth="1"/>
    <col min="11020" max="11021" width="5.25" style="3" customWidth="1"/>
    <col min="11022" max="11027" width="4.33203125" style="3" customWidth="1"/>
    <col min="11028" max="11028" width="6.25" style="3" bestFit="1" customWidth="1"/>
    <col min="11029" max="11029" width="6.25" style="3" customWidth="1"/>
    <col min="11030" max="11030" width="1.75" style="3" customWidth="1"/>
    <col min="11031" max="11043" width="6.75" style="3" customWidth="1"/>
    <col min="11044" max="11263" width="9.1640625" style="3"/>
    <col min="11264" max="11264" width="6.6640625" style="3" customWidth="1"/>
    <col min="11265" max="11268" width="5.25" style="3" bestFit="1" customWidth="1"/>
    <col min="11269" max="11269" width="6.25" style="3" bestFit="1" customWidth="1"/>
    <col min="11270" max="11270" width="6.25" style="3" customWidth="1"/>
    <col min="11271" max="11271" width="6.25" style="3" bestFit="1" customWidth="1"/>
    <col min="11272" max="11272" width="6.25" style="3" customWidth="1"/>
    <col min="11273" max="11274" width="2.6640625" style="3" customWidth="1"/>
    <col min="11275" max="11275" width="4.33203125" style="3" customWidth="1"/>
    <col min="11276" max="11277" width="5.25" style="3" customWidth="1"/>
    <col min="11278" max="11283" width="4.33203125" style="3" customWidth="1"/>
    <col min="11284" max="11284" width="6.25" style="3" bestFit="1" customWidth="1"/>
    <col min="11285" max="11285" width="6.25" style="3" customWidth="1"/>
    <col min="11286" max="11286" width="1.75" style="3" customWidth="1"/>
    <col min="11287" max="11299" width="6.75" style="3" customWidth="1"/>
    <col min="11300" max="11519" width="9.1640625" style="3"/>
    <col min="11520" max="11520" width="6.6640625" style="3" customWidth="1"/>
    <col min="11521" max="11524" width="5.25" style="3" bestFit="1" customWidth="1"/>
    <col min="11525" max="11525" width="6.25" style="3" bestFit="1" customWidth="1"/>
    <col min="11526" max="11526" width="6.25" style="3" customWidth="1"/>
    <col min="11527" max="11527" width="6.25" style="3" bestFit="1" customWidth="1"/>
    <col min="11528" max="11528" width="6.25" style="3" customWidth="1"/>
    <col min="11529" max="11530" width="2.6640625" style="3" customWidth="1"/>
    <col min="11531" max="11531" width="4.33203125" style="3" customWidth="1"/>
    <col min="11532" max="11533" width="5.25" style="3" customWidth="1"/>
    <col min="11534" max="11539" width="4.33203125" style="3" customWidth="1"/>
    <col min="11540" max="11540" width="6.25" style="3" bestFit="1" customWidth="1"/>
    <col min="11541" max="11541" width="6.25" style="3" customWidth="1"/>
    <col min="11542" max="11542" width="1.75" style="3" customWidth="1"/>
    <col min="11543" max="11555" width="6.75" style="3" customWidth="1"/>
    <col min="11556" max="11775" width="9.1640625" style="3"/>
    <col min="11776" max="11776" width="6.6640625" style="3" customWidth="1"/>
    <col min="11777" max="11780" width="5.25" style="3" bestFit="1" customWidth="1"/>
    <col min="11781" max="11781" width="6.25" style="3" bestFit="1" customWidth="1"/>
    <col min="11782" max="11782" width="6.25" style="3" customWidth="1"/>
    <col min="11783" max="11783" width="6.25" style="3" bestFit="1" customWidth="1"/>
    <col min="11784" max="11784" width="6.25" style="3" customWidth="1"/>
    <col min="11785" max="11786" width="2.6640625" style="3" customWidth="1"/>
    <col min="11787" max="11787" width="4.33203125" style="3" customWidth="1"/>
    <col min="11788" max="11789" width="5.25" style="3" customWidth="1"/>
    <col min="11790" max="11795" width="4.33203125" style="3" customWidth="1"/>
    <col min="11796" max="11796" width="6.25" style="3" bestFit="1" customWidth="1"/>
    <col min="11797" max="11797" width="6.25" style="3" customWidth="1"/>
    <col min="11798" max="11798" width="1.75" style="3" customWidth="1"/>
    <col min="11799" max="11811" width="6.75" style="3" customWidth="1"/>
    <col min="11812" max="12031" width="9.1640625" style="3"/>
    <col min="12032" max="12032" width="6.6640625" style="3" customWidth="1"/>
    <col min="12033" max="12036" width="5.25" style="3" bestFit="1" customWidth="1"/>
    <col min="12037" max="12037" width="6.25" style="3" bestFit="1" customWidth="1"/>
    <col min="12038" max="12038" width="6.25" style="3" customWidth="1"/>
    <col min="12039" max="12039" width="6.25" style="3" bestFit="1" customWidth="1"/>
    <col min="12040" max="12040" width="6.25" style="3" customWidth="1"/>
    <col min="12041" max="12042" width="2.6640625" style="3" customWidth="1"/>
    <col min="12043" max="12043" width="4.33203125" style="3" customWidth="1"/>
    <col min="12044" max="12045" width="5.25" style="3" customWidth="1"/>
    <col min="12046" max="12051" width="4.33203125" style="3" customWidth="1"/>
    <col min="12052" max="12052" width="6.25" style="3" bestFit="1" customWidth="1"/>
    <col min="12053" max="12053" width="6.25" style="3" customWidth="1"/>
    <col min="12054" max="12054" width="1.75" style="3" customWidth="1"/>
    <col min="12055" max="12067" width="6.75" style="3" customWidth="1"/>
    <col min="12068" max="12287" width="9.1640625" style="3"/>
    <col min="12288" max="12288" width="6.6640625" style="3" customWidth="1"/>
    <col min="12289" max="12292" width="5.25" style="3" bestFit="1" customWidth="1"/>
    <col min="12293" max="12293" width="6.25" style="3" bestFit="1" customWidth="1"/>
    <col min="12294" max="12294" width="6.25" style="3" customWidth="1"/>
    <col min="12295" max="12295" width="6.25" style="3" bestFit="1" customWidth="1"/>
    <col min="12296" max="12296" width="6.25" style="3" customWidth="1"/>
    <col min="12297" max="12298" width="2.6640625" style="3" customWidth="1"/>
    <col min="12299" max="12299" width="4.33203125" style="3" customWidth="1"/>
    <col min="12300" max="12301" width="5.25" style="3" customWidth="1"/>
    <col min="12302" max="12307" width="4.33203125" style="3" customWidth="1"/>
    <col min="12308" max="12308" width="6.25" style="3" bestFit="1" customWidth="1"/>
    <col min="12309" max="12309" width="6.25" style="3" customWidth="1"/>
    <col min="12310" max="12310" width="1.75" style="3" customWidth="1"/>
    <col min="12311" max="12323" width="6.75" style="3" customWidth="1"/>
    <col min="12324" max="12543" width="9.1640625" style="3"/>
    <col min="12544" max="12544" width="6.6640625" style="3" customWidth="1"/>
    <col min="12545" max="12548" width="5.25" style="3" bestFit="1" customWidth="1"/>
    <col min="12549" max="12549" width="6.25" style="3" bestFit="1" customWidth="1"/>
    <col min="12550" max="12550" width="6.25" style="3" customWidth="1"/>
    <col min="12551" max="12551" width="6.25" style="3" bestFit="1" customWidth="1"/>
    <col min="12552" max="12552" width="6.25" style="3" customWidth="1"/>
    <col min="12553" max="12554" width="2.6640625" style="3" customWidth="1"/>
    <col min="12555" max="12555" width="4.33203125" style="3" customWidth="1"/>
    <col min="12556" max="12557" width="5.25" style="3" customWidth="1"/>
    <col min="12558" max="12563" width="4.33203125" style="3" customWidth="1"/>
    <col min="12564" max="12564" width="6.25" style="3" bestFit="1" customWidth="1"/>
    <col min="12565" max="12565" width="6.25" style="3" customWidth="1"/>
    <col min="12566" max="12566" width="1.75" style="3" customWidth="1"/>
    <col min="12567" max="12579" width="6.75" style="3" customWidth="1"/>
    <col min="12580" max="12799" width="9.1640625" style="3"/>
    <col min="12800" max="12800" width="6.6640625" style="3" customWidth="1"/>
    <col min="12801" max="12804" width="5.25" style="3" bestFit="1" customWidth="1"/>
    <col min="12805" max="12805" width="6.25" style="3" bestFit="1" customWidth="1"/>
    <col min="12806" max="12806" width="6.25" style="3" customWidth="1"/>
    <col min="12807" max="12807" width="6.25" style="3" bestFit="1" customWidth="1"/>
    <col min="12808" max="12808" width="6.25" style="3" customWidth="1"/>
    <col min="12809" max="12810" width="2.6640625" style="3" customWidth="1"/>
    <col min="12811" max="12811" width="4.33203125" style="3" customWidth="1"/>
    <col min="12812" max="12813" width="5.25" style="3" customWidth="1"/>
    <col min="12814" max="12819" width="4.33203125" style="3" customWidth="1"/>
    <col min="12820" max="12820" width="6.25" style="3" bestFit="1" customWidth="1"/>
    <col min="12821" max="12821" width="6.25" style="3" customWidth="1"/>
    <col min="12822" max="12822" width="1.75" style="3" customWidth="1"/>
    <col min="12823" max="12835" width="6.75" style="3" customWidth="1"/>
    <col min="12836" max="13055" width="9.1640625" style="3"/>
    <col min="13056" max="13056" width="6.6640625" style="3" customWidth="1"/>
    <col min="13057" max="13060" width="5.25" style="3" bestFit="1" customWidth="1"/>
    <col min="13061" max="13061" width="6.25" style="3" bestFit="1" customWidth="1"/>
    <col min="13062" max="13062" width="6.25" style="3" customWidth="1"/>
    <col min="13063" max="13063" width="6.25" style="3" bestFit="1" customWidth="1"/>
    <col min="13064" max="13064" width="6.25" style="3" customWidth="1"/>
    <col min="13065" max="13066" width="2.6640625" style="3" customWidth="1"/>
    <col min="13067" max="13067" width="4.33203125" style="3" customWidth="1"/>
    <col min="13068" max="13069" width="5.25" style="3" customWidth="1"/>
    <col min="13070" max="13075" width="4.33203125" style="3" customWidth="1"/>
    <col min="13076" max="13076" width="6.25" style="3" bestFit="1" customWidth="1"/>
    <col min="13077" max="13077" width="6.25" style="3" customWidth="1"/>
    <col min="13078" max="13078" width="1.75" style="3" customWidth="1"/>
    <col min="13079" max="13091" width="6.75" style="3" customWidth="1"/>
    <col min="13092" max="13311" width="9.1640625" style="3"/>
    <col min="13312" max="13312" width="6.6640625" style="3" customWidth="1"/>
    <col min="13313" max="13316" width="5.25" style="3" bestFit="1" customWidth="1"/>
    <col min="13317" max="13317" width="6.25" style="3" bestFit="1" customWidth="1"/>
    <col min="13318" max="13318" width="6.25" style="3" customWidth="1"/>
    <col min="13319" max="13319" width="6.25" style="3" bestFit="1" customWidth="1"/>
    <col min="13320" max="13320" width="6.25" style="3" customWidth="1"/>
    <col min="13321" max="13322" width="2.6640625" style="3" customWidth="1"/>
    <col min="13323" max="13323" width="4.33203125" style="3" customWidth="1"/>
    <col min="13324" max="13325" width="5.25" style="3" customWidth="1"/>
    <col min="13326" max="13331" width="4.33203125" style="3" customWidth="1"/>
    <col min="13332" max="13332" width="6.25" style="3" bestFit="1" customWidth="1"/>
    <col min="13333" max="13333" width="6.25" style="3" customWidth="1"/>
    <col min="13334" max="13334" width="1.75" style="3" customWidth="1"/>
    <col min="13335" max="13347" width="6.75" style="3" customWidth="1"/>
    <col min="13348" max="13567" width="9.1640625" style="3"/>
    <col min="13568" max="13568" width="6.6640625" style="3" customWidth="1"/>
    <col min="13569" max="13572" width="5.25" style="3" bestFit="1" customWidth="1"/>
    <col min="13573" max="13573" width="6.25" style="3" bestFit="1" customWidth="1"/>
    <col min="13574" max="13574" width="6.25" style="3" customWidth="1"/>
    <col min="13575" max="13575" width="6.25" style="3" bestFit="1" customWidth="1"/>
    <col min="13576" max="13576" width="6.25" style="3" customWidth="1"/>
    <col min="13577" max="13578" width="2.6640625" style="3" customWidth="1"/>
    <col min="13579" max="13579" width="4.33203125" style="3" customWidth="1"/>
    <col min="13580" max="13581" width="5.25" style="3" customWidth="1"/>
    <col min="13582" max="13587" width="4.33203125" style="3" customWidth="1"/>
    <col min="13588" max="13588" width="6.25" style="3" bestFit="1" customWidth="1"/>
    <col min="13589" max="13589" width="6.25" style="3" customWidth="1"/>
    <col min="13590" max="13590" width="1.75" style="3" customWidth="1"/>
    <col min="13591" max="13603" width="6.75" style="3" customWidth="1"/>
    <col min="13604" max="13823" width="9.1640625" style="3"/>
    <col min="13824" max="13824" width="6.6640625" style="3" customWidth="1"/>
    <col min="13825" max="13828" width="5.25" style="3" bestFit="1" customWidth="1"/>
    <col min="13829" max="13829" width="6.25" style="3" bestFit="1" customWidth="1"/>
    <col min="13830" max="13830" width="6.25" style="3" customWidth="1"/>
    <col min="13831" max="13831" width="6.25" style="3" bestFit="1" customWidth="1"/>
    <col min="13832" max="13832" width="6.25" style="3" customWidth="1"/>
    <col min="13833" max="13834" width="2.6640625" style="3" customWidth="1"/>
    <col min="13835" max="13835" width="4.33203125" style="3" customWidth="1"/>
    <col min="13836" max="13837" width="5.25" style="3" customWidth="1"/>
    <col min="13838" max="13843" width="4.33203125" style="3" customWidth="1"/>
    <col min="13844" max="13844" width="6.25" style="3" bestFit="1" customWidth="1"/>
    <col min="13845" max="13845" width="6.25" style="3" customWidth="1"/>
    <col min="13846" max="13846" width="1.75" style="3" customWidth="1"/>
    <col min="13847" max="13859" width="6.75" style="3" customWidth="1"/>
    <col min="13860" max="14079" width="9.1640625" style="3"/>
    <col min="14080" max="14080" width="6.6640625" style="3" customWidth="1"/>
    <col min="14081" max="14084" width="5.25" style="3" bestFit="1" customWidth="1"/>
    <col min="14085" max="14085" width="6.25" style="3" bestFit="1" customWidth="1"/>
    <col min="14086" max="14086" width="6.25" style="3" customWidth="1"/>
    <col min="14087" max="14087" width="6.25" style="3" bestFit="1" customWidth="1"/>
    <col min="14088" max="14088" width="6.25" style="3" customWidth="1"/>
    <col min="14089" max="14090" width="2.6640625" style="3" customWidth="1"/>
    <col min="14091" max="14091" width="4.33203125" style="3" customWidth="1"/>
    <col min="14092" max="14093" width="5.25" style="3" customWidth="1"/>
    <col min="14094" max="14099" width="4.33203125" style="3" customWidth="1"/>
    <col min="14100" max="14100" width="6.25" style="3" bestFit="1" customWidth="1"/>
    <col min="14101" max="14101" width="6.25" style="3" customWidth="1"/>
    <col min="14102" max="14102" width="1.75" style="3" customWidth="1"/>
    <col min="14103" max="14115" width="6.75" style="3" customWidth="1"/>
    <col min="14116" max="14335" width="9.1640625" style="3"/>
    <col min="14336" max="14336" width="6.6640625" style="3" customWidth="1"/>
    <col min="14337" max="14340" width="5.25" style="3" bestFit="1" customWidth="1"/>
    <col min="14341" max="14341" width="6.25" style="3" bestFit="1" customWidth="1"/>
    <col min="14342" max="14342" width="6.25" style="3" customWidth="1"/>
    <col min="14343" max="14343" width="6.25" style="3" bestFit="1" customWidth="1"/>
    <col min="14344" max="14344" width="6.25" style="3" customWidth="1"/>
    <col min="14345" max="14346" width="2.6640625" style="3" customWidth="1"/>
    <col min="14347" max="14347" width="4.33203125" style="3" customWidth="1"/>
    <col min="14348" max="14349" width="5.25" style="3" customWidth="1"/>
    <col min="14350" max="14355" width="4.33203125" style="3" customWidth="1"/>
    <col min="14356" max="14356" width="6.25" style="3" bestFit="1" customWidth="1"/>
    <col min="14357" max="14357" width="6.25" style="3" customWidth="1"/>
    <col min="14358" max="14358" width="1.75" style="3" customWidth="1"/>
    <col min="14359" max="14371" width="6.75" style="3" customWidth="1"/>
    <col min="14372" max="14591" width="9.1640625" style="3"/>
    <col min="14592" max="14592" width="6.6640625" style="3" customWidth="1"/>
    <col min="14593" max="14596" width="5.25" style="3" bestFit="1" customWidth="1"/>
    <col min="14597" max="14597" width="6.25" style="3" bestFit="1" customWidth="1"/>
    <col min="14598" max="14598" width="6.25" style="3" customWidth="1"/>
    <col min="14599" max="14599" width="6.25" style="3" bestFit="1" customWidth="1"/>
    <col min="14600" max="14600" width="6.25" style="3" customWidth="1"/>
    <col min="14601" max="14602" width="2.6640625" style="3" customWidth="1"/>
    <col min="14603" max="14603" width="4.33203125" style="3" customWidth="1"/>
    <col min="14604" max="14605" width="5.25" style="3" customWidth="1"/>
    <col min="14606" max="14611" width="4.33203125" style="3" customWidth="1"/>
    <col min="14612" max="14612" width="6.25" style="3" bestFit="1" customWidth="1"/>
    <col min="14613" max="14613" width="6.25" style="3" customWidth="1"/>
    <col min="14614" max="14614" width="1.75" style="3" customWidth="1"/>
    <col min="14615" max="14627" width="6.75" style="3" customWidth="1"/>
    <col min="14628" max="14847" width="9.1640625" style="3"/>
    <col min="14848" max="14848" width="6.6640625" style="3" customWidth="1"/>
    <col min="14849" max="14852" width="5.25" style="3" bestFit="1" customWidth="1"/>
    <col min="14853" max="14853" width="6.25" style="3" bestFit="1" customWidth="1"/>
    <col min="14854" max="14854" width="6.25" style="3" customWidth="1"/>
    <col min="14855" max="14855" width="6.25" style="3" bestFit="1" customWidth="1"/>
    <col min="14856" max="14856" width="6.25" style="3" customWidth="1"/>
    <col min="14857" max="14858" width="2.6640625" style="3" customWidth="1"/>
    <col min="14859" max="14859" width="4.33203125" style="3" customWidth="1"/>
    <col min="14860" max="14861" width="5.25" style="3" customWidth="1"/>
    <col min="14862" max="14867" width="4.33203125" style="3" customWidth="1"/>
    <col min="14868" max="14868" width="6.25" style="3" bestFit="1" customWidth="1"/>
    <col min="14869" max="14869" width="6.25" style="3" customWidth="1"/>
    <col min="14870" max="14870" width="1.75" style="3" customWidth="1"/>
    <col min="14871" max="14883" width="6.75" style="3" customWidth="1"/>
    <col min="14884" max="15103" width="9.1640625" style="3"/>
    <col min="15104" max="15104" width="6.6640625" style="3" customWidth="1"/>
    <col min="15105" max="15108" width="5.25" style="3" bestFit="1" customWidth="1"/>
    <col min="15109" max="15109" width="6.25" style="3" bestFit="1" customWidth="1"/>
    <col min="15110" max="15110" width="6.25" style="3" customWidth="1"/>
    <col min="15111" max="15111" width="6.25" style="3" bestFit="1" customWidth="1"/>
    <col min="15112" max="15112" width="6.25" style="3" customWidth="1"/>
    <col min="15113" max="15114" width="2.6640625" style="3" customWidth="1"/>
    <col min="15115" max="15115" width="4.33203125" style="3" customWidth="1"/>
    <col min="15116" max="15117" width="5.25" style="3" customWidth="1"/>
    <col min="15118" max="15123" width="4.33203125" style="3" customWidth="1"/>
    <col min="15124" max="15124" width="6.25" style="3" bestFit="1" customWidth="1"/>
    <col min="15125" max="15125" width="6.25" style="3" customWidth="1"/>
    <col min="15126" max="15126" width="1.75" style="3" customWidth="1"/>
    <col min="15127" max="15139" width="6.75" style="3" customWidth="1"/>
    <col min="15140" max="15359" width="9.1640625" style="3"/>
    <col min="15360" max="15360" width="6.6640625" style="3" customWidth="1"/>
    <col min="15361" max="15364" width="5.25" style="3" bestFit="1" customWidth="1"/>
    <col min="15365" max="15365" width="6.25" style="3" bestFit="1" customWidth="1"/>
    <col min="15366" max="15366" width="6.25" style="3" customWidth="1"/>
    <col min="15367" max="15367" width="6.25" style="3" bestFit="1" customWidth="1"/>
    <col min="15368" max="15368" width="6.25" style="3" customWidth="1"/>
    <col min="15369" max="15370" width="2.6640625" style="3" customWidth="1"/>
    <col min="15371" max="15371" width="4.33203125" style="3" customWidth="1"/>
    <col min="15372" max="15373" width="5.25" style="3" customWidth="1"/>
    <col min="15374" max="15379" width="4.33203125" style="3" customWidth="1"/>
    <col min="15380" max="15380" width="6.25" style="3" bestFit="1" customWidth="1"/>
    <col min="15381" max="15381" width="6.25" style="3" customWidth="1"/>
    <col min="15382" max="15382" width="1.75" style="3" customWidth="1"/>
    <col min="15383" max="15395" width="6.75" style="3" customWidth="1"/>
    <col min="15396" max="15615" width="9.1640625" style="3"/>
    <col min="15616" max="15616" width="6.6640625" style="3" customWidth="1"/>
    <col min="15617" max="15620" width="5.25" style="3" bestFit="1" customWidth="1"/>
    <col min="15621" max="15621" width="6.25" style="3" bestFit="1" customWidth="1"/>
    <col min="15622" max="15622" width="6.25" style="3" customWidth="1"/>
    <col min="15623" max="15623" width="6.25" style="3" bestFit="1" customWidth="1"/>
    <col min="15624" max="15624" width="6.25" style="3" customWidth="1"/>
    <col min="15625" max="15626" width="2.6640625" style="3" customWidth="1"/>
    <col min="15627" max="15627" width="4.33203125" style="3" customWidth="1"/>
    <col min="15628" max="15629" width="5.25" style="3" customWidth="1"/>
    <col min="15630" max="15635" width="4.33203125" style="3" customWidth="1"/>
    <col min="15636" max="15636" width="6.25" style="3" bestFit="1" customWidth="1"/>
    <col min="15637" max="15637" width="6.25" style="3" customWidth="1"/>
    <col min="15638" max="15638" width="1.75" style="3" customWidth="1"/>
    <col min="15639" max="15651" width="6.75" style="3" customWidth="1"/>
    <col min="15652" max="15871" width="9.1640625" style="3"/>
    <col min="15872" max="15872" width="6.6640625" style="3" customWidth="1"/>
    <col min="15873" max="15876" width="5.25" style="3" bestFit="1" customWidth="1"/>
    <col min="15877" max="15877" width="6.25" style="3" bestFit="1" customWidth="1"/>
    <col min="15878" max="15878" width="6.25" style="3" customWidth="1"/>
    <col min="15879" max="15879" width="6.25" style="3" bestFit="1" customWidth="1"/>
    <col min="15880" max="15880" width="6.25" style="3" customWidth="1"/>
    <col min="15881" max="15882" width="2.6640625" style="3" customWidth="1"/>
    <col min="15883" max="15883" width="4.33203125" style="3" customWidth="1"/>
    <col min="15884" max="15885" width="5.25" style="3" customWidth="1"/>
    <col min="15886" max="15891" width="4.33203125" style="3" customWidth="1"/>
    <col min="15892" max="15892" width="6.25" style="3" bestFit="1" customWidth="1"/>
    <col min="15893" max="15893" width="6.25" style="3" customWidth="1"/>
    <col min="15894" max="15894" width="1.75" style="3" customWidth="1"/>
    <col min="15895" max="15907" width="6.75" style="3" customWidth="1"/>
    <col min="15908" max="16127" width="9.1640625" style="3"/>
    <col min="16128" max="16128" width="6.6640625" style="3" customWidth="1"/>
    <col min="16129" max="16132" width="5.25" style="3" bestFit="1" customWidth="1"/>
    <col min="16133" max="16133" width="6.25" style="3" bestFit="1" customWidth="1"/>
    <col min="16134" max="16134" width="6.25" style="3" customWidth="1"/>
    <col min="16135" max="16135" width="6.25" style="3" bestFit="1" customWidth="1"/>
    <col min="16136" max="16136" width="6.25" style="3" customWidth="1"/>
    <col min="16137" max="16138" width="2.6640625" style="3" customWidth="1"/>
    <col min="16139" max="16139" width="4.33203125" style="3" customWidth="1"/>
    <col min="16140" max="16141" width="5.25" style="3" customWidth="1"/>
    <col min="16142" max="16147" width="4.33203125" style="3" customWidth="1"/>
    <col min="16148" max="16148" width="6.25" style="3" bestFit="1" customWidth="1"/>
    <col min="16149" max="16149" width="6.25" style="3" customWidth="1"/>
    <col min="16150" max="16150" width="1.75" style="3" customWidth="1"/>
    <col min="16151" max="16163" width="6.75" style="3" customWidth="1"/>
    <col min="16164" max="16384" width="9.1640625" style="3"/>
  </cols>
  <sheetData>
    <row r="1" spans="1:36" s="1" customFormat="1" ht="19" x14ac:dyDescent="0.3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</row>
    <row r="2" spans="1:36" ht="21" customHeight="1" thickBot="1" x14ac:dyDescent="0.25">
      <c r="A2" s="2" t="s">
        <v>1</v>
      </c>
      <c r="F2" s="3" t="s">
        <v>2</v>
      </c>
      <c r="H2" s="3" t="s">
        <v>2</v>
      </c>
      <c r="X2" s="2" t="s">
        <v>3</v>
      </c>
      <c r="AA2" s="2"/>
    </row>
    <row r="3" spans="1:36" ht="13.5" customHeight="1" x14ac:dyDescent="0.2">
      <c r="A3" s="262" t="s">
        <v>4</v>
      </c>
      <c r="B3" s="264" t="s">
        <v>5</v>
      </c>
      <c r="C3" s="265"/>
      <c r="D3" s="264" t="s">
        <v>6</v>
      </c>
      <c r="E3" s="265"/>
      <c r="F3" s="264" t="s">
        <v>7</v>
      </c>
      <c r="G3" s="265"/>
      <c r="H3" s="264" t="s">
        <v>8</v>
      </c>
      <c r="I3" s="265"/>
      <c r="J3" s="264" t="s">
        <v>9</v>
      </c>
      <c r="K3" s="265"/>
      <c r="L3" s="264" t="s">
        <v>10</v>
      </c>
      <c r="M3" s="265"/>
      <c r="N3" s="264" t="s">
        <v>11</v>
      </c>
      <c r="O3" s="265"/>
      <c r="P3" s="264" t="s">
        <v>12</v>
      </c>
      <c r="Q3" s="265"/>
      <c r="R3" s="264" t="s">
        <v>13</v>
      </c>
      <c r="S3" s="274"/>
      <c r="T3" s="276" t="s">
        <v>14</v>
      </c>
      <c r="U3" s="277"/>
      <c r="V3" s="4"/>
      <c r="W3" s="262" t="s">
        <v>4</v>
      </c>
      <c r="X3" s="256" t="s">
        <v>14</v>
      </c>
      <c r="Y3" s="257"/>
      <c r="Z3" s="258"/>
      <c r="AA3" s="256" t="s">
        <v>15</v>
      </c>
      <c r="AB3" s="257"/>
      <c r="AC3" s="258"/>
      <c r="AD3" s="256" t="s">
        <v>16</v>
      </c>
      <c r="AE3" s="257"/>
      <c r="AF3" s="258"/>
      <c r="AG3" s="256" t="s">
        <v>17</v>
      </c>
      <c r="AH3" s="257"/>
      <c r="AI3" s="258"/>
    </row>
    <row r="4" spans="1:36" ht="13.5" customHeight="1" x14ac:dyDescent="0.2">
      <c r="A4" s="263"/>
      <c r="B4" s="266"/>
      <c r="C4" s="267"/>
      <c r="D4" s="266"/>
      <c r="E4" s="267"/>
      <c r="F4" s="266"/>
      <c r="G4" s="267"/>
      <c r="H4" s="266"/>
      <c r="I4" s="267"/>
      <c r="J4" s="266"/>
      <c r="K4" s="267"/>
      <c r="L4" s="266"/>
      <c r="M4" s="267"/>
      <c r="N4" s="266"/>
      <c r="O4" s="267"/>
      <c r="P4" s="272" t="s">
        <v>18</v>
      </c>
      <c r="Q4" s="273"/>
      <c r="R4" s="266"/>
      <c r="S4" s="275"/>
      <c r="T4" s="278"/>
      <c r="U4" s="279"/>
      <c r="W4" s="263"/>
      <c r="X4" s="268" t="s">
        <v>19</v>
      </c>
      <c r="Y4" s="270" t="s">
        <v>20</v>
      </c>
      <c r="Z4" s="259" t="s">
        <v>14</v>
      </c>
      <c r="AA4" s="268" t="s">
        <v>19</v>
      </c>
      <c r="AB4" s="270" t="s">
        <v>20</v>
      </c>
      <c r="AC4" s="259" t="s">
        <v>14</v>
      </c>
      <c r="AD4" s="268" t="s">
        <v>19</v>
      </c>
      <c r="AE4" s="270" t="s">
        <v>20</v>
      </c>
      <c r="AF4" s="259" t="s">
        <v>14</v>
      </c>
      <c r="AG4" s="268" t="s">
        <v>19</v>
      </c>
      <c r="AH4" s="270" t="s">
        <v>20</v>
      </c>
      <c r="AI4" s="259" t="s">
        <v>14</v>
      </c>
    </row>
    <row r="5" spans="1:36" ht="13" x14ac:dyDescent="0.2">
      <c r="A5" s="263"/>
      <c r="B5" s="5" t="s">
        <v>19</v>
      </c>
      <c r="C5" s="6" t="s">
        <v>20</v>
      </c>
      <c r="D5" s="5" t="s">
        <v>19</v>
      </c>
      <c r="E5" s="6" t="s">
        <v>20</v>
      </c>
      <c r="F5" s="5" t="s">
        <v>19</v>
      </c>
      <c r="G5" s="6" t="s">
        <v>20</v>
      </c>
      <c r="H5" s="5" t="s">
        <v>19</v>
      </c>
      <c r="I5" s="6" t="s">
        <v>20</v>
      </c>
      <c r="J5" s="7" t="s">
        <v>19</v>
      </c>
      <c r="K5" s="6" t="s">
        <v>20</v>
      </c>
      <c r="L5" s="5" t="s">
        <v>19</v>
      </c>
      <c r="M5" s="6" t="s">
        <v>20</v>
      </c>
      <c r="N5" s="5" t="s">
        <v>19</v>
      </c>
      <c r="O5" s="6" t="s">
        <v>20</v>
      </c>
      <c r="P5" s="5" t="s">
        <v>19</v>
      </c>
      <c r="Q5" s="6" t="s">
        <v>20</v>
      </c>
      <c r="R5" s="5" t="s">
        <v>19</v>
      </c>
      <c r="S5" s="8" t="s">
        <v>20</v>
      </c>
      <c r="T5" s="9" t="s">
        <v>19</v>
      </c>
      <c r="U5" s="10" t="s">
        <v>20</v>
      </c>
      <c r="W5" s="263"/>
      <c r="X5" s="269"/>
      <c r="Y5" s="271"/>
      <c r="Z5" s="260"/>
      <c r="AA5" s="269"/>
      <c r="AB5" s="271"/>
      <c r="AC5" s="260"/>
      <c r="AD5" s="269"/>
      <c r="AE5" s="271"/>
      <c r="AF5" s="260"/>
      <c r="AG5" s="269"/>
      <c r="AH5" s="271"/>
      <c r="AI5" s="260"/>
    </row>
    <row r="6" spans="1:36" ht="12.75" customHeight="1" x14ac:dyDescent="0.2">
      <c r="A6" s="11" t="s">
        <v>21</v>
      </c>
      <c r="B6" s="12">
        <v>0</v>
      </c>
      <c r="C6" s="13">
        <v>0</v>
      </c>
      <c r="D6" s="12">
        <v>0</v>
      </c>
      <c r="E6" s="13">
        <v>0</v>
      </c>
      <c r="F6" s="12">
        <v>0</v>
      </c>
      <c r="G6" s="13">
        <v>0</v>
      </c>
      <c r="H6" s="12">
        <v>0</v>
      </c>
      <c r="I6" s="13">
        <v>0</v>
      </c>
      <c r="J6" s="14">
        <v>0</v>
      </c>
      <c r="K6" s="13">
        <v>0</v>
      </c>
      <c r="L6" s="12">
        <v>0</v>
      </c>
      <c r="M6" s="13">
        <v>0</v>
      </c>
      <c r="N6" s="15">
        <v>0</v>
      </c>
      <c r="O6" s="13">
        <v>0</v>
      </c>
      <c r="P6" s="12">
        <v>0</v>
      </c>
      <c r="Q6" s="13">
        <v>0</v>
      </c>
      <c r="R6" s="12">
        <v>0</v>
      </c>
      <c r="S6" s="16">
        <v>0</v>
      </c>
      <c r="T6" s="17">
        <f t="shared" ref="T6:U37" si="0">SUM(B6,D6,F6,H6,J6,L6,N6,P6,R6)</f>
        <v>0</v>
      </c>
      <c r="U6" s="18">
        <f t="shared" si="0"/>
        <v>0</v>
      </c>
      <c r="W6" s="11" t="s">
        <v>21</v>
      </c>
      <c r="X6" s="19">
        <f t="shared" ref="X6:Y53" si="1">SUM(B6,D6,F6,H6,J6,L6,N6)</f>
        <v>0</v>
      </c>
      <c r="Y6" s="20">
        <f t="shared" si="1"/>
        <v>0</v>
      </c>
      <c r="Z6" s="21">
        <f t="shared" ref="Z6:Z53" si="2">X6+Y6</f>
        <v>0</v>
      </c>
      <c r="AA6" s="22">
        <f t="shared" ref="AA6:AA53" si="3">ROUND(X6/$X$54,3)</f>
        <v>0</v>
      </c>
      <c r="AB6" s="23">
        <f t="shared" ref="AB6:AB53" si="4">ROUND(Y6/$Y$54,3)</f>
        <v>0</v>
      </c>
      <c r="AC6" s="24">
        <f t="shared" ref="AC6:AC53" si="5">ROUND(Z6/$Z$54,3)</f>
        <v>0</v>
      </c>
      <c r="AD6" s="25" t="s">
        <v>22</v>
      </c>
      <c r="AE6" s="26"/>
      <c r="AF6" s="27"/>
      <c r="AG6" s="25" t="s">
        <v>23</v>
      </c>
      <c r="AH6" s="26"/>
      <c r="AI6" s="27"/>
    </row>
    <row r="7" spans="1:36" ht="12.75" customHeight="1" x14ac:dyDescent="0.2">
      <c r="A7" s="28">
        <v>20</v>
      </c>
      <c r="B7" s="29">
        <v>0</v>
      </c>
      <c r="C7" s="30">
        <v>0</v>
      </c>
      <c r="D7" s="31">
        <v>0</v>
      </c>
      <c r="E7" s="32">
        <v>0</v>
      </c>
      <c r="F7" s="29">
        <v>0</v>
      </c>
      <c r="G7" s="30">
        <v>0</v>
      </c>
      <c r="H7" s="31">
        <v>0</v>
      </c>
      <c r="I7" s="32">
        <v>1</v>
      </c>
      <c r="J7" s="33">
        <v>0</v>
      </c>
      <c r="K7" s="30">
        <v>0</v>
      </c>
      <c r="L7" s="31">
        <v>0</v>
      </c>
      <c r="M7" s="32">
        <v>0</v>
      </c>
      <c r="N7" s="34">
        <v>0</v>
      </c>
      <c r="O7" s="30">
        <v>0</v>
      </c>
      <c r="P7" s="29">
        <v>0</v>
      </c>
      <c r="Q7" s="30">
        <v>0</v>
      </c>
      <c r="R7" s="29">
        <v>0</v>
      </c>
      <c r="S7" s="35">
        <v>0</v>
      </c>
      <c r="T7" s="36">
        <f t="shared" si="0"/>
        <v>0</v>
      </c>
      <c r="U7" s="37">
        <f t="shared" si="0"/>
        <v>1</v>
      </c>
      <c r="V7" s="38"/>
      <c r="W7" s="28">
        <v>20</v>
      </c>
      <c r="X7" s="39">
        <f t="shared" si="1"/>
        <v>0</v>
      </c>
      <c r="Y7" s="40">
        <f t="shared" si="1"/>
        <v>1</v>
      </c>
      <c r="Z7" s="41">
        <f t="shared" si="2"/>
        <v>1</v>
      </c>
      <c r="AA7" s="42">
        <f t="shared" si="3"/>
        <v>0</v>
      </c>
      <c r="AB7" s="43">
        <f t="shared" si="4"/>
        <v>3.0000000000000001E-3</v>
      </c>
      <c r="AC7" s="44">
        <f t="shared" si="5"/>
        <v>3.0000000000000001E-3</v>
      </c>
      <c r="AD7" s="45">
        <f>ROUND(SUM(X6:X11)/$X$54,3)</f>
        <v>0</v>
      </c>
      <c r="AE7" s="46">
        <f>ROUND(SUM(Y6:Y11)/$Y$54,3)</f>
        <v>8.6999999999999994E-2</v>
      </c>
      <c r="AF7" s="47">
        <f>ROUND(SUM(Z6:Z11)/$Z$54,3)</f>
        <v>8.5000000000000006E-2</v>
      </c>
      <c r="AG7" s="45">
        <f>ROUND(SUM(X6:X16)/$X$54,3)</f>
        <v>0.111</v>
      </c>
      <c r="AH7" s="46">
        <f>ROUND(SUM(Y6:Y16)/$Y$54,3)</f>
        <v>0.29899999999999999</v>
      </c>
      <c r="AI7" s="47">
        <f>ROUND(SUM(Z6:Z16)/$Z$54,3)</f>
        <v>0.29399999999999998</v>
      </c>
      <c r="AJ7" s="48"/>
    </row>
    <row r="8" spans="1:36" ht="12.75" customHeight="1" x14ac:dyDescent="0.2">
      <c r="A8" s="28">
        <v>21</v>
      </c>
      <c r="B8" s="29">
        <v>0</v>
      </c>
      <c r="C8" s="30">
        <v>0</v>
      </c>
      <c r="D8" s="31">
        <v>0</v>
      </c>
      <c r="E8" s="32">
        <v>0</v>
      </c>
      <c r="F8" s="29">
        <v>0</v>
      </c>
      <c r="G8" s="30">
        <v>0</v>
      </c>
      <c r="H8" s="31">
        <v>0</v>
      </c>
      <c r="I8" s="32">
        <v>0</v>
      </c>
      <c r="J8" s="33">
        <v>0</v>
      </c>
      <c r="K8" s="30">
        <v>0</v>
      </c>
      <c r="L8" s="31">
        <v>0</v>
      </c>
      <c r="M8" s="32">
        <v>0</v>
      </c>
      <c r="N8" s="34">
        <v>0</v>
      </c>
      <c r="O8" s="30">
        <v>0</v>
      </c>
      <c r="P8" s="29">
        <v>0</v>
      </c>
      <c r="Q8" s="30">
        <v>0</v>
      </c>
      <c r="R8" s="29">
        <v>0</v>
      </c>
      <c r="S8" s="35">
        <v>0</v>
      </c>
      <c r="T8" s="36">
        <f t="shared" si="0"/>
        <v>0</v>
      </c>
      <c r="U8" s="37">
        <f t="shared" si="0"/>
        <v>0</v>
      </c>
      <c r="W8" s="28">
        <v>21</v>
      </c>
      <c r="X8" s="39">
        <f t="shared" si="1"/>
        <v>0</v>
      </c>
      <c r="Y8" s="40">
        <f t="shared" si="1"/>
        <v>0</v>
      </c>
      <c r="Z8" s="41">
        <f t="shared" si="2"/>
        <v>0</v>
      </c>
      <c r="AA8" s="42">
        <f t="shared" si="3"/>
        <v>0</v>
      </c>
      <c r="AB8" s="43">
        <f t="shared" si="4"/>
        <v>0</v>
      </c>
      <c r="AC8" s="44">
        <f t="shared" si="5"/>
        <v>0</v>
      </c>
      <c r="AD8" s="49"/>
      <c r="AE8" s="50"/>
      <c r="AF8" s="51"/>
      <c r="AG8" s="49"/>
      <c r="AH8" s="50"/>
      <c r="AI8" s="51"/>
    </row>
    <row r="9" spans="1:36" ht="12.75" customHeight="1" x14ac:dyDescent="0.2">
      <c r="A9" s="28">
        <v>22</v>
      </c>
      <c r="B9" s="29">
        <v>0</v>
      </c>
      <c r="C9" s="30">
        <v>0</v>
      </c>
      <c r="D9" s="31">
        <v>0</v>
      </c>
      <c r="E9" s="32">
        <v>0</v>
      </c>
      <c r="F9" s="29">
        <v>0</v>
      </c>
      <c r="G9" s="30">
        <v>0</v>
      </c>
      <c r="H9" s="31">
        <v>0</v>
      </c>
      <c r="I9" s="32">
        <v>4</v>
      </c>
      <c r="J9" s="33">
        <v>0</v>
      </c>
      <c r="K9" s="30">
        <v>0</v>
      </c>
      <c r="L9" s="31">
        <v>0</v>
      </c>
      <c r="M9" s="32">
        <v>0</v>
      </c>
      <c r="N9" s="34">
        <v>0</v>
      </c>
      <c r="O9" s="30">
        <v>0</v>
      </c>
      <c r="P9" s="29">
        <v>0</v>
      </c>
      <c r="Q9" s="30">
        <v>0</v>
      </c>
      <c r="R9" s="29">
        <v>0</v>
      </c>
      <c r="S9" s="35">
        <v>0</v>
      </c>
      <c r="T9" s="36">
        <f t="shared" si="0"/>
        <v>0</v>
      </c>
      <c r="U9" s="37">
        <f t="shared" si="0"/>
        <v>4</v>
      </c>
      <c r="V9" s="52"/>
      <c r="W9" s="28">
        <v>22</v>
      </c>
      <c r="X9" s="39">
        <f t="shared" si="1"/>
        <v>0</v>
      </c>
      <c r="Y9" s="40">
        <f t="shared" si="1"/>
        <v>4</v>
      </c>
      <c r="Z9" s="41">
        <f t="shared" si="2"/>
        <v>4</v>
      </c>
      <c r="AA9" s="42">
        <f t="shared" si="3"/>
        <v>0</v>
      </c>
      <c r="AB9" s="43">
        <f t="shared" si="4"/>
        <v>1.0999999999999999E-2</v>
      </c>
      <c r="AC9" s="44">
        <f t="shared" si="5"/>
        <v>1.0999999999999999E-2</v>
      </c>
      <c r="AD9" s="49"/>
      <c r="AE9" s="50"/>
      <c r="AF9" s="51"/>
      <c r="AG9" s="49"/>
      <c r="AH9" s="50"/>
      <c r="AI9" s="51"/>
    </row>
    <row r="10" spans="1:36" ht="12.75" customHeight="1" x14ac:dyDescent="0.2">
      <c r="A10" s="28">
        <v>23</v>
      </c>
      <c r="B10" s="29">
        <v>0</v>
      </c>
      <c r="C10" s="30">
        <v>0</v>
      </c>
      <c r="D10" s="31">
        <v>0</v>
      </c>
      <c r="E10" s="32">
        <v>0</v>
      </c>
      <c r="F10" s="29">
        <v>0</v>
      </c>
      <c r="G10" s="30">
        <v>0</v>
      </c>
      <c r="H10" s="31">
        <v>0</v>
      </c>
      <c r="I10" s="32">
        <v>12</v>
      </c>
      <c r="J10" s="33">
        <v>0</v>
      </c>
      <c r="K10" s="30">
        <v>0</v>
      </c>
      <c r="L10" s="31">
        <v>0</v>
      </c>
      <c r="M10" s="32">
        <v>0</v>
      </c>
      <c r="N10" s="34">
        <v>0</v>
      </c>
      <c r="O10" s="30">
        <v>0</v>
      </c>
      <c r="P10" s="29">
        <v>0</v>
      </c>
      <c r="Q10" s="30">
        <v>0</v>
      </c>
      <c r="R10" s="29">
        <v>0</v>
      </c>
      <c r="S10" s="35">
        <v>1</v>
      </c>
      <c r="T10" s="36">
        <f t="shared" si="0"/>
        <v>0</v>
      </c>
      <c r="U10" s="37">
        <f t="shared" si="0"/>
        <v>13</v>
      </c>
      <c r="W10" s="28">
        <v>23</v>
      </c>
      <c r="X10" s="39">
        <f t="shared" si="1"/>
        <v>0</v>
      </c>
      <c r="Y10" s="40">
        <f t="shared" si="1"/>
        <v>12</v>
      </c>
      <c r="Z10" s="41">
        <f t="shared" si="2"/>
        <v>12</v>
      </c>
      <c r="AA10" s="42">
        <f t="shared" si="3"/>
        <v>0</v>
      </c>
      <c r="AB10" s="43">
        <f t="shared" si="4"/>
        <v>3.4000000000000002E-2</v>
      </c>
      <c r="AC10" s="44">
        <f t="shared" si="5"/>
        <v>3.3000000000000002E-2</v>
      </c>
      <c r="AD10" s="49"/>
      <c r="AE10" s="50"/>
      <c r="AF10" s="51"/>
      <c r="AG10" s="49"/>
      <c r="AH10" s="50"/>
      <c r="AI10" s="51"/>
    </row>
    <row r="11" spans="1:36" ht="12.75" customHeight="1" x14ac:dyDescent="0.2">
      <c r="A11" s="53">
        <v>24</v>
      </c>
      <c r="B11" s="54">
        <v>0</v>
      </c>
      <c r="C11" s="55">
        <v>0</v>
      </c>
      <c r="D11" s="56">
        <v>0</v>
      </c>
      <c r="E11" s="57">
        <v>0</v>
      </c>
      <c r="F11" s="54">
        <v>0</v>
      </c>
      <c r="G11" s="55">
        <v>0</v>
      </c>
      <c r="H11" s="56">
        <v>0</v>
      </c>
      <c r="I11" s="57">
        <v>14</v>
      </c>
      <c r="J11" s="58">
        <v>0</v>
      </c>
      <c r="K11" s="55">
        <v>0</v>
      </c>
      <c r="L11" s="56">
        <v>0</v>
      </c>
      <c r="M11" s="57">
        <v>0</v>
      </c>
      <c r="N11" s="59">
        <v>0</v>
      </c>
      <c r="O11" s="55">
        <v>0</v>
      </c>
      <c r="P11" s="54">
        <v>0</v>
      </c>
      <c r="Q11" s="55">
        <v>0</v>
      </c>
      <c r="R11" s="54">
        <v>0</v>
      </c>
      <c r="S11" s="60">
        <v>0</v>
      </c>
      <c r="T11" s="61">
        <f t="shared" si="0"/>
        <v>0</v>
      </c>
      <c r="U11" s="62">
        <f t="shared" si="0"/>
        <v>14</v>
      </c>
      <c r="W11" s="63">
        <v>24</v>
      </c>
      <c r="X11" s="39">
        <f t="shared" si="1"/>
        <v>0</v>
      </c>
      <c r="Y11" s="40">
        <f t="shared" si="1"/>
        <v>14</v>
      </c>
      <c r="Z11" s="41">
        <f t="shared" si="2"/>
        <v>14</v>
      </c>
      <c r="AA11" s="64">
        <f t="shared" si="3"/>
        <v>0</v>
      </c>
      <c r="AB11" s="65">
        <f t="shared" si="4"/>
        <v>3.9E-2</v>
      </c>
      <c r="AC11" s="66">
        <f t="shared" si="5"/>
        <v>3.7999999999999999E-2</v>
      </c>
      <c r="AD11" s="67"/>
      <c r="AE11" s="68"/>
      <c r="AF11" s="69"/>
      <c r="AG11" s="49"/>
      <c r="AH11" s="50"/>
      <c r="AI11" s="51"/>
    </row>
    <row r="12" spans="1:36" ht="12.75" customHeight="1" x14ac:dyDescent="0.2">
      <c r="A12" s="70">
        <v>25</v>
      </c>
      <c r="B12" s="12">
        <v>0</v>
      </c>
      <c r="C12" s="13">
        <v>0</v>
      </c>
      <c r="D12" s="12">
        <v>0</v>
      </c>
      <c r="E12" s="13">
        <v>0</v>
      </c>
      <c r="F12" s="12">
        <v>0</v>
      </c>
      <c r="G12" s="13">
        <v>0</v>
      </c>
      <c r="H12" s="12">
        <v>1</v>
      </c>
      <c r="I12" s="13">
        <v>19</v>
      </c>
      <c r="J12" s="14">
        <v>0</v>
      </c>
      <c r="K12" s="71">
        <v>0</v>
      </c>
      <c r="L12" s="12">
        <v>0</v>
      </c>
      <c r="M12" s="13">
        <v>0</v>
      </c>
      <c r="N12" s="15">
        <v>0</v>
      </c>
      <c r="O12" s="13">
        <v>0</v>
      </c>
      <c r="P12" s="12">
        <v>0</v>
      </c>
      <c r="Q12" s="13">
        <v>0</v>
      </c>
      <c r="R12" s="12">
        <v>0</v>
      </c>
      <c r="S12" s="16">
        <v>1</v>
      </c>
      <c r="T12" s="17">
        <f t="shared" si="0"/>
        <v>1</v>
      </c>
      <c r="U12" s="18">
        <f t="shared" si="0"/>
        <v>20</v>
      </c>
      <c r="W12" s="70">
        <v>25</v>
      </c>
      <c r="X12" s="19">
        <f t="shared" si="1"/>
        <v>1</v>
      </c>
      <c r="Y12" s="20">
        <f t="shared" si="1"/>
        <v>19</v>
      </c>
      <c r="Z12" s="21">
        <f t="shared" si="2"/>
        <v>20</v>
      </c>
      <c r="AA12" s="22">
        <f t="shared" si="3"/>
        <v>0.111</v>
      </c>
      <c r="AB12" s="23">
        <f t="shared" si="4"/>
        <v>5.3999999999999999E-2</v>
      </c>
      <c r="AC12" s="24">
        <f t="shared" si="5"/>
        <v>5.5E-2</v>
      </c>
      <c r="AD12" s="25" t="s">
        <v>24</v>
      </c>
      <c r="AE12" s="26"/>
      <c r="AF12" s="72"/>
      <c r="AG12" s="49"/>
      <c r="AH12" s="50"/>
      <c r="AI12" s="51"/>
    </row>
    <row r="13" spans="1:36" ht="12.75" customHeight="1" x14ac:dyDescent="0.2">
      <c r="A13" s="28">
        <v>26</v>
      </c>
      <c r="B13" s="29">
        <v>0</v>
      </c>
      <c r="C13" s="30">
        <v>0</v>
      </c>
      <c r="D13" s="31">
        <v>0</v>
      </c>
      <c r="E13" s="32">
        <v>0</v>
      </c>
      <c r="F13" s="29">
        <v>0</v>
      </c>
      <c r="G13" s="30">
        <v>0</v>
      </c>
      <c r="H13" s="31">
        <v>0</v>
      </c>
      <c r="I13" s="32">
        <v>13</v>
      </c>
      <c r="J13" s="33">
        <v>0</v>
      </c>
      <c r="K13" s="55">
        <v>1</v>
      </c>
      <c r="L13" s="31">
        <v>0</v>
      </c>
      <c r="M13" s="32">
        <v>0</v>
      </c>
      <c r="N13" s="34">
        <v>0</v>
      </c>
      <c r="O13" s="30">
        <v>0</v>
      </c>
      <c r="P13" s="29">
        <v>0</v>
      </c>
      <c r="Q13" s="30">
        <v>0</v>
      </c>
      <c r="R13" s="29">
        <v>0</v>
      </c>
      <c r="S13" s="35">
        <v>1</v>
      </c>
      <c r="T13" s="36">
        <f t="shared" si="0"/>
        <v>0</v>
      </c>
      <c r="U13" s="37">
        <f t="shared" si="0"/>
        <v>15</v>
      </c>
      <c r="W13" s="28">
        <v>26</v>
      </c>
      <c r="X13" s="39">
        <f t="shared" si="1"/>
        <v>0</v>
      </c>
      <c r="Y13" s="40">
        <f t="shared" si="1"/>
        <v>14</v>
      </c>
      <c r="Z13" s="41">
        <f t="shared" si="2"/>
        <v>14</v>
      </c>
      <c r="AA13" s="42">
        <f t="shared" si="3"/>
        <v>0</v>
      </c>
      <c r="AB13" s="43">
        <f t="shared" si="4"/>
        <v>3.9E-2</v>
      </c>
      <c r="AC13" s="44">
        <f t="shared" si="5"/>
        <v>3.7999999999999999E-2</v>
      </c>
      <c r="AD13" s="45">
        <f>ROUND(SUM(X12:X16)/$X$54,3)</f>
        <v>0.111</v>
      </c>
      <c r="AE13" s="46">
        <f>ROUND(SUM(Y12:Y16)/$Y$54,3)</f>
        <v>0.21099999999999999</v>
      </c>
      <c r="AF13" s="47">
        <f>ROUND(SUM(Z12:Z16)/$Z$54,3)</f>
        <v>0.20899999999999999</v>
      </c>
      <c r="AG13" s="49"/>
      <c r="AH13" s="50"/>
      <c r="AI13" s="51"/>
    </row>
    <row r="14" spans="1:36" ht="12.75" customHeight="1" x14ac:dyDescent="0.2">
      <c r="A14" s="28">
        <v>27</v>
      </c>
      <c r="B14" s="29">
        <v>0</v>
      </c>
      <c r="C14" s="30">
        <v>0</v>
      </c>
      <c r="D14" s="31">
        <v>0</v>
      </c>
      <c r="E14" s="32">
        <v>0</v>
      </c>
      <c r="F14" s="29">
        <v>0</v>
      </c>
      <c r="G14" s="30">
        <v>0</v>
      </c>
      <c r="H14" s="31">
        <v>0</v>
      </c>
      <c r="I14" s="32">
        <v>14</v>
      </c>
      <c r="J14" s="33">
        <v>0</v>
      </c>
      <c r="K14" s="30">
        <v>0</v>
      </c>
      <c r="L14" s="31">
        <v>0</v>
      </c>
      <c r="M14" s="32">
        <v>0</v>
      </c>
      <c r="N14" s="34">
        <v>0</v>
      </c>
      <c r="O14" s="30">
        <v>0</v>
      </c>
      <c r="P14" s="29">
        <v>0</v>
      </c>
      <c r="Q14" s="30">
        <v>0</v>
      </c>
      <c r="R14" s="29">
        <v>0</v>
      </c>
      <c r="S14" s="35">
        <v>0</v>
      </c>
      <c r="T14" s="36">
        <f t="shared" si="0"/>
        <v>0</v>
      </c>
      <c r="U14" s="37">
        <f t="shared" si="0"/>
        <v>14</v>
      </c>
      <c r="W14" s="28">
        <v>27</v>
      </c>
      <c r="X14" s="39">
        <f t="shared" si="1"/>
        <v>0</v>
      </c>
      <c r="Y14" s="40">
        <f t="shared" si="1"/>
        <v>14</v>
      </c>
      <c r="Z14" s="41">
        <f t="shared" si="2"/>
        <v>14</v>
      </c>
      <c r="AA14" s="42">
        <f t="shared" si="3"/>
        <v>0</v>
      </c>
      <c r="AB14" s="43">
        <f t="shared" si="4"/>
        <v>3.9E-2</v>
      </c>
      <c r="AC14" s="44">
        <f t="shared" si="5"/>
        <v>3.7999999999999999E-2</v>
      </c>
      <c r="AD14" s="49"/>
      <c r="AE14" s="50"/>
      <c r="AF14" s="47"/>
      <c r="AG14" s="49"/>
      <c r="AH14" s="50"/>
      <c r="AI14" s="51"/>
    </row>
    <row r="15" spans="1:36" ht="12.75" customHeight="1" x14ac:dyDescent="0.2">
      <c r="A15" s="28">
        <v>28</v>
      </c>
      <c r="B15" s="29">
        <v>0</v>
      </c>
      <c r="C15" s="30">
        <v>0</v>
      </c>
      <c r="D15" s="31">
        <v>0</v>
      </c>
      <c r="E15" s="32">
        <v>0</v>
      </c>
      <c r="F15" s="29">
        <v>0</v>
      </c>
      <c r="G15" s="30">
        <v>0</v>
      </c>
      <c r="H15" s="31">
        <v>0</v>
      </c>
      <c r="I15" s="32">
        <v>16</v>
      </c>
      <c r="J15" s="33">
        <v>0</v>
      </c>
      <c r="K15" s="30">
        <v>0</v>
      </c>
      <c r="L15" s="31">
        <v>0</v>
      </c>
      <c r="M15" s="32">
        <v>0</v>
      </c>
      <c r="N15" s="34">
        <v>0</v>
      </c>
      <c r="O15" s="30">
        <v>0</v>
      </c>
      <c r="P15" s="29">
        <v>0</v>
      </c>
      <c r="Q15" s="30">
        <v>0</v>
      </c>
      <c r="R15" s="29">
        <v>0</v>
      </c>
      <c r="S15" s="35">
        <v>1</v>
      </c>
      <c r="T15" s="36">
        <f t="shared" si="0"/>
        <v>0</v>
      </c>
      <c r="U15" s="37">
        <f t="shared" si="0"/>
        <v>17</v>
      </c>
      <c r="W15" s="28">
        <v>28</v>
      </c>
      <c r="X15" s="39">
        <f t="shared" si="1"/>
        <v>0</v>
      </c>
      <c r="Y15" s="40">
        <f t="shared" si="1"/>
        <v>16</v>
      </c>
      <c r="Z15" s="41">
        <f t="shared" si="2"/>
        <v>16</v>
      </c>
      <c r="AA15" s="42">
        <f t="shared" si="3"/>
        <v>0</v>
      </c>
      <c r="AB15" s="43">
        <f t="shared" si="4"/>
        <v>4.4999999999999998E-2</v>
      </c>
      <c r="AC15" s="44">
        <f t="shared" si="5"/>
        <v>4.3999999999999997E-2</v>
      </c>
      <c r="AD15" s="49"/>
      <c r="AE15" s="50"/>
      <c r="AF15" s="47"/>
      <c r="AG15" s="49"/>
      <c r="AH15" s="50"/>
      <c r="AI15" s="51"/>
    </row>
    <row r="16" spans="1:36" ht="12.75" customHeight="1" x14ac:dyDescent="0.2">
      <c r="A16" s="63">
        <v>29</v>
      </c>
      <c r="B16" s="73">
        <v>0</v>
      </c>
      <c r="C16" s="74">
        <v>0</v>
      </c>
      <c r="D16" s="75">
        <v>0</v>
      </c>
      <c r="E16" s="76">
        <v>0</v>
      </c>
      <c r="F16" s="73">
        <v>0</v>
      </c>
      <c r="G16" s="74">
        <v>0</v>
      </c>
      <c r="H16" s="75">
        <v>0</v>
      </c>
      <c r="I16" s="76">
        <v>12</v>
      </c>
      <c r="J16" s="58">
        <v>0</v>
      </c>
      <c r="K16" s="76">
        <v>0</v>
      </c>
      <c r="L16" s="75">
        <v>0</v>
      </c>
      <c r="M16" s="76">
        <v>0</v>
      </c>
      <c r="N16" s="77">
        <v>0</v>
      </c>
      <c r="O16" s="74">
        <v>0</v>
      </c>
      <c r="P16" s="73">
        <v>0</v>
      </c>
      <c r="Q16" s="74">
        <v>0</v>
      </c>
      <c r="R16" s="73">
        <v>0</v>
      </c>
      <c r="S16" s="78">
        <v>2</v>
      </c>
      <c r="T16" s="79">
        <f t="shared" si="0"/>
        <v>0</v>
      </c>
      <c r="U16" s="80">
        <f t="shared" si="0"/>
        <v>14</v>
      </c>
      <c r="W16" s="63">
        <v>29</v>
      </c>
      <c r="X16" s="81">
        <f t="shared" si="1"/>
        <v>0</v>
      </c>
      <c r="Y16" s="82">
        <f t="shared" si="1"/>
        <v>12</v>
      </c>
      <c r="Z16" s="83">
        <f t="shared" si="2"/>
        <v>12</v>
      </c>
      <c r="AA16" s="64">
        <f t="shared" si="3"/>
        <v>0</v>
      </c>
      <c r="AB16" s="65">
        <f t="shared" si="4"/>
        <v>3.4000000000000002E-2</v>
      </c>
      <c r="AC16" s="66">
        <f t="shared" si="5"/>
        <v>3.3000000000000002E-2</v>
      </c>
      <c r="AD16" s="67"/>
      <c r="AE16" s="68"/>
      <c r="AF16" s="84"/>
      <c r="AG16" s="67"/>
      <c r="AH16" s="68"/>
      <c r="AI16" s="69"/>
    </row>
    <row r="17" spans="1:35" ht="12.75" customHeight="1" x14ac:dyDescent="0.2">
      <c r="A17" s="85">
        <v>30</v>
      </c>
      <c r="B17" s="31">
        <v>0</v>
      </c>
      <c r="C17" s="32">
        <v>0</v>
      </c>
      <c r="D17" s="31">
        <v>0</v>
      </c>
      <c r="E17" s="32">
        <v>0</v>
      </c>
      <c r="F17" s="31">
        <v>0</v>
      </c>
      <c r="G17" s="32">
        <v>0</v>
      </c>
      <c r="H17" s="31">
        <v>1</v>
      </c>
      <c r="I17" s="32">
        <v>5</v>
      </c>
      <c r="J17" s="14">
        <v>0</v>
      </c>
      <c r="K17" s="32">
        <v>0</v>
      </c>
      <c r="L17" s="31">
        <v>0</v>
      </c>
      <c r="M17" s="32">
        <v>0</v>
      </c>
      <c r="N17" s="86">
        <v>0</v>
      </c>
      <c r="O17" s="32">
        <v>0</v>
      </c>
      <c r="P17" s="31">
        <v>0</v>
      </c>
      <c r="Q17" s="32">
        <v>0</v>
      </c>
      <c r="R17" s="31">
        <v>0</v>
      </c>
      <c r="S17" s="87">
        <v>1</v>
      </c>
      <c r="T17" s="36">
        <f t="shared" si="0"/>
        <v>1</v>
      </c>
      <c r="U17" s="37">
        <f t="shared" si="0"/>
        <v>6</v>
      </c>
      <c r="W17" s="70">
        <v>30</v>
      </c>
      <c r="X17" s="39">
        <f t="shared" si="1"/>
        <v>1</v>
      </c>
      <c r="Y17" s="40">
        <f t="shared" si="1"/>
        <v>5</v>
      </c>
      <c r="Z17" s="41">
        <f t="shared" si="2"/>
        <v>6</v>
      </c>
      <c r="AA17" s="22">
        <f t="shared" si="3"/>
        <v>0.111</v>
      </c>
      <c r="AB17" s="23">
        <f t="shared" si="4"/>
        <v>1.4E-2</v>
      </c>
      <c r="AC17" s="24">
        <f t="shared" si="5"/>
        <v>1.6E-2</v>
      </c>
      <c r="AD17" s="25" t="s">
        <v>25</v>
      </c>
      <c r="AE17" s="26"/>
      <c r="AF17" s="72"/>
      <c r="AG17" s="25" t="s">
        <v>26</v>
      </c>
      <c r="AH17" s="26"/>
      <c r="AI17" s="27"/>
    </row>
    <row r="18" spans="1:35" ht="12.75" customHeight="1" x14ac:dyDescent="0.2">
      <c r="A18" s="28">
        <v>31</v>
      </c>
      <c r="B18" s="29">
        <v>0</v>
      </c>
      <c r="C18" s="30">
        <v>0</v>
      </c>
      <c r="D18" s="31">
        <v>0</v>
      </c>
      <c r="E18" s="32">
        <v>0</v>
      </c>
      <c r="F18" s="29">
        <v>0</v>
      </c>
      <c r="G18" s="30">
        <v>0</v>
      </c>
      <c r="H18" s="31">
        <v>0</v>
      </c>
      <c r="I18" s="32">
        <v>9</v>
      </c>
      <c r="J18" s="33">
        <v>0</v>
      </c>
      <c r="K18" s="30">
        <v>0</v>
      </c>
      <c r="L18" s="31">
        <v>0</v>
      </c>
      <c r="M18" s="32">
        <v>0</v>
      </c>
      <c r="N18" s="34">
        <v>0</v>
      </c>
      <c r="O18" s="30">
        <v>0</v>
      </c>
      <c r="P18" s="29">
        <v>0</v>
      </c>
      <c r="Q18" s="30">
        <v>0</v>
      </c>
      <c r="R18" s="29">
        <v>0</v>
      </c>
      <c r="S18" s="35">
        <v>0</v>
      </c>
      <c r="T18" s="36">
        <f t="shared" si="0"/>
        <v>0</v>
      </c>
      <c r="U18" s="37">
        <f t="shared" si="0"/>
        <v>9</v>
      </c>
      <c r="V18" s="38"/>
      <c r="W18" s="28">
        <v>31</v>
      </c>
      <c r="X18" s="39">
        <f t="shared" si="1"/>
        <v>0</v>
      </c>
      <c r="Y18" s="40">
        <f t="shared" si="1"/>
        <v>9</v>
      </c>
      <c r="Z18" s="41">
        <f t="shared" si="2"/>
        <v>9</v>
      </c>
      <c r="AA18" s="42">
        <f t="shared" si="3"/>
        <v>0</v>
      </c>
      <c r="AB18" s="43">
        <f t="shared" si="4"/>
        <v>2.5000000000000001E-2</v>
      </c>
      <c r="AC18" s="44">
        <f t="shared" si="5"/>
        <v>2.5000000000000001E-2</v>
      </c>
      <c r="AD18" s="45">
        <f>ROUND(SUM(X17:X21)/$X$54,3)</f>
        <v>0.222</v>
      </c>
      <c r="AE18" s="46">
        <f>ROUND(SUM(Y17:Y21)/$Y$54,3)</f>
        <v>0.124</v>
      </c>
      <c r="AF18" s="47">
        <f>ROUND(SUM(Z17:Z21)/$Z$54,3)</f>
        <v>0.126</v>
      </c>
      <c r="AG18" s="45">
        <f>ROUND(SUM(X17:X26)/$X$54,3)</f>
        <v>0.33300000000000002</v>
      </c>
      <c r="AH18" s="46">
        <f>ROUND(SUM(Y17:Y26)/$Y$54,3)</f>
        <v>0.251</v>
      </c>
      <c r="AI18" s="47">
        <f>ROUND(SUM(Z17:Z26)/$Z$54,3)</f>
        <v>0.253</v>
      </c>
    </row>
    <row r="19" spans="1:35" ht="12.75" customHeight="1" x14ac:dyDescent="0.2">
      <c r="A19" s="28">
        <v>32</v>
      </c>
      <c r="B19" s="29">
        <v>0</v>
      </c>
      <c r="C19" s="30">
        <v>0</v>
      </c>
      <c r="D19" s="31">
        <v>0</v>
      </c>
      <c r="E19" s="32">
        <v>0</v>
      </c>
      <c r="F19" s="29">
        <v>0</v>
      </c>
      <c r="G19" s="30">
        <v>0</v>
      </c>
      <c r="H19" s="31">
        <v>0</v>
      </c>
      <c r="I19" s="32">
        <v>13</v>
      </c>
      <c r="J19" s="33">
        <v>0</v>
      </c>
      <c r="K19" s="30">
        <v>0</v>
      </c>
      <c r="L19" s="31">
        <v>0</v>
      </c>
      <c r="M19" s="32">
        <v>0</v>
      </c>
      <c r="N19" s="34">
        <v>0</v>
      </c>
      <c r="O19" s="30">
        <v>0</v>
      </c>
      <c r="P19" s="29">
        <v>0</v>
      </c>
      <c r="Q19" s="30">
        <v>0</v>
      </c>
      <c r="R19" s="29">
        <v>0</v>
      </c>
      <c r="S19" s="35">
        <v>1</v>
      </c>
      <c r="T19" s="36">
        <f t="shared" si="0"/>
        <v>0</v>
      </c>
      <c r="U19" s="37">
        <f t="shared" si="0"/>
        <v>14</v>
      </c>
      <c r="W19" s="28">
        <v>32</v>
      </c>
      <c r="X19" s="39">
        <f t="shared" si="1"/>
        <v>0</v>
      </c>
      <c r="Y19" s="40">
        <f t="shared" si="1"/>
        <v>13</v>
      </c>
      <c r="Z19" s="41">
        <f t="shared" si="2"/>
        <v>13</v>
      </c>
      <c r="AA19" s="42">
        <f t="shared" si="3"/>
        <v>0</v>
      </c>
      <c r="AB19" s="43">
        <f t="shared" si="4"/>
        <v>3.6999999999999998E-2</v>
      </c>
      <c r="AC19" s="44">
        <f t="shared" si="5"/>
        <v>3.5999999999999997E-2</v>
      </c>
      <c r="AD19" s="49"/>
      <c r="AE19" s="50"/>
      <c r="AF19" s="47"/>
      <c r="AG19" s="49"/>
      <c r="AH19" s="50"/>
      <c r="AI19" s="51"/>
    </row>
    <row r="20" spans="1:35" ht="12.75" customHeight="1" x14ac:dyDescent="0.2">
      <c r="A20" s="28">
        <v>33</v>
      </c>
      <c r="B20" s="29">
        <v>0</v>
      </c>
      <c r="C20" s="30">
        <v>0</v>
      </c>
      <c r="D20" s="31">
        <v>0</v>
      </c>
      <c r="E20" s="32">
        <v>0</v>
      </c>
      <c r="F20" s="29">
        <v>0</v>
      </c>
      <c r="G20" s="30">
        <v>0</v>
      </c>
      <c r="H20" s="31">
        <v>0</v>
      </c>
      <c r="I20" s="32">
        <v>7</v>
      </c>
      <c r="J20" s="33">
        <v>0</v>
      </c>
      <c r="K20" s="30">
        <v>0</v>
      </c>
      <c r="L20" s="31">
        <v>0</v>
      </c>
      <c r="M20" s="32">
        <v>0</v>
      </c>
      <c r="N20" s="34">
        <v>0</v>
      </c>
      <c r="O20" s="30">
        <v>0</v>
      </c>
      <c r="P20" s="29">
        <v>0</v>
      </c>
      <c r="Q20" s="30">
        <v>0</v>
      </c>
      <c r="R20" s="29">
        <v>0</v>
      </c>
      <c r="S20" s="35">
        <v>0</v>
      </c>
      <c r="T20" s="36">
        <f t="shared" si="0"/>
        <v>0</v>
      </c>
      <c r="U20" s="37">
        <f t="shared" si="0"/>
        <v>7</v>
      </c>
      <c r="W20" s="28">
        <v>33</v>
      </c>
      <c r="X20" s="39">
        <f t="shared" si="1"/>
        <v>0</v>
      </c>
      <c r="Y20" s="40">
        <f t="shared" si="1"/>
        <v>7</v>
      </c>
      <c r="Z20" s="41">
        <f t="shared" si="2"/>
        <v>7</v>
      </c>
      <c r="AA20" s="42">
        <f t="shared" si="3"/>
        <v>0</v>
      </c>
      <c r="AB20" s="43">
        <f t="shared" si="4"/>
        <v>0.02</v>
      </c>
      <c r="AC20" s="44">
        <f t="shared" si="5"/>
        <v>1.9E-2</v>
      </c>
      <c r="AD20" s="49"/>
      <c r="AE20" s="50"/>
      <c r="AF20" s="47"/>
      <c r="AG20" s="49"/>
      <c r="AH20" s="50"/>
      <c r="AI20" s="51"/>
    </row>
    <row r="21" spans="1:35" ht="12.75" customHeight="1" x14ac:dyDescent="0.2">
      <c r="A21" s="53">
        <v>34</v>
      </c>
      <c r="B21" s="54">
        <v>0</v>
      </c>
      <c r="C21" s="55">
        <v>0</v>
      </c>
      <c r="D21" s="56">
        <v>0</v>
      </c>
      <c r="E21" s="57">
        <v>0</v>
      </c>
      <c r="F21" s="54">
        <v>0</v>
      </c>
      <c r="G21" s="55">
        <v>0</v>
      </c>
      <c r="H21" s="56">
        <v>1</v>
      </c>
      <c r="I21" s="57">
        <v>10</v>
      </c>
      <c r="J21" s="58">
        <v>0</v>
      </c>
      <c r="K21" s="55">
        <v>0</v>
      </c>
      <c r="L21" s="56">
        <v>0</v>
      </c>
      <c r="M21" s="57">
        <v>0</v>
      </c>
      <c r="N21" s="59">
        <v>0</v>
      </c>
      <c r="O21" s="55">
        <v>0</v>
      </c>
      <c r="P21" s="54">
        <v>0</v>
      </c>
      <c r="Q21" s="55">
        <v>0</v>
      </c>
      <c r="R21" s="54">
        <v>0</v>
      </c>
      <c r="S21" s="60">
        <v>0</v>
      </c>
      <c r="T21" s="61">
        <f t="shared" si="0"/>
        <v>1</v>
      </c>
      <c r="U21" s="62">
        <f t="shared" si="0"/>
        <v>10</v>
      </c>
      <c r="W21" s="63">
        <v>34</v>
      </c>
      <c r="X21" s="39">
        <f t="shared" si="1"/>
        <v>1</v>
      </c>
      <c r="Y21" s="40">
        <f t="shared" si="1"/>
        <v>10</v>
      </c>
      <c r="Z21" s="41">
        <f t="shared" si="2"/>
        <v>11</v>
      </c>
      <c r="AA21" s="64">
        <f t="shared" si="3"/>
        <v>0.111</v>
      </c>
      <c r="AB21" s="65">
        <f t="shared" si="4"/>
        <v>2.8000000000000001E-2</v>
      </c>
      <c r="AC21" s="66">
        <f t="shared" si="5"/>
        <v>0.03</v>
      </c>
      <c r="AD21" s="67"/>
      <c r="AE21" s="68"/>
      <c r="AF21" s="84"/>
      <c r="AG21" s="49"/>
      <c r="AH21" s="50"/>
      <c r="AI21" s="51"/>
    </row>
    <row r="22" spans="1:35" ht="12.75" customHeight="1" x14ac:dyDescent="0.2">
      <c r="A22" s="70">
        <v>35</v>
      </c>
      <c r="B22" s="12">
        <v>0</v>
      </c>
      <c r="C22" s="13">
        <v>0</v>
      </c>
      <c r="D22" s="12">
        <v>0</v>
      </c>
      <c r="E22" s="13">
        <v>0</v>
      </c>
      <c r="F22" s="12">
        <v>0</v>
      </c>
      <c r="G22" s="13">
        <v>0</v>
      </c>
      <c r="H22" s="12">
        <v>1</v>
      </c>
      <c r="I22" s="13">
        <v>4</v>
      </c>
      <c r="J22" s="14">
        <v>0</v>
      </c>
      <c r="K22" s="13">
        <v>0</v>
      </c>
      <c r="L22" s="12">
        <v>0</v>
      </c>
      <c r="M22" s="13">
        <v>0</v>
      </c>
      <c r="N22" s="15">
        <v>0</v>
      </c>
      <c r="O22" s="13">
        <v>0</v>
      </c>
      <c r="P22" s="12">
        <v>0</v>
      </c>
      <c r="Q22" s="13">
        <v>0</v>
      </c>
      <c r="R22" s="12">
        <v>0</v>
      </c>
      <c r="S22" s="16">
        <v>0</v>
      </c>
      <c r="T22" s="17">
        <f t="shared" si="0"/>
        <v>1</v>
      </c>
      <c r="U22" s="18">
        <f t="shared" si="0"/>
        <v>4</v>
      </c>
      <c r="W22" s="70">
        <v>35</v>
      </c>
      <c r="X22" s="19">
        <f t="shared" si="1"/>
        <v>1</v>
      </c>
      <c r="Y22" s="20">
        <f t="shared" si="1"/>
        <v>4</v>
      </c>
      <c r="Z22" s="21">
        <f t="shared" si="2"/>
        <v>5</v>
      </c>
      <c r="AA22" s="22">
        <f t="shared" si="3"/>
        <v>0.111</v>
      </c>
      <c r="AB22" s="23">
        <f t="shared" si="4"/>
        <v>1.0999999999999999E-2</v>
      </c>
      <c r="AC22" s="24">
        <f t="shared" si="5"/>
        <v>1.4E-2</v>
      </c>
      <c r="AD22" s="25" t="s">
        <v>27</v>
      </c>
      <c r="AE22" s="26"/>
      <c r="AF22" s="72"/>
      <c r="AG22" s="49"/>
      <c r="AH22" s="50"/>
      <c r="AI22" s="51"/>
    </row>
    <row r="23" spans="1:35" ht="12.75" customHeight="1" x14ac:dyDescent="0.2">
      <c r="A23" s="28">
        <v>36</v>
      </c>
      <c r="B23" s="29">
        <v>0</v>
      </c>
      <c r="C23" s="30">
        <v>0</v>
      </c>
      <c r="D23" s="31">
        <v>0</v>
      </c>
      <c r="E23" s="32">
        <v>0</v>
      </c>
      <c r="F23" s="29">
        <v>0</v>
      </c>
      <c r="G23" s="30">
        <v>0</v>
      </c>
      <c r="H23" s="31">
        <v>0</v>
      </c>
      <c r="I23" s="32">
        <v>10</v>
      </c>
      <c r="J23" s="33">
        <v>0</v>
      </c>
      <c r="K23" s="30">
        <v>0</v>
      </c>
      <c r="L23" s="31">
        <v>0</v>
      </c>
      <c r="M23" s="32">
        <v>0</v>
      </c>
      <c r="N23" s="34">
        <v>0</v>
      </c>
      <c r="O23" s="30">
        <v>0</v>
      </c>
      <c r="P23" s="29">
        <v>0</v>
      </c>
      <c r="Q23" s="30">
        <v>0</v>
      </c>
      <c r="R23" s="29">
        <v>0</v>
      </c>
      <c r="S23" s="35">
        <v>1</v>
      </c>
      <c r="T23" s="36">
        <f t="shared" si="0"/>
        <v>0</v>
      </c>
      <c r="U23" s="37">
        <f t="shared" si="0"/>
        <v>11</v>
      </c>
      <c r="W23" s="28">
        <v>36</v>
      </c>
      <c r="X23" s="39">
        <f t="shared" si="1"/>
        <v>0</v>
      </c>
      <c r="Y23" s="40">
        <f t="shared" si="1"/>
        <v>10</v>
      </c>
      <c r="Z23" s="41">
        <f t="shared" si="2"/>
        <v>10</v>
      </c>
      <c r="AA23" s="42">
        <f t="shared" si="3"/>
        <v>0</v>
      </c>
      <c r="AB23" s="43">
        <f t="shared" si="4"/>
        <v>2.8000000000000001E-2</v>
      </c>
      <c r="AC23" s="44">
        <f t="shared" si="5"/>
        <v>2.7E-2</v>
      </c>
      <c r="AD23" s="45">
        <f>ROUND(SUM(X22:X26)/$X$54,3)</f>
        <v>0.111</v>
      </c>
      <c r="AE23" s="46">
        <f>ROUND(SUM(Y22:Y26)/$Y$54,3)</f>
        <v>0.127</v>
      </c>
      <c r="AF23" s="47">
        <f>ROUND(SUM(Z22:Z26)/$Z$54,3)</f>
        <v>0.126</v>
      </c>
      <c r="AG23" s="49"/>
      <c r="AH23" s="50"/>
      <c r="AI23" s="51"/>
    </row>
    <row r="24" spans="1:35" ht="12.75" customHeight="1" x14ac:dyDescent="0.2">
      <c r="A24" s="28">
        <v>37</v>
      </c>
      <c r="B24" s="29">
        <v>0</v>
      </c>
      <c r="C24" s="30">
        <v>0</v>
      </c>
      <c r="D24" s="31">
        <v>0</v>
      </c>
      <c r="E24" s="32">
        <v>0</v>
      </c>
      <c r="F24" s="29">
        <v>0</v>
      </c>
      <c r="G24" s="30">
        <v>1</v>
      </c>
      <c r="H24" s="31">
        <v>0</v>
      </c>
      <c r="I24" s="32">
        <v>10</v>
      </c>
      <c r="J24" s="33">
        <v>0</v>
      </c>
      <c r="K24" s="30">
        <v>0</v>
      </c>
      <c r="L24" s="31">
        <v>0</v>
      </c>
      <c r="M24" s="32">
        <v>0</v>
      </c>
      <c r="N24" s="34">
        <v>0</v>
      </c>
      <c r="O24" s="30">
        <v>0</v>
      </c>
      <c r="P24" s="29">
        <v>0</v>
      </c>
      <c r="Q24" s="30">
        <v>0</v>
      </c>
      <c r="R24" s="29">
        <v>0</v>
      </c>
      <c r="S24" s="35">
        <v>1</v>
      </c>
      <c r="T24" s="36">
        <f t="shared" si="0"/>
        <v>0</v>
      </c>
      <c r="U24" s="37">
        <f t="shared" si="0"/>
        <v>12</v>
      </c>
      <c r="W24" s="28">
        <v>37</v>
      </c>
      <c r="X24" s="39">
        <f t="shared" si="1"/>
        <v>0</v>
      </c>
      <c r="Y24" s="40">
        <f t="shared" si="1"/>
        <v>11</v>
      </c>
      <c r="Z24" s="41">
        <f t="shared" si="2"/>
        <v>11</v>
      </c>
      <c r="AA24" s="42">
        <f t="shared" si="3"/>
        <v>0</v>
      </c>
      <c r="AB24" s="43">
        <f t="shared" si="4"/>
        <v>3.1E-2</v>
      </c>
      <c r="AC24" s="44">
        <f t="shared" si="5"/>
        <v>0.03</v>
      </c>
      <c r="AD24" s="49"/>
      <c r="AE24" s="50"/>
      <c r="AF24" s="47"/>
      <c r="AG24" s="49"/>
      <c r="AH24" s="50"/>
      <c r="AI24" s="51"/>
    </row>
    <row r="25" spans="1:35" ht="12.75" customHeight="1" x14ac:dyDescent="0.2">
      <c r="A25" s="28">
        <v>38</v>
      </c>
      <c r="B25" s="29">
        <v>0</v>
      </c>
      <c r="C25" s="30">
        <v>0</v>
      </c>
      <c r="D25" s="31">
        <v>0</v>
      </c>
      <c r="E25" s="32">
        <v>0</v>
      </c>
      <c r="F25" s="29">
        <v>0</v>
      </c>
      <c r="G25" s="30">
        <v>0</v>
      </c>
      <c r="H25" s="31">
        <v>0</v>
      </c>
      <c r="I25" s="32">
        <v>11</v>
      </c>
      <c r="J25" s="33">
        <v>0</v>
      </c>
      <c r="K25" s="30">
        <v>0</v>
      </c>
      <c r="L25" s="31">
        <v>0</v>
      </c>
      <c r="M25" s="32">
        <v>0</v>
      </c>
      <c r="N25" s="34">
        <v>0</v>
      </c>
      <c r="O25" s="30">
        <v>0</v>
      </c>
      <c r="P25" s="29">
        <v>0</v>
      </c>
      <c r="Q25" s="30">
        <v>0</v>
      </c>
      <c r="R25" s="29">
        <v>0</v>
      </c>
      <c r="S25" s="35">
        <v>0</v>
      </c>
      <c r="T25" s="36">
        <f t="shared" si="0"/>
        <v>0</v>
      </c>
      <c r="U25" s="37">
        <f t="shared" si="0"/>
        <v>11</v>
      </c>
      <c r="W25" s="28">
        <v>38</v>
      </c>
      <c r="X25" s="39">
        <f t="shared" si="1"/>
        <v>0</v>
      </c>
      <c r="Y25" s="40">
        <f t="shared" si="1"/>
        <v>11</v>
      </c>
      <c r="Z25" s="41">
        <f t="shared" si="2"/>
        <v>11</v>
      </c>
      <c r="AA25" s="42">
        <f t="shared" si="3"/>
        <v>0</v>
      </c>
      <c r="AB25" s="43">
        <f t="shared" si="4"/>
        <v>3.1E-2</v>
      </c>
      <c r="AC25" s="44">
        <f t="shared" si="5"/>
        <v>0.03</v>
      </c>
      <c r="AD25" s="49"/>
      <c r="AE25" s="50"/>
      <c r="AF25" s="47"/>
      <c r="AG25" s="49"/>
      <c r="AH25" s="50"/>
      <c r="AI25" s="51"/>
    </row>
    <row r="26" spans="1:35" ht="12.75" customHeight="1" x14ac:dyDescent="0.2">
      <c r="A26" s="63">
        <v>39</v>
      </c>
      <c r="B26" s="73">
        <v>0</v>
      </c>
      <c r="C26" s="74">
        <v>0</v>
      </c>
      <c r="D26" s="75">
        <v>0</v>
      </c>
      <c r="E26" s="76">
        <v>0</v>
      </c>
      <c r="F26" s="73">
        <v>0</v>
      </c>
      <c r="G26" s="74">
        <v>0</v>
      </c>
      <c r="H26" s="75">
        <v>0</v>
      </c>
      <c r="I26" s="76">
        <v>9</v>
      </c>
      <c r="J26" s="58">
        <v>0</v>
      </c>
      <c r="K26" s="74">
        <v>0</v>
      </c>
      <c r="L26" s="75">
        <v>0</v>
      </c>
      <c r="M26" s="76">
        <v>0</v>
      </c>
      <c r="N26" s="77">
        <v>0</v>
      </c>
      <c r="O26" s="74">
        <v>0</v>
      </c>
      <c r="P26" s="73">
        <v>0</v>
      </c>
      <c r="Q26" s="74">
        <v>0</v>
      </c>
      <c r="R26" s="73">
        <v>0</v>
      </c>
      <c r="S26" s="78">
        <v>0</v>
      </c>
      <c r="T26" s="79">
        <f t="shared" si="0"/>
        <v>0</v>
      </c>
      <c r="U26" s="80">
        <f t="shared" si="0"/>
        <v>9</v>
      </c>
      <c r="W26" s="63">
        <v>39</v>
      </c>
      <c r="X26" s="81">
        <f t="shared" si="1"/>
        <v>0</v>
      </c>
      <c r="Y26" s="82">
        <f t="shared" si="1"/>
        <v>9</v>
      </c>
      <c r="Z26" s="83">
        <f t="shared" si="2"/>
        <v>9</v>
      </c>
      <c r="AA26" s="64">
        <f t="shared" si="3"/>
        <v>0</v>
      </c>
      <c r="AB26" s="65">
        <f t="shared" si="4"/>
        <v>2.5000000000000001E-2</v>
      </c>
      <c r="AC26" s="66">
        <f t="shared" si="5"/>
        <v>2.5000000000000001E-2</v>
      </c>
      <c r="AD26" s="67"/>
      <c r="AE26" s="68"/>
      <c r="AF26" s="84"/>
      <c r="AG26" s="67"/>
      <c r="AH26" s="68"/>
      <c r="AI26" s="69"/>
    </row>
    <row r="27" spans="1:35" ht="12.75" customHeight="1" x14ac:dyDescent="0.2">
      <c r="A27" s="85">
        <v>40</v>
      </c>
      <c r="B27" s="31">
        <v>0</v>
      </c>
      <c r="C27" s="32">
        <v>0</v>
      </c>
      <c r="D27" s="31">
        <v>0</v>
      </c>
      <c r="E27" s="32">
        <v>0</v>
      </c>
      <c r="F27" s="31">
        <v>0</v>
      </c>
      <c r="G27" s="32">
        <v>0</v>
      </c>
      <c r="H27" s="31">
        <v>1</v>
      </c>
      <c r="I27" s="32">
        <v>9</v>
      </c>
      <c r="J27" s="14">
        <v>0</v>
      </c>
      <c r="K27" s="32">
        <v>1</v>
      </c>
      <c r="L27" s="31">
        <v>0</v>
      </c>
      <c r="M27" s="32">
        <v>0</v>
      </c>
      <c r="N27" s="86">
        <v>0</v>
      </c>
      <c r="O27" s="32">
        <v>0</v>
      </c>
      <c r="P27" s="31">
        <v>0</v>
      </c>
      <c r="Q27" s="32">
        <v>0</v>
      </c>
      <c r="R27" s="31">
        <v>0</v>
      </c>
      <c r="S27" s="87">
        <v>1</v>
      </c>
      <c r="T27" s="36">
        <f t="shared" si="0"/>
        <v>1</v>
      </c>
      <c r="U27" s="37">
        <f t="shared" si="0"/>
        <v>11</v>
      </c>
      <c r="W27" s="70">
        <v>40</v>
      </c>
      <c r="X27" s="39">
        <f t="shared" si="1"/>
        <v>1</v>
      </c>
      <c r="Y27" s="40">
        <f t="shared" si="1"/>
        <v>10</v>
      </c>
      <c r="Z27" s="41">
        <f t="shared" si="2"/>
        <v>11</v>
      </c>
      <c r="AA27" s="22">
        <f t="shared" si="3"/>
        <v>0.111</v>
      </c>
      <c r="AB27" s="23">
        <f t="shared" si="4"/>
        <v>2.8000000000000001E-2</v>
      </c>
      <c r="AC27" s="24">
        <f t="shared" si="5"/>
        <v>0.03</v>
      </c>
      <c r="AD27" s="25" t="s">
        <v>28</v>
      </c>
      <c r="AE27" s="26"/>
      <c r="AF27" s="72"/>
      <c r="AG27" s="25" t="s">
        <v>29</v>
      </c>
      <c r="AH27" s="26"/>
      <c r="AI27" s="27"/>
    </row>
    <row r="28" spans="1:35" ht="12.75" customHeight="1" x14ac:dyDescent="0.2">
      <c r="A28" s="28">
        <v>41</v>
      </c>
      <c r="B28" s="29">
        <v>0</v>
      </c>
      <c r="C28" s="30">
        <v>0</v>
      </c>
      <c r="D28" s="31">
        <v>0</v>
      </c>
      <c r="E28" s="32">
        <v>0</v>
      </c>
      <c r="F28" s="29">
        <v>0</v>
      </c>
      <c r="G28" s="30">
        <v>0</v>
      </c>
      <c r="H28" s="31">
        <v>0</v>
      </c>
      <c r="I28" s="32">
        <v>4</v>
      </c>
      <c r="J28" s="33">
        <v>0</v>
      </c>
      <c r="K28" s="30">
        <v>0</v>
      </c>
      <c r="L28" s="31">
        <v>0</v>
      </c>
      <c r="M28" s="32">
        <v>0</v>
      </c>
      <c r="N28" s="34">
        <v>0</v>
      </c>
      <c r="O28" s="30">
        <v>0</v>
      </c>
      <c r="P28" s="29">
        <v>0</v>
      </c>
      <c r="Q28" s="30">
        <v>0</v>
      </c>
      <c r="R28" s="29">
        <v>0</v>
      </c>
      <c r="S28" s="35">
        <v>0</v>
      </c>
      <c r="T28" s="36">
        <f t="shared" si="0"/>
        <v>0</v>
      </c>
      <c r="U28" s="37">
        <f t="shared" si="0"/>
        <v>4</v>
      </c>
      <c r="V28" s="38"/>
      <c r="W28" s="28">
        <v>41</v>
      </c>
      <c r="X28" s="39">
        <f t="shared" si="1"/>
        <v>0</v>
      </c>
      <c r="Y28" s="40">
        <f t="shared" si="1"/>
        <v>4</v>
      </c>
      <c r="Z28" s="41">
        <f t="shared" si="2"/>
        <v>4</v>
      </c>
      <c r="AA28" s="42">
        <f t="shared" si="3"/>
        <v>0</v>
      </c>
      <c r="AB28" s="43">
        <f t="shared" si="4"/>
        <v>1.0999999999999999E-2</v>
      </c>
      <c r="AC28" s="44">
        <f t="shared" si="5"/>
        <v>1.0999999999999999E-2</v>
      </c>
      <c r="AD28" s="45">
        <f>ROUND(SUM(X27:X31)/$X$54,3)</f>
        <v>0.111</v>
      </c>
      <c r="AE28" s="46">
        <f>ROUND(SUM(Y27:Y31)/$Y$54,3)</f>
        <v>0.113</v>
      </c>
      <c r="AF28" s="47">
        <f>ROUND(SUM(Z27:Z31)/$Z$54,3)</f>
        <v>0.113</v>
      </c>
      <c r="AG28" s="45">
        <f>ROUND(SUM(X27:X36)/$X$54,3)</f>
        <v>0.222</v>
      </c>
      <c r="AH28" s="46">
        <f>ROUND(SUM(Y27:Y36)/$Y$54,3)</f>
        <v>0.23899999999999999</v>
      </c>
      <c r="AI28" s="47">
        <f>ROUND(SUM(Z27:Z36)/$Z$54,3)</f>
        <v>0.23899999999999999</v>
      </c>
    </row>
    <row r="29" spans="1:35" ht="12.75" customHeight="1" x14ac:dyDescent="0.2">
      <c r="A29" s="28">
        <v>42</v>
      </c>
      <c r="B29" s="29">
        <v>0</v>
      </c>
      <c r="C29" s="30">
        <v>0</v>
      </c>
      <c r="D29" s="31">
        <v>0</v>
      </c>
      <c r="E29" s="32">
        <v>0</v>
      </c>
      <c r="F29" s="29">
        <v>0</v>
      </c>
      <c r="G29" s="30">
        <v>0</v>
      </c>
      <c r="H29" s="31">
        <v>0</v>
      </c>
      <c r="I29" s="32">
        <v>7</v>
      </c>
      <c r="J29" s="33">
        <v>0</v>
      </c>
      <c r="K29" s="30">
        <v>0</v>
      </c>
      <c r="L29" s="31">
        <v>0</v>
      </c>
      <c r="M29" s="32">
        <v>0</v>
      </c>
      <c r="N29" s="34">
        <v>0</v>
      </c>
      <c r="O29" s="30">
        <v>0</v>
      </c>
      <c r="P29" s="29">
        <v>0</v>
      </c>
      <c r="Q29" s="30">
        <v>0</v>
      </c>
      <c r="R29" s="29">
        <v>0</v>
      </c>
      <c r="S29" s="35">
        <v>1</v>
      </c>
      <c r="T29" s="36">
        <f t="shared" si="0"/>
        <v>0</v>
      </c>
      <c r="U29" s="37">
        <f t="shared" si="0"/>
        <v>8</v>
      </c>
      <c r="W29" s="28">
        <v>42</v>
      </c>
      <c r="X29" s="39">
        <f t="shared" si="1"/>
        <v>0</v>
      </c>
      <c r="Y29" s="40">
        <f t="shared" si="1"/>
        <v>7</v>
      </c>
      <c r="Z29" s="41">
        <f t="shared" si="2"/>
        <v>7</v>
      </c>
      <c r="AA29" s="42">
        <f t="shared" si="3"/>
        <v>0</v>
      </c>
      <c r="AB29" s="43">
        <f t="shared" si="4"/>
        <v>0.02</v>
      </c>
      <c r="AC29" s="44">
        <f t="shared" si="5"/>
        <v>1.9E-2</v>
      </c>
      <c r="AD29" s="49"/>
      <c r="AE29" s="50"/>
      <c r="AF29" s="47"/>
      <c r="AG29" s="49"/>
      <c r="AH29" s="50"/>
      <c r="AI29" s="51"/>
    </row>
    <row r="30" spans="1:35" ht="12.75" customHeight="1" x14ac:dyDescent="0.2">
      <c r="A30" s="28">
        <v>43</v>
      </c>
      <c r="B30" s="29">
        <v>0</v>
      </c>
      <c r="C30" s="30">
        <v>0</v>
      </c>
      <c r="D30" s="31">
        <v>0</v>
      </c>
      <c r="E30" s="32">
        <v>0</v>
      </c>
      <c r="F30" s="29">
        <v>0</v>
      </c>
      <c r="G30" s="30">
        <v>0</v>
      </c>
      <c r="H30" s="31">
        <v>0</v>
      </c>
      <c r="I30" s="32">
        <v>10</v>
      </c>
      <c r="J30" s="33">
        <v>0</v>
      </c>
      <c r="K30" s="30">
        <v>0</v>
      </c>
      <c r="L30" s="31">
        <v>0</v>
      </c>
      <c r="M30" s="32">
        <v>0</v>
      </c>
      <c r="N30" s="34">
        <v>0</v>
      </c>
      <c r="O30" s="30">
        <v>0</v>
      </c>
      <c r="P30" s="29">
        <v>0</v>
      </c>
      <c r="Q30" s="30">
        <v>0</v>
      </c>
      <c r="R30" s="29">
        <v>0</v>
      </c>
      <c r="S30" s="35">
        <v>0</v>
      </c>
      <c r="T30" s="36">
        <f t="shared" si="0"/>
        <v>0</v>
      </c>
      <c r="U30" s="37">
        <f t="shared" si="0"/>
        <v>10</v>
      </c>
      <c r="W30" s="28">
        <v>43</v>
      </c>
      <c r="X30" s="39">
        <f t="shared" si="1"/>
        <v>0</v>
      </c>
      <c r="Y30" s="40">
        <f t="shared" si="1"/>
        <v>10</v>
      </c>
      <c r="Z30" s="41">
        <f t="shared" si="2"/>
        <v>10</v>
      </c>
      <c r="AA30" s="42">
        <f t="shared" si="3"/>
        <v>0</v>
      </c>
      <c r="AB30" s="43">
        <f t="shared" si="4"/>
        <v>2.8000000000000001E-2</v>
      </c>
      <c r="AC30" s="44">
        <f t="shared" si="5"/>
        <v>2.7E-2</v>
      </c>
      <c r="AD30" s="49"/>
      <c r="AE30" s="50"/>
      <c r="AF30" s="47"/>
      <c r="AG30" s="49"/>
      <c r="AH30" s="50"/>
      <c r="AI30" s="51"/>
    </row>
    <row r="31" spans="1:35" ht="12.75" customHeight="1" x14ac:dyDescent="0.2">
      <c r="A31" s="53">
        <v>44</v>
      </c>
      <c r="B31" s="54">
        <v>0</v>
      </c>
      <c r="C31" s="55">
        <v>0</v>
      </c>
      <c r="D31" s="56">
        <v>0</v>
      </c>
      <c r="E31" s="57">
        <v>2</v>
      </c>
      <c r="F31" s="54">
        <v>0</v>
      </c>
      <c r="G31" s="55">
        <v>0</v>
      </c>
      <c r="H31" s="56">
        <v>0</v>
      </c>
      <c r="I31" s="57">
        <v>6</v>
      </c>
      <c r="J31" s="58">
        <v>0</v>
      </c>
      <c r="K31" s="55">
        <v>1</v>
      </c>
      <c r="L31" s="56">
        <v>0</v>
      </c>
      <c r="M31" s="57">
        <v>0</v>
      </c>
      <c r="N31" s="59">
        <v>0</v>
      </c>
      <c r="O31" s="55">
        <v>0</v>
      </c>
      <c r="P31" s="54">
        <v>0</v>
      </c>
      <c r="Q31" s="55">
        <v>0</v>
      </c>
      <c r="R31" s="54">
        <v>0</v>
      </c>
      <c r="S31" s="60">
        <v>1</v>
      </c>
      <c r="T31" s="61">
        <f t="shared" si="0"/>
        <v>0</v>
      </c>
      <c r="U31" s="62">
        <f t="shared" si="0"/>
        <v>10</v>
      </c>
      <c r="W31" s="63">
        <v>44</v>
      </c>
      <c r="X31" s="39">
        <f t="shared" si="1"/>
        <v>0</v>
      </c>
      <c r="Y31" s="40">
        <f t="shared" si="1"/>
        <v>9</v>
      </c>
      <c r="Z31" s="41">
        <f t="shared" si="2"/>
        <v>9</v>
      </c>
      <c r="AA31" s="64">
        <f t="shared" si="3"/>
        <v>0</v>
      </c>
      <c r="AB31" s="65">
        <f t="shared" si="4"/>
        <v>2.5000000000000001E-2</v>
      </c>
      <c r="AC31" s="66">
        <f t="shared" si="5"/>
        <v>2.5000000000000001E-2</v>
      </c>
      <c r="AD31" s="67"/>
      <c r="AE31" s="68"/>
      <c r="AF31" s="84"/>
      <c r="AG31" s="49"/>
      <c r="AH31" s="50"/>
      <c r="AI31" s="51"/>
    </row>
    <row r="32" spans="1:35" ht="12.75" customHeight="1" x14ac:dyDescent="0.2">
      <c r="A32" s="70">
        <v>45</v>
      </c>
      <c r="B32" s="12">
        <v>0</v>
      </c>
      <c r="C32" s="13">
        <v>0</v>
      </c>
      <c r="D32" s="12">
        <v>0</v>
      </c>
      <c r="E32" s="13">
        <v>1</v>
      </c>
      <c r="F32" s="12">
        <v>0</v>
      </c>
      <c r="G32" s="13">
        <v>0</v>
      </c>
      <c r="H32" s="12">
        <v>1</v>
      </c>
      <c r="I32" s="13">
        <v>7</v>
      </c>
      <c r="J32" s="14">
        <v>0</v>
      </c>
      <c r="K32" s="13">
        <v>0</v>
      </c>
      <c r="L32" s="12">
        <v>0</v>
      </c>
      <c r="M32" s="13">
        <v>0</v>
      </c>
      <c r="N32" s="15">
        <v>0</v>
      </c>
      <c r="O32" s="13">
        <v>0</v>
      </c>
      <c r="P32" s="12">
        <v>0</v>
      </c>
      <c r="Q32" s="13">
        <v>0</v>
      </c>
      <c r="R32" s="12">
        <v>0</v>
      </c>
      <c r="S32" s="16">
        <v>1</v>
      </c>
      <c r="T32" s="17">
        <f t="shared" si="0"/>
        <v>1</v>
      </c>
      <c r="U32" s="18">
        <f t="shared" si="0"/>
        <v>9</v>
      </c>
      <c r="W32" s="70">
        <v>45</v>
      </c>
      <c r="X32" s="19">
        <f t="shared" si="1"/>
        <v>1</v>
      </c>
      <c r="Y32" s="20">
        <f t="shared" si="1"/>
        <v>8</v>
      </c>
      <c r="Z32" s="21">
        <f t="shared" si="2"/>
        <v>9</v>
      </c>
      <c r="AA32" s="22">
        <f t="shared" si="3"/>
        <v>0.111</v>
      </c>
      <c r="AB32" s="23">
        <f t="shared" si="4"/>
        <v>2.3E-2</v>
      </c>
      <c r="AC32" s="24">
        <f t="shared" si="5"/>
        <v>2.5000000000000001E-2</v>
      </c>
      <c r="AD32" s="25" t="s">
        <v>30</v>
      </c>
      <c r="AE32" s="26"/>
      <c r="AF32" s="72"/>
      <c r="AG32" s="49"/>
      <c r="AH32" s="50"/>
      <c r="AI32" s="51"/>
    </row>
    <row r="33" spans="1:35" ht="12.75" customHeight="1" x14ac:dyDescent="0.2">
      <c r="A33" s="28">
        <v>46</v>
      </c>
      <c r="B33" s="29">
        <v>0</v>
      </c>
      <c r="C33" s="30">
        <v>0</v>
      </c>
      <c r="D33" s="31">
        <v>0</v>
      </c>
      <c r="E33" s="32">
        <v>0</v>
      </c>
      <c r="F33" s="29">
        <v>0</v>
      </c>
      <c r="G33" s="30">
        <v>0</v>
      </c>
      <c r="H33" s="31">
        <v>0</v>
      </c>
      <c r="I33" s="32">
        <v>6</v>
      </c>
      <c r="J33" s="33">
        <v>0</v>
      </c>
      <c r="K33" s="30">
        <v>0</v>
      </c>
      <c r="L33" s="31">
        <v>0</v>
      </c>
      <c r="M33" s="32">
        <v>0</v>
      </c>
      <c r="N33" s="34">
        <v>0</v>
      </c>
      <c r="O33" s="30">
        <v>0</v>
      </c>
      <c r="P33" s="29">
        <v>0</v>
      </c>
      <c r="Q33" s="30">
        <v>0</v>
      </c>
      <c r="R33" s="29">
        <v>0</v>
      </c>
      <c r="S33" s="35">
        <v>1</v>
      </c>
      <c r="T33" s="36">
        <f t="shared" si="0"/>
        <v>0</v>
      </c>
      <c r="U33" s="37">
        <f t="shared" si="0"/>
        <v>7</v>
      </c>
      <c r="W33" s="28">
        <v>46</v>
      </c>
      <c r="X33" s="39">
        <f t="shared" si="1"/>
        <v>0</v>
      </c>
      <c r="Y33" s="40">
        <f t="shared" si="1"/>
        <v>6</v>
      </c>
      <c r="Z33" s="41">
        <f t="shared" si="2"/>
        <v>6</v>
      </c>
      <c r="AA33" s="42">
        <f t="shared" si="3"/>
        <v>0</v>
      </c>
      <c r="AB33" s="43">
        <f t="shared" si="4"/>
        <v>1.7000000000000001E-2</v>
      </c>
      <c r="AC33" s="44">
        <f t="shared" si="5"/>
        <v>1.6E-2</v>
      </c>
      <c r="AD33" s="45">
        <f>ROUND(SUM(X32:X36)/$X$54,3)</f>
        <v>0.111</v>
      </c>
      <c r="AE33" s="46">
        <f>ROUND(SUM(Y32:Y36)/$Y$54,3)</f>
        <v>0.127</v>
      </c>
      <c r="AF33" s="47">
        <f>ROUND(SUM(Z32:Z36)/$Z$54,3)</f>
        <v>0.126</v>
      </c>
      <c r="AG33" s="49"/>
      <c r="AH33" s="50"/>
      <c r="AI33" s="51"/>
    </row>
    <row r="34" spans="1:35" ht="12.75" customHeight="1" x14ac:dyDescent="0.2">
      <c r="A34" s="28">
        <v>47</v>
      </c>
      <c r="B34" s="29">
        <v>0</v>
      </c>
      <c r="C34" s="30">
        <v>2</v>
      </c>
      <c r="D34" s="31">
        <v>0</v>
      </c>
      <c r="E34" s="32">
        <v>1</v>
      </c>
      <c r="F34" s="29">
        <v>0</v>
      </c>
      <c r="G34" s="30">
        <v>0</v>
      </c>
      <c r="H34" s="31">
        <v>0</v>
      </c>
      <c r="I34" s="32">
        <v>4</v>
      </c>
      <c r="J34" s="33">
        <v>0</v>
      </c>
      <c r="K34" s="30">
        <v>0</v>
      </c>
      <c r="L34" s="31">
        <v>0</v>
      </c>
      <c r="M34" s="32">
        <v>0</v>
      </c>
      <c r="N34" s="34">
        <v>0</v>
      </c>
      <c r="O34" s="30">
        <v>0</v>
      </c>
      <c r="P34" s="29">
        <v>0</v>
      </c>
      <c r="Q34" s="30">
        <v>0</v>
      </c>
      <c r="R34" s="29">
        <v>0</v>
      </c>
      <c r="S34" s="35">
        <v>1</v>
      </c>
      <c r="T34" s="36">
        <f t="shared" si="0"/>
        <v>0</v>
      </c>
      <c r="U34" s="37">
        <f t="shared" si="0"/>
        <v>8</v>
      </c>
      <c r="W34" s="28">
        <v>47</v>
      </c>
      <c r="X34" s="39">
        <f t="shared" si="1"/>
        <v>0</v>
      </c>
      <c r="Y34" s="40">
        <f t="shared" si="1"/>
        <v>7</v>
      </c>
      <c r="Z34" s="41">
        <f t="shared" si="2"/>
        <v>7</v>
      </c>
      <c r="AA34" s="42">
        <f t="shared" si="3"/>
        <v>0</v>
      </c>
      <c r="AB34" s="43">
        <f t="shared" si="4"/>
        <v>0.02</v>
      </c>
      <c r="AC34" s="44">
        <f t="shared" si="5"/>
        <v>1.9E-2</v>
      </c>
      <c r="AD34" s="49"/>
      <c r="AE34" s="50"/>
      <c r="AF34" s="47"/>
      <c r="AG34" s="49"/>
      <c r="AH34" s="50"/>
      <c r="AI34" s="51"/>
    </row>
    <row r="35" spans="1:35" ht="12.75" customHeight="1" x14ac:dyDescent="0.2">
      <c r="A35" s="28">
        <v>48</v>
      </c>
      <c r="B35" s="29">
        <v>0</v>
      </c>
      <c r="C35" s="30">
        <v>2</v>
      </c>
      <c r="D35" s="31">
        <v>0</v>
      </c>
      <c r="E35" s="32">
        <v>0</v>
      </c>
      <c r="F35" s="29">
        <v>0</v>
      </c>
      <c r="G35" s="30">
        <v>1</v>
      </c>
      <c r="H35" s="31">
        <v>0</v>
      </c>
      <c r="I35" s="32">
        <v>8</v>
      </c>
      <c r="J35" s="33">
        <v>0</v>
      </c>
      <c r="K35" s="30">
        <v>1</v>
      </c>
      <c r="L35" s="31">
        <v>0</v>
      </c>
      <c r="M35" s="32">
        <v>0</v>
      </c>
      <c r="N35" s="34">
        <v>0</v>
      </c>
      <c r="O35" s="30">
        <v>0</v>
      </c>
      <c r="P35" s="29">
        <v>0</v>
      </c>
      <c r="Q35" s="30">
        <v>0</v>
      </c>
      <c r="R35" s="29">
        <v>0</v>
      </c>
      <c r="S35" s="35">
        <v>0</v>
      </c>
      <c r="T35" s="36">
        <f t="shared" si="0"/>
        <v>0</v>
      </c>
      <c r="U35" s="37">
        <f t="shared" si="0"/>
        <v>12</v>
      </c>
      <c r="W35" s="28">
        <v>48</v>
      </c>
      <c r="X35" s="39">
        <f t="shared" si="1"/>
        <v>0</v>
      </c>
      <c r="Y35" s="40">
        <f t="shared" si="1"/>
        <v>12</v>
      </c>
      <c r="Z35" s="41">
        <f t="shared" si="2"/>
        <v>12</v>
      </c>
      <c r="AA35" s="42">
        <f t="shared" si="3"/>
        <v>0</v>
      </c>
      <c r="AB35" s="43">
        <f t="shared" si="4"/>
        <v>3.4000000000000002E-2</v>
      </c>
      <c r="AC35" s="44">
        <f t="shared" si="5"/>
        <v>3.3000000000000002E-2</v>
      </c>
      <c r="AD35" s="49"/>
      <c r="AE35" s="50"/>
      <c r="AF35" s="47"/>
      <c r="AG35" s="49"/>
      <c r="AH35" s="50"/>
      <c r="AI35" s="51"/>
    </row>
    <row r="36" spans="1:35" ht="12.75" customHeight="1" x14ac:dyDescent="0.2">
      <c r="A36" s="63">
        <v>49</v>
      </c>
      <c r="B36" s="73">
        <v>0</v>
      </c>
      <c r="C36" s="74">
        <v>4</v>
      </c>
      <c r="D36" s="75">
        <v>0</v>
      </c>
      <c r="E36" s="76">
        <v>1</v>
      </c>
      <c r="F36" s="73">
        <v>0</v>
      </c>
      <c r="G36" s="74">
        <v>0</v>
      </c>
      <c r="H36" s="75">
        <v>0</v>
      </c>
      <c r="I36" s="76">
        <v>6</v>
      </c>
      <c r="J36" s="58">
        <v>0</v>
      </c>
      <c r="K36" s="74">
        <v>1</v>
      </c>
      <c r="L36" s="75">
        <v>0</v>
      </c>
      <c r="M36" s="76">
        <v>0</v>
      </c>
      <c r="N36" s="77">
        <v>0</v>
      </c>
      <c r="O36" s="74">
        <v>0</v>
      </c>
      <c r="P36" s="73">
        <v>0</v>
      </c>
      <c r="Q36" s="74">
        <v>0</v>
      </c>
      <c r="R36" s="73">
        <v>0</v>
      </c>
      <c r="S36" s="78">
        <v>0</v>
      </c>
      <c r="T36" s="79">
        <f t="shared" si="0"/>
        <v>0</v>
      </c>
      <c r="U36" s="80">
        <f t="shared" si="0"/>
        <v>12</v>
      </c>
      <c r="W36" s="63">
        <v>49</v>
      </c>
      <c r="X36" s="81">
        <f t="shared" si="1"/>
        <v>0</v>
      </c>
      <c r="Y36" s="82">
        <f t="shared" si="1"/>
        <v>12</v>
      </c>
      <c r="Z36" s="83">
        <f t="shared" si="2"/>
        <v>12</v>
      </c>
      <c r="AA36" s="64">
        <f t="shared" si="3"/>
        <v>0</v>
      </c>
      <c r="AB36" s="65">
        <f t="shared" si="4"/>
        <v>3.4000000000000002E-2</v>
      </c>
      <c r="AC36" s="66">
        <f t="shared" si="5"/>
        <v>3.3000000000000002E-2</v>
      </c>
      <c r="AD36" s="67"/>
      <c r="AE36" s="68"/>
      <c r="AF36" s="84"/>
      <c r="AG36" s="67"/>
      <c r="AH36" s="68"/>
      <c r="AI36" s="69"/>
    </row>
    <row r="37" spans="1:35" ht="12.75" customHeight="1" x14ac:dyDescent="0.2">
      <c r="A37" s="85">
        <v>50</v>
      </c>
      <c r="B37" s="31">
        <v>0</v>
      </c>
      <c r="C37" s="32">
        <v>4</v>
      </c>
      <c r="D37" s="31">
        <v>0</v>
      </c>
      <c r="E37" s="32">
        <v>1</v>
      </c>
      <c r="F37" s="31">
        <v>0</v>
      </c>
      <c r="G37" s="32">
        <v>0</v>
      </c>
      <c r="H37" s="31">
        <v>1</v>
      </c>
      <c r="I37" s="32">
        <v>5</v>
      </c>
      <c r="J37" s="14">
        <v>0</v>
      </c>
      <c r="K37" s="32">
        <v>1</v>
      </c>
      <c r="L37" s="31">
        <v>0</v>
      </c>
      <c r="M37" s="32">
        <v>0</v>
      </c>
      <c r="N37" s="86">
        <v>0</v>
      </c>
      <c r="O37" s="32">
        <v>0</v>
      </c>
      <c r="P37" s="31">
        <v>0</v>
      </c>
      <c r="Q37" s="32">
        <v>0</v>
      </c>
      <c r="R37" s="31">
        <v>0</v>
      </c>
      <c r="S37" s="87">
        <v>0</v>
      </c>
      <c r="T37" s="36">
        <f t="shared" si="0"/>
        <v>1</v>
      </c>
      <c r="U37" s="37">
        <f t="shared" si="0"/>
        <v>11</v>
      </c>
      <c r="W37" s="70">
        <v>50</v>
      </c>
      <c r="X37" s="39">
        <f t="shared" si="1"/>
        <v>1</v>
      </c>
      <c r="Y37" s="40">
        <f t="shared" si="1"/>
        <v>11</v>
      </c>
      <c r="Z37" s="41">
        <f t="shared" si="2"/>
        <v>12</v>
      </c>
      <c r="AA37" s="22">
        <f t="shared" si="3"/>
        <v>0.111</v>
      </c>
      <c r="AB37" s="23">
        <f t="shared" si="4"/>
        <v>3.1E-2</v>
      </c>
      <c r="AC37" s="24">
        <f t="shared" si="5"/>
        <v>3.3000000000000002E-2</v>
      </c>
      <c r="AD37" s="25" t="s">
        <v>31</v>
      </c>
      <c r="AE37" s="26"/>
      <c r="AF37" s="72"/>
      <c r="AG37" s="25" t="s">
        <v>32</v>
      </c>
      <c r="AH37" s="26"/>
      <c r="AI37" s="27"/>
    </row>
    <row r="38" spans="1:35" ht="12.75" customHeight="1" x14ac:dyDescent="0.2">
      <c r="A38" s="28">
        <v>51</v>
      </c>
      <c r="B38" s="29">
        <v>0</v>
      </c>
      <c r="C38" s="30">
        <v>3</v>
      </c>
      <c r="D38" s="31">
        <v>0</v>
      </c>
      <c r="E38" s="32">
        <v>4</v>
      </c>
      <c r="F38" s="29">
        <v>0</v>
      </c>
      <c r="G38" s="30">
        <v>0</v>
      </c>
      <c r="H38" s="31">
        <v>0</v>
      </c>
      <c r="I38" s="32">
        <v>5</v>
      </c>
      <c r="J38" s="33">
        <v>0</v>
      </c>
      <c r="K38" s="30">
        <v>1</v>
      </c>
      <c r="L38" s="31">
        <v>0</v>
      </c>
      <c r="M38" s="32">
        <v>0</v>
      </c>
      <c r="N38" s="34">
        <v>0</v>
      </c>
      <c r="O38" s="30">
        <v>0</v>
      </c>
      <c r="P38" s="29">
        <v>0</v>
      </c>
      <c r="Q38" s="30">
        <v>0</v>
      </c>
      <c r="R38" s="29">
        <v>0</v>
      </c>
      <c r="S38" s="35">
        <v>2</v>
      </c>
      <c r="T38" s="36">
        <f t="shared" ref="T38:U54" si="6">SUM(B38,D38,F38,H38,J38,L38,N38,P38,R38)</f>
        <v>0</v>
      </c>
      <c r="U38" s="37">
        <f t="shared" si="6"/>
        <v>15</v>
      </c>
      <c r="V38" s="38"/>
      <c r="W38" s="28">
        <v>51</v>
      </c>
      <c r="X38" s="39">
        <f t="shared" si="1"/>
        <v>0</v>
      </c>
      <c r="Y38" s="40">
        <f t="shared" si="1"/>
        <v>13</v>
      </c>
      <c r="Z38" s="41">
        <f t="shared" si="2"/>
        <v>13</v>
      </c>
      <c r="AA38" s="42">
        <f t="shared" si="3"/>
        <v>0</v>
      </c>
      <c r="AB38" s="43">
        <f t="shared" si="4"/>
        <v>3.6999999999999998E-2</v>
      </c>
      <c r="AC38" s="44">
        <f t="shared" si="5"/>
        <v>3.5999999999999997E-2</v>
      </c>
      <c r="AD38" s="45">
        <f>ROUND(SUM(X37:X41)/$X$54,3)</f>
        <v>0.111</v>
      </c>
      <c r="AE38" s="46">
        <f>ROUND(SUM(Y37:Y41)/$Y$54,3)</f>
        <v>0.115</v>
      </c>
      <c r="AF38" s="47">
        <f>ROUND(SUM(Z37:Z41)/$Z$54,3)</f>
        <v>0.115</v>
      </c>
      <c r="AG38" s="45">
        <f>ROUND(SUM(X37:X53)/$X$54,3)</f>
        <v>0.33300000000000002</v>
      </c>
      <c r="AH38" s="46">
        <f>ROUND(SUM(Y37:Y53)/$Y$54,3)</f>
        <v>0.21099999999999999</v>
      </c>
      <c r="AI38" s="47">
        <f>ROUND(SUM(Z37:Z53)/$Z$54,3)</f>
        <v>0.214</v>
      </c>
    </row>
    <row r="39" spans="1:35" ht="12.75" customHeight="1" x14ac:dyDescent="0.2">
      <c r="A39" s="28">
        <v>52</v>
      </c>
      <c r="B39" s="29">
        <v>0</v>
      </c>
      <c r="C39" s="30">
        <v>2</v>
      </c>
      <c r="D39" s="31">
        <v>0</v>
      </c>
      <c r="E39" s="32">
        <v>0</v>
      </c>
      <c r="F39" s="29">
        <v>0</v>
      </c>
      <c r="G39" s="30">
        <v>0</v>
      </c>
      <c r="H39" s="31">
        <v>0</v>
      </c>
      <c r="I39" s="32">
        <v>3</v>
      </c>
      <c r="J39" s="33">
        <v>0</v>
      </c>
      <c r="K39" s="30">
        <v>0</v>
      </c>
      <c r="L39" s="31">
        <v>0</v>
      </c>
      <c r="M39" s="32">
        <v>0</v>
      </c>
      <c r="N39" s="34">
        <v>0</v>
      </c>
      <c r="O39" s="30">
        <v>0</v>
      </c>
      <c r="P39" s="29">
        <v>0</v>
      </c>
      <c r="Q39" s="30">
        <v>0</v>
      </c>
      <c r="R39" s="29">
        <v>0</v>
      </c>
      <c r="S39" s="35">
        <v>0</v>
      </c>
      <c r="T39" s="36">
        <f t="shared" si="6"/>
        <v>0</v>
      </c>
      <c r="U39" s="37">
        <f t="shared" si="6"/>
        <v>5</v>
      </c>
      <c r="W39" s="28">
        <v>52</v>
      </c>
      <c r="X39" s="39">
        <f t="shared" si="1"/>
        <v>0</v>
      </c>
      <c r="Y39" s="40">
        <f t="shared" si="1"/>
        <v>5</v>
      </c>
      <c r="Z39" s="41">
        <f t="shared" si="2"/>
        <v>5</v>
      </c>
      <c r="AA39" s="42">
        <f t="shared" si="3"/>
        <v>0</v>
      </c>
      <c r="AB39" s="43">
        <f t="shared" si="4"/>
        <v>1.4E-2</v>
      </c>
      <c r="AC39" s="44">
        <f t="shared" si="5"/>
        <v>1.4E-2</v>
      </c>
      <c r="AD39" s="49"/>
      <c r="AE39" s="50"/>
      <c r="AF39" s="47"/>
      <c r="AG39" s="49"/>
      <c r="AH39" s="50"/>
      <c r="AI39" s="51"/>
    </row>
    <row r="40" spans="1:35" ht="12.75" customHeight="1" x14ac:dyDescent="0.2">
      <c r="A40" s="28">
        <v>53</v>
      </c>
      <c r="B40" s="29">
        <v>0</v>
      </c>
      <c r="C40" s="30">
        <v>4</v>
      </c>
      <c r="D40" s="31">
        <v>0</v>
      </c>
      <c r="E40" s="32">
        <v>0</v>
      </c>
      <c r="F40" s="29">
        <v>0</v>
      </c>
      <c r="G40" s="30">
        <v>0</v>
      </c>
      <c r="H40" s="31">
        <v>0</v>
      </c>
      <c r="I40" s="32">
        <v>2</v>
      </c>
      <c r="J40" s="33">
        <v>0</v>
      </c>
      <c r="K40" s="30">
        <v>0</v>
      </c>
      <c r="L40" s="31">
        <v>0</v>
      </c>
      <c r="M40" s="32">
        <v>0</v>
      </c>
      <c r="N40" s="34">
        <v>0</v>
      </c>
      <c r="O40" s="30">
        <v>0</v>
      </c>
      <c r="P40" s="29">
        <v>0</v>
      </c>
      <c r="Q40" s="30">
        <v>0</v>
      </c>
      <c r="R40" s="29">
        <v>0</v>
      </c>
      <c r="S40" s="35">
        <v>2</v>
      </c>
      <c r="T40" s="36">
        <f t="shared" si="6"/>
        <v>0</v>
      </c>
      <c r="U40" s="37">
        <f t="shared" si="6"/>
        <v>8</v>
      </c>
      <c r="W40" s="28">
        <v>53</v>
      </c>
      <c r="X40" s="39">
        <f t="shared" si="1"/>
        <v>0</v>
      </c>
      <c r="Y40" s="40">
        <f t="shared" si="1"/>
        <v>6</v>
      </c>
      <c r="Z40" s="41">
        <f t="shared" si="2"/>
        <v>6</v>
      </c>
      <c r="AA40" s="42">
        <f t="shared" si="3"/>
        <v>0</v>
      </c>
      <c r="AB40" s="43">
        <f t="shared" si="4"/>
        <v>1.7000000000000001E-2</v>
      </c>
      <c r="AC40" s="44">
        <f t="shared" si="5"/>
        <v>1.6E-2</v>
      </c>
      <c r="AD40" s="49"/>
      <c r="AE40" s="50"/>
      <c r="AF40" s="47"/>
      <c r="AG40" s="49"/>
      <c r="AH40" s="50"/>
      <c r="AI40" s="51"/>
    </row>
    <row r="41" spans="1:35" ht="12.75" customHeight="1" x14ac:dyDescent="0.2">
      <c r="A41" s="53">
        <v>54</v>
      </c>
      <c r="B41" s="54">
        <v>0</v>
      </c>
      <c r="C41" s="55">
        <v>5</v>
      </c>
      <c r="D41" s="56">
        <v>0</v>
      </c>
      <c r="E41" s="57">
        <v>0</v>
      </c>
      <c r="F41" s="54">
        <v>0</v>
      </c>
      <c r="G41" s="55">
        <v>0</v>
      </c>
      <c r="H41" s="56">
        <v>0</v>
      </c>
      <c r="I41" s="57">
        <v>1</v>
      </c>
      <c r="J41" s="58">
        <v>0</v>
      </c>
      <c r="K41" s="55">
        <v>0</v>
      </c>
      <c r="L41" s="56">
        <v>0</v>
      </c>
      <c r="M41" s="57">
        <v>0</v>
      </c>
      <c r="N41" s="59">
        <v>0</v>
      </c>
      <c r="O41" s="55">
        <v>0</v>
      </c>
      <c r="P41" s="54">
        <v>0</v>
      </c>
      <c r="Q41" s="55">
        <v>0</v>
      </c>
      <c r="R41" s="54">
        <v>0</v>
      </c>
      <c r="S41" s="60">
        <v>0</v>
      </c>
      <c r="T41" s="61">
        <f t="shared" si="6"/>
        <v>0</v>
      </c>
      <c r="U41" s="62">
        <f t="shared" si="6"/>
        <v>6</v>
      </c>
      <c r="W41" s="63">
        <v>54</v>
      </c>
      <c r="X41" s="39">
        <f t="shared" si="1"/>
        <v>0</v>
      </c>
      <c r="Y41" s="40">
        <f t="shared" si="1"/>
        <v>6</v>
      </c>
      <c r="Z41" s="41">
        <f t="shared" si="2"/>
        <v>6</v>
      </c>
      <c r="AA41" s="64">
        <f t="shared" si="3"/>
        <v>0</v>
      </c>
      <c r="AB41" s="65">
        <f t="shared" si="4"/>
        <v>1.7000000000000001E-2</v>
      </c>
      <c r="AC41" s="66">
        <f t="shared" si="5"/>
        <v>1.6E-2</v>
      </c>
      <c r="AD41" s="67"/>
      <c r="AE41" s="68"/>
      <c r="AF41" s="84"/>
      <c r="AG41" s="49"/>
      <c r="AH41" s="50"/>
      <c r="AI41" s="51"/>
    </row>
    <row r="42" spans="1:35" ht="12.75" customHeight="1" x14ac:dyDescent="0.2">
      <c r="A42" s="70">
        <v>55</v>
      </c>
      <c r="B42" s="12">
        <v>0</v>
      </c>
      <c r="C42" s="13">
        <v>2</v>
      </c>
      <c r="D42" s="12">
        <v>0</v>
      </c>
      <c r="E42" s="13">
        <v>0</v>
      </c>
      <c r="F42" s="12">
        <v>0</v>
      </c>
      <c r="G42" s="13">
        <v>0</v>
      </c>
      <c r="H42" s="12">
        <v>0</v>
      </c>
      <c r="I42" s="13">
        <v>2</v>
      </c>
      <c r="J42" s="14">
        <v>0</v>
      </c>
      <c r="K42" s="13">
        <v>0</v>
      </c>
      <c r="L42" s="12">
        <v>0</v>
      </c>
      <c r="M42" s="13">
        <v>0</v>
      </c>
      <c r="N42" s="15">
        <v>0</v>
      </c>
      <c r="O42" s="13">
        <v>0</v>
      </c>
      <c r="P42" s="12">
        <v>0</v>
      </c>
      <c r="Q42" s="13">
        <v>0</v>
      </c>
      <c r="R42" s="12">
        <v>0</v>
      </c>
      <c r="S42" s="16">
        <v>1</v>
      </c>
      <c r="T42" s="17">
        <f t="shared" si="6"/>
        <v>0</v>
      </c>
      <c r="U42" s="18">
        <f t="shared" si="6"/>
        <v>5</v>
      </c>
      <c r="W42" s="70">
        <v>55</v>
      </c>
      <c r="X42" s="19">
        <f t="shared" si="1"/>
        <v>0</v>
      </c>
      <c r="Y42" s="20">
        <f t="shared" si="1"/>
        <v>4</v>
      </c>
      <c r="Z42" s="21">
        <f t="shared" si="2"/>
        <v>4</v>
      </c>
      <c r="AA42" s="22">
        <f t="shared" si="3"/>
        <v>0</v>
      </c>
      <c r="AB42" s="23">
        <f t="shared" si="4"/>
        <v>1.0999999999999999E-2</v>
      </c>
      <c r="AC42" s="24">
        <f t="shared" si="5"/>
        <v>1.0999999999999999E-2</v>
      </c>
      <c r="AD42" s="25" t="s">
        <v>33</v>
      </c>
      <c r="AE42" s="26"/>
      <c r="AF42" s="72"/>
      <c r="AG42" s="49"/>
      <c r="AH42" s="50"/>
      <c r="AI42" s="51"/>
    </row>
    <row r="43" spans="1:35" ht="12.75" customHeight="1" x14ac:dyDescent="0.2">
      <c r="A43" s="28">
        <v>56</v>
      </c>
      <c r="B43" s="29">
        <v>1</v>
      </c>
      <c r="C43" s="30">
        <v>3</v>
      </c>
      <c r="D43" s="31">
        <v>0</v>
      </c>
      <c r="E43" s="32">
        <v>0</v>
      </c>
      <c r="F43" s="29">
        <v>0</v>
      </c>
      <c r="G43" s="30">
        <v>0</v>
      </c>
      <c r="H43" s="31">
        <v>0</v>
      </c>
      <c r="I43" s="32">
        <v>3</v>
      </c>
      <c r="J43" s="33">
        <v>0</v>
      </c>
      <c r="K43" s="30">
        <v>0</v>
      </c>
      <c r="L43" s="31">
        <v>0</v>
      </c>
      <c r="M43" s="32">
        <v>0</v>
      </c>
      <c r="N43" s="34">
        <v>0</v>
      </c>
      <c r="O43" s="30">
        <v>0</v>
      </c>
      <c r="P43" s="29">
        <v>0</v>
      </c>
      <c r="Q43" s="30">
        <v>0</v>
      </c>
      <c r="R43" s="29">
        <v>0</v>
      </c>
      <c r="S43" s="35">
        <v>0</v>
      </c>
      <c r="T43" s="36">
        <f t="shared" si="6"/>
        <v>1</v>
      </c>
      <c r="U43" s="37">
        <f t="shared" si="6"/>
        <v>6</v>
      </c>
      <c r="W43" s="28">
        <v>56</v>
      </c>
      <c r="X43" s="39">
        <f t="shared" si="1"/>
        <v>1</v>
      </c>
      <c r="Y43" s="40">
        <f t="shared" si="1"/>
        <v>6</v>
      </c>
      <c r="Z43" s="41">
        <f t="shared" si="2"/>
        <v>7</v>
      </c>
      <c r="AA43" s="42">
        <f t="shared" si="3"/>
        <v>0.111</v>
      </c>
      <c r="AB43" s="43">
        <f t="shared" si="4"/>
        <v>1.7000000000000001E-2</v>
      </c>
      <c r="AC43" s="44">
        <f t="shared" si="5"/>
        <v>1.9E-2</v>
      </c>
      <c r="AD43" s="45">
        <f>ROUND(SUM(X42:X46)/$X$54,3)</f>
        <v>0.111</v>
      </c>
      <c r="AE43" s="46">
        <f>ROUND(SUM(Y42:Y46)/$Y$54,3)</f>
        <v>7.5999999999999998E-2</v>
      </c>
      <c r="AF43" s="47">
        <f>ROUND(SUM(Z42:Z46)/$Z$54,3)</f>
        <v>7.6999999999999999E-2</v>
      </c>
      <c r="AG43" s="49"/>
      <c r="AH43" s="50"/>
      <c r="AI43" s="51"/>
    </row>
    <row r="44" spans="1:35" ht="12.75" customHeight="1" x14ac:dyDescent="0.2">
      <c r="A44" s="28">
        <v>57</v>
      </c>
      <c r="B44" s="29">
        <v>0</v>
      </c>
      <c r="C44" s="30">
        <v>6</v>
      </c>
      <c r="D44" s="31">
        <v>0</v>
      </c>
      <c r="E44" s="32">
        <v>0</v>
      </c>
      <c r="F44" s="29">
        <v>0</v>
      </c>
      <c r="G44" s="30">
        <v>0</v>
      </c>
      <c r="H44" s="31">
        <v>0</v>
      </c>
      <c r="I44" s="32">
        <v>3</v>
      </c>
      <c r="J44" s="33">
        <v>0</v>
      </c>
      <c r="K44" s="30">
        <v>0</v>
      </c>
      <c r="L44" s="31">
        <v>0</v>
      </c>
      <c r="M44" s="32">
        <v>0</v>
      </c>
      <c r="N44" s="34">
        <v>0</v>
      </c>
      <c r="O44" s="30">
        <v>0</v>
      </c>
      <c r="P44" s="29">
        <v>0</v>
      </c>
      <c r="Q44" s="30">
        <v>0</v>
      </c>
      <c r="R44" s="29">
        <v>0</v>
      </c>
      <c r="S44" s="35">
        <v>0</v>
      </c>
      <c r="T44" s="36">
        <f t="shared" si="6"/>
        <v>0</v>
      </c>
      <c r="U44" s="37">
        <f t="shared" si="6"/>
        <v>9</v>
      </c>
      <c r="W44" s="28">
        <v>57</v>
      </c>
      <c r="X44" s="39">
        <f t="shared" si="1"/>
        <v>0</v>
      </c>
      <c r="Y44" s="40">
        <f t="shared" si="1"/>
        <v>9</v>
      </c>
      <c r="Z44" s="41">
        <f t="shared" si="2"/>
        <v>9</v>
      </c>
      <c r="AA44" s="42">
        <f t="shared" si="3"/>
        <v>0</v>
      </c>
      <c r="AB44" s="43">
        <f t="shared" si="4"/>
        <v>2.5000000000000001E-2</v>
      </c>
      <c r="AC44" s="44">
        <f t="shared" si="5"/>
        <v>2.5000000000000001E-2</v>
      </c>
      <c r="AD44" s="49"/>
      <c r="AE44" s="50"/>
      <c r="AF44" s="47"/>
      <c r="AG44" s="49"/>
      <c r="AH44" s="50"/>
      <c r="AI44" s="51"/>
    </row>
    <row r="45" spans="1:35" ht="12.75" customHeight="1" x14ac:dyDescent="0.2">
      <c r="A45" s="28">
        <v>58</v>
      </c>
      <c r="B45" s="29">
        <v>0</v>
      </c>
      <c r="C45" s="30">
        <v>2</v>
      </c>
      <c r="D45" s="31">
        <v>0</v>
      </c>
      <c r="E45" s="32">
        <v>0</v>
      </c>
      <c r="F45" s="29">
        <v>0</v>
      </c>
      <c r="G45" s="30">
        <v>0</v>
      </c>
      <c r="H45" s="31">
        <v>0</v>
      </c>
      <c r="I45" s="32">
        <v>0</v>
      </c>
      <c r="J45" s="33">
        <v>0</v>
      </c>
      <c r="K45" s="30">
        <v>1</v>
      </c>
      <c r="L45" s="31">
        <v>0</v>
      </c>
      <c r="M45" s="32">
        <v>0</v>
      </c>
      <c r="N45" s="34">
        <v>0</v>
      </c>
      <c r="O45" s="30">
        <v>0</v>
      </c>
      <c r="P45" s="29">
        <v>0</v>
      </c>
      <c r="Q45" s="30">
        <v>0</v>
      </c>
      <c r="R45" s="29">
        <v>0</v>
      </c>
      <c r="S45" s="35">
        <v>1</v>
      </c>
      <c r="T45" s="36">
        <f t="shared" si="6"/>
        <v>0</v>
      </c>
      <c r="U45" s="37">
        <f t="shared" si="6"/>
        <v>4</v>
      </c>
      <c r="W45" s="28">
        <v>58</v>
      </c>
      <c r="X45" s="39">
        <f t="shared" si="1"/>
        <v>0</v>
      </c>
      <c r="Y45" s="40">
        <f t="shared" si="1"/>
        <v>3</v>
      </c>
      <c r="Z45" s="41">
        <f t="shared" si="2"/>
        <v>3</v>
      </c>
      <c r="AA45" s="42">
        <f t="shared" si="3"/>
        <v>0</v>
      </c>
      <c r="AB45" s="43">
        <f t="shared" si="4"/>
        <v>8.0000000000000002E-3</v>
      </c>
      <c r="AC45" s="44">
        <f t="shared" si="5"/>
        <v>8.0000000000000002E-3</v>
      </c>
      <c r="AD45" s="49"/>
      <c r="AE45" s="50"/>
      <c r="AF45" s="47"/>
      <c r="AG45" s="49"/>
      <c r="AH45" s="50"/>
      <c r="AI45" s="51"/>
    </row>
    <row r="46" spans="1:35" ht="12.75" customHeight="1" x14ac:dyDescent="0.2">
      <c r="A46" s="63">
        <v>59</v>
      </c>
      <c r="B46" s="73">
        <v>0</v>
      </c>
      <c r="C46" s="74">
        <v>5</v>
      </c>
      <c r="D46" s="75">
        <v>0</v>
      </c>
      <c r="E46" s="76">
        <v>0</v>
      </c>
      <c r="F46" s="73">
        <v>0</v>
      </c>
      <c r="G46" s="74">
        <v>0</v>
      </c>
      <c r="H46" s="75">
        <v>0</v>
      </c>
      <c r="I46" s="76">
        <v>0</v>
      </c>
      <c r="J46" s="58">
        <v>0</v>
      </c>
      <c r="K46" s="74">
        <v>0</v>
      </c>
      <c r="L46" s="75">
        <v>0</v>
      </c>
      <c r="M46" s="76">
        <v>0</v>
      </c>
      <c r="N46" s="77">
        <v>0</v>
      </c>
      <c r="O46" s="74">
        <v>0</v>
      </c>
      <c r="P46" s="73">
        <v>0</v>
      </c>
      <c r="Q46" s="74">
        <v>0</v>
      </c>
      <c r="R46" s="73">
        <v>0</v>
      </c>
      <c r="S46" s="78">
        <v>0</v>
      </c>
      <c r="T46" s="79">
        <f t="shared" si="6"/>
        <v>0</v>
      </c>
      <c r="U46" s="80">
        <f t="shared" si="6"/>
        <v>5</v>
      </c>
      <c r="W46" s="63">
        <v>59</v>
      </c>
      <c r="X46" s="81">
        <f t="shared" si="1"/>
        <v>0</v>
      </c>
      <c r="Y46" s="82">
        <f t="shared" si="1"/>
        <v>5</v>
      </c>
      <c r="Z46" s="83">
        <f t="shared" si="2"/>
        <v>5</v>
      </c>
      <c r="AA46" s="64">
        <f t="shared" si="3"/>
        <v>0</v>
      </c>
      <c r="AB46" s="65">
        <f t="shared" si="4"/>
        <v>1.4E-2</v>
      </c>
      <c r="AC46" s="66">
        <f t="shared" si="5"/>
        <v>1.4E-2</v>
      </c>
      <c r="AD46" s="67"/>
      <c r="AE46" s="68"/>
      <c r="AF46" s="84"/>
      <c r="AG46" s="49"/>
      <c r="AH46" s="50"/>
      <c r="AI46" s="51"/>
    </row>
    <row r="47" spans="1:35" ht="12.75" customHeight="1" x14ac:dyDescent="0.2">
      <c r="A47" s="85">
        <v>60</v>
      </c>
      <c r="B47" s="31">
        <v>0</v>
      </c>
      <c r="C47" s="32">
        <v>3</v>
      </c>
      <c r="D47" s="31">
        <v>0</v>
      </c>
      <c r="E47" s="32">
        <v>0</v>
      </c>
      <c r="F47" s="31">
        <v>0</v>
      </c>
      <c r="G47" s="32">
        <v>0</v>
      </c>
      <c r="H47" s="31">
        <v>0</v>
      </c>
      <c r="I47" s="32">
        <v>0</v>
      </c>
      <c r="J47" s="14">
        <v>0</v>
      </c>
      <c r="K47" s="32">
        <v>0</v>
      </c>
      <c r="L47" s="31">
        <v>0</v>
      </c>
      <c r="M47" s="32">
        <v>0</v>
      </c>
      <c r="N47" s="86">
        <v>0</v>
      </c>
      <c r="O47" s="32">
        <v>0</v>
      </c>
      <c r="P47" s="31">
        <v>0</v>
      </c>
      <c r="Q47" s="32">
        <v>0</v>
      </c>
      <c r="R47" s="31">
        <v>0</v>
      </c>
      <c r="S47" s="87">
        <v>0</v>
      </c>
      <c r="T47" s="36">
        <f t="shared" si="6"/>
        <v>0</v>
      </c>
      <c r="U47" s="37">
        <f t="shared" si="6"/>
        <v>3</v>
      </c>
      <c r="W47" s="70">
        <v>60</v>
      </c>
      <c r="X47" s="39">
        <f t="shared" si="1"/>
        <v>0</v>
      </c>
      <c r="Y47" s="40">
        <f t="shared" si="1"/>
        <v>3</v>
      </c>
      <c r="Z47" s="41">
        <f t="shared" si="2"/>
        <v>3</v>
      </c>
      <c r="AA47" s="22">
        <f t="shared" si="3"/>
        <v>0</v>
      </c>
      <c r="AB47" s="23">
        <f t="shared" si="4"/>
        <v>8.0000000000000002E-3</v>
      </c>
      <c r="AC47" s="24">
        <f t="shared" si="5"/>
        <v>8.0000000000000002E-3</v>
      </c>
      <c r="AD47" s="25" t="s">
        <v>34</v>
      </c>
      <c r="AE47" s="26"/>
      <c r="AF47" s="72"/>
      <c r="AG47" s="49"/>
      <c r="AH47" s="50"/>
      <c r="AI47" s="51"/>
    </row>
    <row r="48" spans="1:35" ht="12.75" customHeight="1" x14ac:dyDescent="0.2">
      <c r="A48" s="28">
        <v>61</v>
      </c>
      <c r="B48" s="29">
        <v>0</v>
      </c>
      <c r="C48" s="30">
        <v>0</v>
      </c>
      <c r="D48" s="31">
        <v>0</v>
      </c>
      <c r="E48" s="32">
        <v>0</v>
      </c>
      <c r="F48" s="29">
        <v>0</v>
      </c>
      <c r="G48" s="30">
        <v>0</v>
      </c>
      <c r="H48" s="31">
        <v>0</v>
      </c>
      <c r="I48" s="32">
        <v>0</v>
      </c>
      <c r="J48" s="33">
        <v>0</v>
      </c>
      <c r="K48" s="30">
        <v>0</v>
      </c>
      <c r="L48" s="31">
        <v>0</v>
      </c>
      <c r="M48" s="32">
        <v>0</v>
      </c>
      <c r="N48" s="34">
        <v>0</v>
      </c>
      <c r="O48" s="30">
        <v>0</v>
      </c>
      <c r="P48" s="29">
        <v>0</v>
      </c>
      <c r="Q48" s="30">
        <v>0</v>
      </c>
      <c r="R48" s="29">
        <v>0</v>
      </c>
      <c r="S48" s="35">
        <v>0</v>
      </c>
      <c r="T48" s="36">
        <f t="shared" si="6"/>
        <v>0</v>
      </c>
      <c r="U48" s="37">
        <f t="shared" si="6"/>
        <v>0</v>
      </c>
      <c r="W48" s="28">
        <v>61</v>
      </c>
      <c r="X48" s="39">
        <f t="shared" si="1"/>
        <v>0</v>
      </c>
      <c r="Y48" s="40">
        <f t="shared" si="1"/>
        <v>0</v>
      </c>
      <c r="Z48" s="41">
        <f t="shared" si="2"/>
        <v>0</v>
      </c>
      <c r="AA48" s="42">
        <f t="shared" si="3"/>
        <v>0</v>
      </c>
      <c r="AB48" s="43">
        <f t="shared" si="4"/>
        <v>0</v>
      </c>
      <c r="AC48" s="44">
        <f t="shared" si="5"/>
        <v>0</v>
      </c>
      <c r="AD48" s="45">
        <f>ROUND(SUM(X47:X51)/$X$54,3)</f>
        <v>0.111</v>
      </c>
      <c r="AE48" s="46">
        <f>ROUND(SUM(Y47:Y51)/$Y$54,3)</f>
        <v>1.7000000000000001E-2</v>
      </c>
      <c r="AF48" s="47">
        <f>ROUND(SUM(Z47:Z51)/$Z$54,3)</f>
        <v>1.9E-2</v>
      </c>
      <c r="AG48" s="49"/>
      <c r="AH48" s="50"/>
      <c r="AI48" s="51"/>
    </row>
    <row r="49" spans="1:35" ht="12.75" customHeight="1" x14ac:dyDescent="0.2">
      <c r="A49" s="28">
        <v>62</v>
      </c>
      <c r="B49" s="29">
        <v>1</v>
      </c>
      <c r="C49" s="30">
        <v>0</v>
      </c>
      <c r="D49" s="31">
        <v>0</v>
      </c>
      <c r="E49" s="32">
        <v>0</v>
      </c>
      <c r="F49" s="29">
        <v>0</v>
      </c>
      <c r="G49" s="30">
        <v>0</v>
      </c>
      <c r="H49" s="31">
        <v>0</v>
      </c>
      <c r="I49" s="32">
        <v>0</v>
      </c>
      <c r="J49" s="33">
        <v>0</v>
      </c>
      <c r="K49" s="30">
        <v>0</v>
      </c>
      <c r="L49" s="31">
        <v>0</v>
      </c>
      <c r="M49" s="32">
        <v>0</v>
      </c>
      <c r="N49" s="34">
        <v>0</v>
      </c>
      <c r="O49" s="30">
        <v>0</v>
      </c>
      <c r="P49" s="29">
        <v>0</v>
      </c>
      <c r="Q49" s="30">
        <v>0</v>
      </c>
      <c r="R49" s="29">
        <v>0</v>
      </c>
      <c r="S49" s="35">
        <v>1</v>
      </c>
      <c r="T49" s="36">
        <f t="shared" si="6"/>
        <v>1</v>
      </c>
      <c r="U49" s="37">
        <f t="shared" si="6"/>
        <v>1</v>
      </c>
      <c r="W49" s="28">
        <v>62</v>
      </c>
      <c r="X49" s="39">
        <f t="shared" si="1"/>
        <v>1</v>
      </c>
      <c r="Y49" s="40">
        <f t="shared" si="1"/>
        <v>0</v>
      </c>
      <c r="Z49" s="41">
        <f t="shared" si="2"/>
        <v>1</v>
      </c>
      <c r="AA49" s="42">
        <f t="shared" si="3"/>
        <v>0.111</v>
      </c>
      <c r="AB49" s="43">
        <f t="shared" si="4"/>
        <v>0</v>
      </c>
      <c r="AC49" s="44">
        <f t="shared" si="5"/>
        <v>3.0000000000000001E-3</v>
      </c>
      <c r="AD49" s="49"/>
      <c r="AE49" s="50"/>
      <c r="AF49" s="51"/>
      <c r="AG49" s="49"/>
      <c r="AH49" s="50"/>
      <c r="AI49" s="51"/>
    </row>
    <row r="50" spans="1:35" ht="12.75" customHeight="1" x14ac:dyDescent="0.2">
      <c r="A50" s="28">
        <v>63</v>
      </c>
      <c r="B50" s="29">
        <v>0</v>
      </c>
      <c r="C50" s="30">
        <v>1</v>
      </c>
      <c r="D50" s="31">
        <v>0</v>
      </c>
      <c r="E50" s="32">
        <v>0</v>
      </c>
      <c r="F50" s="29">
        <v>0</v>
      </c>
      <c r="G50" s="30">
        <v>0</v>
      </c>
      <c r="H50" s="31">
        <v>0</v>
      </c>
      <c r="I50" s="32">
        <v>0</v>
      </c>
      <c r="J50" s="33">
        <v>0</v>
      </c>
      <c r="K50" s="30">
        <v>0</v>
      </c>
      <c r="L50" s="31">
        <v>0</v>
      </c>
      <c r="M50" s="32">
        <v>0</v>
      </c>
      <c r="N50" s="34">
        <v>0</v>
      </c>
      <c r="O50" s="30">
        <v>0</v>
      </c>
      <c r="P50" s="29">
        <v>0</v>
      </c>
      <c r="Q50" s="30">
        <v>0</v>
      </c>
      <c r="R50" s="29">
        <v>0</v>
      </c>
      <c r="S50" s="35">
        <v>0</v>
      </c>
      <c r="T50" s="36">
        <f t="shared" si="6"/>
        <v>0</v>
      </c>
      <c r="U50" s="37">
        <f t="shared" si="6"/>
        <v>1</v>
      </c>
      <c r="W50" s="28">
        <v>63</v>
      </c>
      <c r="X50" s="39">
        <f t="shared" si="1"/>
        <v>0</v>
      </c>
      <c r="Y50" s="40">
        <f t="shared" si="1"/>
        <v>1</v>
      </c>
      <c r="Z50" s="41">
        <f t="shared" si="2"/>
        <v>1</v>
      </c>
      <c r="AA50" s="42">
        <f t="shared" si="3"/>
        <v>0</v>
      </c>
      <c r="AB50" s="43">
        <f t="shared" si="4"/>
        <v>3.0000000000000001E-3</v>
      </c>
      <c r="AC50" s="44">
        <f t="shared" si="5"/>
        <v>3.0000000000000001E-3</v>
      </c>
      <c r="AD50" s="49"/>
      <c r="AE50" s="50"/>
      <c r="AF50" s="51"/>
      <c r="AG50" s="49"/>
      <c r="AH50" s="50"/>
      <c r="AI50" s="51"/>
    </row>
    <row r="51" spans="1:35" ht="12.75" customHeight="1" x14ac:dyDescent="0.2">
      <c r="A51" s="53">
        <v>64</v>
      </c>
      <c r="B51" s="54">
        <v>0</v>
      </c>
      <c r="C51" s="55">
        <v>1</v>
      </c>
      <c r="D51" s="56">
        <v>0</v>
      </c>
      <c r="E51" s="57">
        <v>0</v>
      </c>
      <c r="F51" s="54">
        <v>0</v>
      </c>
      <c r="G51" s="55">
        <v>0</v>
      </c>
      <c r="H51" s="56">
        <v>0</v>
      </c>
      <c r="I51" s="57">
        <v>1</v>
      </c>
      <c r="J51" s="58">
        <v>0</v>
      </c>
      <c r="K51" s="55">
        <v>0</v>
      </c>
      <c r="L51" s="56">
        <v>0</v>
      </c>
      <c r="M51" s="57">
        <v>0</v>
      </c>
      <c r="N51" s="59">
        <v>0</v>
      </c>
      <c r="O51" s="55">
        <v>0</v>
      </c>
      <c r="P51" s="54">
        <v>0</v>
      </c>
      <c r="Q51" s="55">
        <v>0</v>
      </c>
      <c r="R51" s="54">
        <v>0</v>
      </c>
      <c r="S51" s="60">
        <v>1</v>
      </c>
      <c r="T51" s="79">
        <f t="shared" si="6"/>
        <v>0</v>
      </c>
      <c r="U51" s="80">
        <f t="shared" si="6"/>
        <v>3</v>
      </c>
      <c r="W51" s="63">
        <v>64</v>
      </c>
      <c r="X51" s="81">
        <f t="shared" si="1"/>
        <v>0</v>
      </c>
      <c r="Y51" s="82">
        <f t="shared" si="1"/>
        <v>2</v>
      </c>
      <c r="Z51" s="88">
        <f t="shared" si="2"/>
        <v>2</v>
      </c>
      <c r="AA51" s="64">
        <f t="shared" si="3"/>
        <v>0</v>
      </c>
      <c r="AB51" s="65">
        <f t="shared" si="4"/>
        <v>6.0000000000000001E-3</v>
      </c>
      <c r="AC51" s="66">
        <f t="shared" si="5"/>
        <v>5.0000000000000001E-3</v>
      </c>
      <c r="AD51" s="67"/>
      <c r="AE51" s="68"/>
      <c r="AF51" s="69"/>
      <c r="AG51" s="49"/>
      <c r="AH51" s="50"/>
      <c r="AI51" s="51"/>
    </row>
    <row r="52" spans="1:35" ht="12.75" customHeight="1" x14ac:dyDescent="0.2">
      <c r="A52" s="89">
        <v>65</v>
      </c>
      <c r="B52" s="90">
        <v>0</v>
      </c>
      <c r="C52" s="71">
        <v>0</v>
      </c>
      <c r="D52" s="12">
        <v>0</v>
      </c>
      <c r="E52" s="13">
        <v>0</v>
      </c>
      <c r="F52" s="90">
        <v>0</v>
      </c>
      <c r="G52" s="71">
        <v>0</v>
      </c>
      <c r="H52" s="12">
        <v>0</v>
      </c>
      <c r="I52" s="13">
        <v>1</v>
      </c>
      <c r="J52" s="14">
        <v>0</v>
      </c>
      <c r="K52" s="71">
        <v>0</v>
      </c>
      <c r="L52" s="12">
        <v>0</v>
      </c>
      <c r="M52" s="13">
        <v>0</v>
      </c>
      <c r="N52" s="91">
        <v>0</v>
      </c>
      <c r="O52" s="71">
        <v>0</v>
      </c>
      <c r="P52" s="90">
        <v>0</v>
      </c>
      <c r="Q52" s="71">
        <v>0</v>
      </c>
      <c r="R52" s="90">
        <v>0</v>
      </c>
      <c r="S52" s="92">
        <v>1</v>
      </c>
      <c r="T52" s="36">
        <f t="shared" si="6"/>
        <v>0</v>
      </c>
      <c r="U52" s="37">
        <f t="shared" si="6"/>
        <v>2</v>
      </c>
      <c r="W52" s="93">
        <v>65</v>
      </c>
      <c r="X52" s="39">
        <f t="shared" si="1"/>
        <v>0</v>
      </c>
      <c r="Y52" s="40">
        <f t="shared" si="1"/>
        <v>1</v>
      </c>
      <c r="Z52" s="94">
        <f t="shared" si="2"/>
        <v>1</v>
      </c>
      <c r="AA52" s="22">
        <f t="shared" si="3"/>
        <v>0</v>
      </c>
      <c r="AB52" s="23">
        <f t="shared" si="4"/>
        <v>3.0000000000000001E-3</v>
      </c>
      <c r="AC52" s="24">
        <f t="shared" si="5"/>
        <v>3.0000000000000001E-3</v>
      </c>
      <c r="AD52" s="25" t="s">
        <v>35</v>
      </c>
      <c r="AE52" s="26"/>
      <c r="AF52" s="72"/>
      <c r="AG52" s="49"/>
      <c r="AH52" s="50"/>
      <c r="AI52" s="51"/>
    </row>
    <row r="53" spans="1:35" ht="12.75" customHeight="1" thickBot="1" x14ac:dyDescent="0.25">
      <c r="A53" s="95" t="s">
        <v>36</v>
      </c>
      <c r="B53" s="54">
        <v>0</v>
      </c>
      <c r="C53" s="55">
        <v>0</v>
      </c>
      <c r="D53" s="56">
        <v>0</v>
      </c>
      <c r="E53" s="57">
        <v>0</v>
      </c>
      <c r="F53" s="54">
        <v>0</v>
      </c>
      <c r="G53" s="55">
        <v>0</v>
      </c>
      <c r="H53" s="56">
        <v>0</v>
      </c>
      <c r="I53" s="57">
        <v>0</v>
      </c>
      <c r="J53" s="96">
        <v>0</v>
      </c>
      <c r="K53" s="55">
        <v>0</v>
      </c>
      <c r="L53" s="56">
        <v>0</v>
      </c>
      <c r="M53" s="57">
        <v>0</v>
      </c>
      <c r="N53" s="59">
        <v>0</v>
      </c>
      <c r="O53" s="55">
        <v>0</v>
      </c>
      <c r="P53" s="54">
        <v>0</v>
      </c>
      <c r="Q53" s="55">
        <v>0</v>
      </c>
      <c r="R53" s="54">
        <v>0</v>
      </c>
      <c r="S53" s="60">
        <v>1</v>
      </c>
      <c r="T53" s="61">
        <f t="shared" si="6"/>
        <v>0</v>
      </c>
      <c r="U53" s="62">
        <f t="shared" si="6"/>
        <v>1</v>
      </c>
      <c r="W53" s="97" t="s">
        <v>36</v>
      </c>
      <c r="X53" s="39">
        <f t="shared" si="1"/>
        <v>0</v>
      </c>
      <c r="Y53" s="40">
        <f t="shared" si="1"/>
        <v>0</v>
      </c>
      <c r="Z53" s="94">
        <f t="shared" si="2"/>
        <v>0</v>
      </c>
      <c r="AA53" s="42">
        <f t="shared" si="3"/>
        <v>0</v>
      </c>
      <c r="AB53" s="43">
        <f t="shared" si="4"/>
        <v>0</v>
      </c>
      <c r="AC53" s="44">
        <f t="shared" si="5"/>
        <v>0</v>
      </c>
      <c r="AD53" s="45">
        <f>ROUND(SUM(X52:X53)/$X$54,3)</f>
        <v>0</v>
      </c>
      <c r="AE53" s="46">
        <f>ROUND(SUM(Y52:Y53)/$Y$54,3)</f>
        <v>3.0000000000000001E-3</v>
      </c>
      <c r="AF53" s="47">
        <f>ROUND(SUM(Z52:Z53)/$Z$54,3)</f>
        <v>3.0000000000000001E-3</v>
      </c>
      <c r="AG53" s="49"/>
      <c r="AH53" s="50"/>
      <c r="AI53" s="51"/>
    </row>
    <row r="54" spans="1:35" ht="12.75" customHeight="1" thickTop="1" thickBot="1" x14ac:dyDescent="0.25">
      <c r="A54" s="98" t="s">
        <v>14</v>
      </c>
      <c r="B54" s="99">
        <f t="shared" ref="B54:S54" si="7">SUM(B6:B53)</f>
        <v>2</v>
      </c>
      <c r="C54" s="100">
        <f t="shared" si="7"/>
        <v>49</v>
      </c>
      <c r="D54" s="99">
        <f t="shared" si="7"/>
        <v>0</v>
      </c>
      <c r="E54" s="100">
        <f t="shared" si="7"/>
        <v>10</v>
      </c>
      <c r="F54" s="99">
        <f t="shared" si="7"/>
        <v>0</v>
      </c>
      <c r="G54" s="100">
        <f t="shared" si="7"/>
        <v>2</v>
      </c>
      <c r="H54" s="99">
        <f t="shared" si="7"/>
        <v>7</v>
      </c>
      <c r="I54" s="100">
        <f t="shared" si="7"/>
        <v>286</v>
      </c>
      <c r="J54" s="101">
        <f t="shared" si="7"/>
        <v>0</v>
      </c>
      <c r="K54" s="100">
        <f t="shared" si="7"/>
        <v>8</v>
      </c>
      <c r="L54" s="99">
        <f t="shared" si="7"/>
        <v>0</v>
      </c>
      <c r="M54" s="100">
        <f t="shared" si="7"/>
        <v>0</v>
      </c>
      <c r="N54" s="102">
        <f t="shared" si="7"/>
        <v>0</v>
      </c>
      <c r="O54" s="100">
        <f t="shared" si="7"/>
        <v>0</v>
      </c>
      <c r="P54" s="99">
        <f t="shared" si="7"/>
        <v>0</v>
      </c>
      <c r="Q54" s="100">
        <f t="shared" si="7"/>
        <v>0</v>
      </c>
      <c r="R54" s="99">
        <f t="shared" si="7"/>
        <v>0</v>
      </c>
      <c r="S54" s="103">
        <f t="shared" si="7"/>
        <v>26</v>
      </c>
      <c r="T54" s="104">
        <f t="shared" si="6"/>
        <v>9</v>
      </c>
      <c r="U54" s="105">
        <f t="shared" si="6"/>
        <v>381</v>
      </c>
      <c r="W54" s="106" t="s">
        <v>14</v>
      </c>
      <c r="X54" s="107">
        <f>SUM(X6:X53)</f>
        <v>9</v>
      </c>
      <c r="Y54" s="108">
        <f>SUM(Y6:Y53)</f>
        <v>355</v>
      </c>
      <c r="Z54" s="109">
        <f>SUM(Z6:Z53)</f>
        <v>364</v>
      </c>
      <c r="AA54" s="110"/>
      <c r="AB54" s="111"/>
      <c r="AC54" s="112"/>
      <c r="AD54" s="113"/>
      <c r="AE54" s="112"/>
      <c r="AF54" s="114"/>
      <c r="AG54" s="112"/>
      <c r="AH54" s="112"/>
      <c r="AI54" s="114"/>
    </row>
    <row r="55" spans="1:35" ht="13.5" customHeight="1" thickBot="1" x14ac:dyDescent="0.25">
      <c r="A55" s="115"/>
      <c r="W55" s="116" t="s">
        <v>37</v>
      </c>
      <c r="X55" s="117">
        <f>(20*X7+21*X8+22*X9+23*X10+24*X11+25*X12+26*X13+27*X14+28*X15+29*X16+30*X17+31*X18+32*X19+33*X20+34*X21+35*X22+36*X23+37*X24+38*X25+39*X26+40*X27+41*X28+42*X29+43*X30+44*X31+45*X32+46*X33+47*X34+48*X35+49*X36+50*X37+51*X38+52*X39+53*X40+54*X41+55*X42+56*X43+57*X44+58*X45+59*X46+60*X47+61*X48+62*X49+63*X50+64*X51+65*X52+66*X53)/X54</f>
        <v>41.888888888888886</v>
      </c>
      <c r="Y55" s="118">
        <f>(20*Y7+21*Y8+22*Y9+23*Y10+24*Y11+25*Y12+26*Y13+27*Y14+28*Y15+29*Y16+30*Y17+31*Y18+32*Y19+33*Y20+34*Y21+35*Y22+36*Y23+37*Y24+38*Y25+39*Y26+40*Y27+41*Y28+42*Y29+43*Y30+44*Y31+45*Y32+46*Y33+47*Y34+48*Y35+49*Y36+50*Y37+51*Y38+52*Y39+53*Y40+54*Y41+55*Y42+56*Y43+57*Y44+58*Y45+59*Y46+60*Y47+61*Y48+62*Y49+63*Y50+64*Y51+65*Y52+66*Y53)/Y54</f>
        <v>38.667605633802815</v>
      </c>
      <c r="Z55" s="119">
        <f>(20*Z7+21*Z8+22*Z9+23*Z10+24*Z11+25*Z12+26*Z13+27*Z14+28*Z15+29*Z16+30*Z17+31*Z18+32*Z19+33*Z20+34*Z21+35*Z22+36*Z23+37*Z24+38*Z25+39*Z26+40*Z27+41*Z28+42*Z29+43*Z30+44*Z31+45*Z32+46*Z33+47*Z34+48*Z35+49*Z36+50*Z37+51*Z38+52*Z39+53*Z40+54*Z41+55*Z42+56*Z43+57*Z44+58*Z45+59*Z46+60*Z47+61*Z48+62*Z49+63*Z50+64*Z51+65*Z52+66*Z53)/Z54</f>
        <v>38.747252747252745</v>
      </c>
      <c r="AA55" s="120"/>
      <c r="AB55" s="121"/>
      <c r="AC55" s="122"/>
      <c r="AD55" s="120"/>
      <c r="AE55" s="122"/>
      <c r="AF55" s="123"/>
      <c r="AG55" s="122"/>
      <c r="AH55" s="122"/>
      <c r="AI55" s="123"/>
    </row>
    <row r="56" spans="1:35" ht="13.5" customHeight="1" x14ac:dyDescent="0.2">
      <c r="A56" s="124" t="s">
        <v>38</v>
      </c>
      <c r="Z56" s="125"/>
    </row>
    <row r="57" spans="1:35" x14ac:dyDescent="0.2">
      <c r="W57" s="126"/>
      <c r="X57" s="127" t="s">
        <v>19</v>
      </c>
      <c r="Y57" s="127" t="s">
        <v>20</v>
      </c>
      <c r="Z57" s="127" t="s">
        <v>14</v>
      </c>
    </row>
    <row r="58" spans="1:35" ht="15.5" x14ac:dyDescent="0.25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W58" s="126" t="s">
        <v>37</v>
      </c>
      <c r="X58" s="129">
        <f>SUM(X55,0.5)</f>
        <v>42.388888888888886</v>
      </c>
      <c r="Y58" s="129">
        <f>SUM(Y55,0.5)</f>
        <v>39.167605633802815</v>
      </c>
      <c r="Z58" s="129">
        <f>SUM(Z55,0.5)</f>
        <v>39.247252747252745</v>
      </c>
    </row>
  </sheetData>
  <mergeCells count="30">
    <mergeCell ref="AG4:AG5"/>
    <mergeCell ref="AH4:AH5"/>
    <mergeCell ref="AI4:AI5"/>
    <mergeCell ref="AG3:AI3"/>
    <mergeCell ref="P4:Q4"/>
    <mergeCell ref="X4:X5"/>
    <mergeCell ref="Y4:Y5"/>
    <mergeCell ref="Z4:Z5"/>
    <mergeCell ref="AA4:AA5"/>
    <mergeCell ref="AB4:AB5"/>
    <mergeCell ref="AC4:AC5"/>
    <mergeCell ref="AD4:AD5"/>
    <mergeCell ref="AE4:AE5"/>
    <mergeCell ref="R3:S4"/>
    <mergeCell ref="T3:U4"/>
    <mergeCell ref="W3:W5"/>
    <mergeCell ref="X3:Z3"/>
    <mergeCell ref="AA3:AC3"/>
    <mergeCell ref="AD3:AF3"/>
    <mergeCell ref="AF4:AF5"/>
    <mergeCell ref="A1:U1"/>
    <mergeCell ref="A3:A5"/>
    <mergeCell ref="B3:C4"/>
    <mergeCell ref="D3:E4"/>
    <mergeCell ref="F3:G4"/>
    <mergeCell ref="H3:I4"/>
    <mergeCell ref="J3:K4"/>
    <mergeCell ref="L3:M4"/>
    <mergeCell ref="N3:O4"/>
    <mergeCell ref="P3:Q3"/>
  </mergeCells>
  <phoneticPr fontId="3"/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9AE9-E8F1-4523-B11A-6ADB2FF097C4}">
  <sheetPr>
    <pageSetUpPr fitToPage="1"/>
  </sheetPr>
  <dimension ref="A1:AK58"/>
  <sheetViews>
    <sheetView showZeros="0" view="pageBreakPreview" zoomScale="90" zoomScaleNormal="10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RowHeight="12" x14ac:dyDescent="0.2"/>
  <cols>
    <col min="1" max="1" width="6.6640625" style="130" customWidth="1"/>
    <col min="2" max="21" width="5.25" style="130" customWidth="1"/>
    <col min="22" max="22" width="1.75" style="130" customWidth="1"/>
    <col min="23" max="35" width="6.75" style="130" customWidth="1"/>
    <col min="36" max="255" width="9.1640625" style="130"/>
    <col min="256" max="256" width="6.6640625" style="130" customWidth="1"/>
    <col min="257" max="260" width="5.25" style="130" bestFit="1" customWidth="1"/>
    <col min="261" max="261" width="6.25" style="130" bestFit="1" customWidth="1"/>
    <col min="262" max="262" width="6.25" style="130" customWidth="1"/>
    <col min="263" max="263" width="6.25" style="130" bestFit="1" customWidth="1"/>
    <col min="264" max="264" width="6.25" style="130" customWidth="1"/>
    <col min="265" max="266" width="2.5" style="130" customWidth="1"/>
    <col min="267" max="267" width="4.9140625" style="130" customWidth="1"/>
    <col min="268" max="269" width="5.25" style="130" customWidth="1"/>
    <col min="270" max="275" width="4.33203125" style="130" customWidth="1"/>
    <col min="276" max="276" width="7.1640625" style="130" bestFit="1" customWidth="1"/>
    <col min="277" max="277" width="6.25" style="130" customWidth="1"/>
    <col min="278" max="278" width="1.75" style="130" customWidth="1"/>
    <col min="279" max="291" width="6.5" style="130" customWidth="1"/>
    <col min="292" max="511" width="9.1640625" style="130"/>
    <col min="512" max="512" width="6.6640625" style="130" customWidth="1"/>
    <col min="513" max="516" width="5.25" style="130" bestFit="1" customWidth="1"/>
    <col min="517" max="517" width="6.25" style="130" bestFit="1" customWidth="1"/>
    <col min="518" max="518" width="6.25" style="130" customWidth="1"/>
    <col min="519" max="519" width="6.25" style="130" bestFit="1" customWidth="1"/>
    <col min="520" max="520" width="6.25" style="130" customWidth="1"/>
    <col min="521" max="522" width="2.5" style="130" customWidth="1"/>
    <col min="523" max="523" width="4.9140625" style="130" customWidth="1"/>
    <col min="524" max="525" width="5.25" style="130" customWidth="1"/>
    <col min="526" max="531" width="4.33203125" style="130" customWidth="1"/>
    <col min="532" max="532" width="7.1640625" style="130" bestFit="1" customWidth="1"/>
    <col min="533" max="533" width="6.25" style="130" customWidth="1"/>
    <col min="534" max="534" width="1.75" style="130" customWidth="1"/>
    <col min="535" max="547" width="6.5" style="130" customWidth="1"/>
    <col min="548" max="767" width="9.1640625" style="130"/>
    <col min="768" max="768" width="6.6640625" style="130" customWidth="1"/>
    <col min="769" max="772" width="5.25" style="130" bestFit="1" customWidth="1"/>
    <col min="773" max="773" width="6.25" style="130" bestFit="1" customWidth="1"/>
    <col min="774" max="774" width="6.25" style="130" customWidth="1"/>
    <col min="775" max="775" width="6.25" style="130" bestFit="1" customWidth="1"/>
    <col min="776" max="776" width="6.25" style="130" customWidth="1"/>
    <col min="777" max="778" width="2.5" style="130" customWidth="1"/>
    <col min="779" max="779" width="4.9140625" style="130" customWidth="1"/>
    <col min="780" max="781" width="5.25" style="130" customWidth="1"/>
    <col min="782" max="787" width="4.33203125" style="130" customWidth="1"/>
    <col min="788" max="788" width="7.1640625" style="130" bestFit="1" customWidth="1"/>
    <col min="789" max="789" width="6.25" style="130" customWidth="1"/>
    <col min="790" max="790" width="1.75" style="130" customWidth="1"/>
    <col min="791" max="803" width="6.5" style="130" customWidth="1"/>
    <col min="804" max="1023" width="9.1640625" style="130"/>
    <col min="1024" max="1024" width="6.6640625" style="130" customWidth="1"/>
    <col min="1025" max="1028" width="5.25" style="130" bestFit="1" customWidth="1"/>
    <col min="1029" max="1029" width="6.25" style="130" bestFit="1" customWidth="1"/>
    <col min="1030" max="1030" width="6.25" style="130" customWidth="1"/>
    <col min="1031" max="1031" width="6.25" style="130" bestFit="1" customWidth="1"/>
    <col min="1032" max="1032" width="6.25" style="130" customWidth="1"/>
    <col min="1033" max="1034" width="2.5" style="130" customWidth="1"/>
    <col min="1035" max="1035" width="4.9140625" style="130" customWidth="1"/>
    <col min="1036" max="1037" width="5.25" style="130" customWidth="1"/>
    <col min="1038" max="1043" width="4.33203125" style="130" customWidth="1"/>
    <col min="1044" max="1044" width="7.1640625" style="130" bestFit="1" customWidth="1"/>
    <col min="1045" max="1045" width="6.25" style="130" customWidth="1"/>
    <col min="1046" max="1046" width="1.75" style="130" customWidth="1"/>
    <col min="1047" max="1059" width="6.5" style="130" customWidth="1"/>
    <col min="1060" max="1279" width="9.1640625" style="130"/>
    <col min="1280" max="1280" width="6.6640625" style="130" customWidth="1"/>
    <col min="1281" max="1284" width="5.25" style="130" bestFit="1" customWidth="1"/>
    <col min="1285" max="1285" width="6.25" style="130" bestFit="1" customWidth="1"/>
    <col min="1286" max="1286" width="6.25" style="130" customWidth="1"/>
    <col min="1287" max="1287" width="6.25" style="130" bestFit="1" customWidth="1"/>
    <col min="1288" max="1288" width="6.25" style="130" customWidth="1"/>
    <col min="1289" max="1290" width="2.5" style="130" customWidth="1"/>
    <col min="1291" max="1291" width="4.9140625" style="130" customWidth="1"/>
    <col min="1292" max="1293" width="5.25" style="130" customWidth="1"/>
    <col min="1294" max="1299" width="4.33203125" style="130" customWidth="1"/>
    <col min="1300" max="1300" width="7.1640625" style="130" bestFit="1" customWidth="1"/>
    <col min="1301" max="1301" width="6.25" style="130" customWidth="1"/>
    <col min="1302" max="1302" width="1.75" style="130" customWidth="1"/>
    <col min="1303" max="1315" width="6.5" style="130" customWidth="1"/>
    <col min="1316" max="1535" width="9.1640625" style="130"/>
    <col min="1536" max="1536" width="6.6640625" style="130" customWidth="1"/>
    <col min="1537" max="1540" width="5.25" style="130" bestFit="1" customWidth="1"/>
    <col min="1541" max="1541" width="6.25" style="130" bestFit="1" customWidth="1"/>
    <col min="1542" max="1542" width="6.25" style="130" customWidth="1"/>
    <col min="1543" max="1543" width="6.25" style="130" bestFit="1" customWidth="1"/>
    <col min="1544" max="1544" width="6.25" style="130" customWidth="1"/>
    <col min="1545" max="1546" width="2.5" style="130" customWidth="1"/>
    <col min="1547" max="1547" width="4.9140625" style="130" customWidth="1"/>
    <col min="1548" max="1549" width="5.25" style="130" customWidth="1"/>
    <col min="1550" max="1555" width="4.33203125" style="130" customWidth="1"/>
    <col min="1556" max="1556" width="7.1640625" style="130" bestFit="1" customWidth="1"/>
    <col min="1557" max="1557" width="6.25" style="130" customWidth="1"/>
    <col min="1558" max="1558" width="1.75" style="130" customWidth="1"/>
    <col min="1559" max="1571" width="6.5" style="130" customWidth="1"/>
    <col min="1572" max="1791" width="9.1640625" style="130"/>
    <col min="1792" max="1792" width="6.6640625" style="130" customWidth="1"/>
    <col min="1793" max="1796" width="5.25" style="130" bestFit="1" customWidth="1"/>
    <col min="1797" max="1797" width="6.25" style="130" bestFit="1" customWidth="1"/>
    <col min="1798" max="1798" width="6.25" style="130" customWidth="1"/>
    <col min="1799" max="1799" width="6.25" style="130" bestFit="1" customWidth="1"/>
    <col min="1800" max="1800" width="6.25" style="130" customWidth="1"/>
    <col min="1801" max="1802" width="2.5" style="130" customWidth="1"/>
    <col min="1803" max="1803" width="4.9140625" style="130" customWidth="1"/>
    <col min="1804" max="1805" width="5.25" style="130" customWidth="1"/>
    <col min="1806" max="1811" width="4.33203125" style="130" customWidth="1"/>
    <col min="1812" max="1812" width="7.1640625" style="130" bestFit="1" customWidth="1"/>
    <col min="1813" max="1813" width="6.25" style="130" customWidth="1"/>
    <col min="1814" max="1814" width="1.75" style="130" customWidth="1"/>
    <col min="1815" max="1827" width="6.5" style="130" customWidth="1"/>
    <col min="1828" max="2047" width="9.1640625" style="130"/>
    <col min="2048" max="2048" width="6.6640625" style="130" customWidth="1"/>
    <col min="2049" max="2052" width="5.25" style="130" bestFit="1" customWidth="1"/>
    <col min="2053" max="2053" width="6.25" style="130" bestFit="1" customWidth="1"/>
    <col min="2054" max="2054" width="6.25" style="130" customWidth="1"/>
    <col min="2055" max="2055" width="6.25" style="130" bestFit="1" customWidth="1"/>
    <col min="2056" max="2056" width="6.25" style="130" customWidth="1"/>
    <col min="2057" max="2058" width="2.5" style="130" customWidth="1"/>
    <col min="2059" max="2059" width="4.9140625" style="130" customWidth="1"/>
    <col min="2060" max="2061" width="5.25" style="130" customWidth="1"/>
    <col min="2062" max="2067" width="4.33203125" style="130" customWidth="1"/>
    <col min="2068" max="2068" width="7.1640625" style="130" bestFit="1" customWidth="1"/>
    <col min="2069" max="2069" width="6.25" style="130" customWidth="1"/>
    <col min="2070" max="2070" width="1.75" style="130" customWidth="1"/>
    <col min="2071" max="2083" width="6.5" style="130" customWidth="1"/>
    <col min="2084" max="2303" width="9.1640625" style="130"/>
    <col min="2304" max="2304" width="6.6640625" style="130" customWidth="1"/>
    <col min="2305" max="2308" width="5.25" style="130" bestFit="1" customWidth="1"/>
    <col min="2309" max="2309" width="6.25" style="130" bestFit="1" customWidth="1"/>
    <col min="2310" max="2310" width="6.25" style="130" customWidth="1"/>
    <col min="2311" max="2311" width="6.25" style="130" bestFit="1" customWidth="1"/>
    <col min="2312" max="2312" width="6.25" style="130" customWidth="1"/>
    <col min="2313" max="2314" width="2.5" style="130" customWidth="1"/>
    <col min="2315" max="2315" width="4.9140625" style="130" customWidth="1"/>
    <col min="2316" max="2317" width="5.25" style="130" customWidth="1"/>
    <col min="2318" max="2323" width="4.33203125" style="130" customWidth="1"/>
    <col min="2324" max="2324" width="7.1640625" style="130" bestFit="1" customWidth="1"/>
    <col min="2325" max="2325" width="6.25" style="130" customWidth="1"/>
    <col min="2326" max="2326" width="1.75" style="130" customWidth="1"/>
    <col min="2327" max="2339" width="6.5" style="130" customWidth="1"/>
    <col min="2340" max="2559" width="9.1640625" style="130"/>
    <col min="2560" max="2560" width="6.6640625" style="130" customWidth="1"/>
    <col min="2561" max="2564" width="5.25" style="130" bestFit="1" customWidth="1"/>
    <col min="2565" max="2565" width="6.25" style="130" bestFit="1" customWidth="1"/>
    <col min="2566" max="2566" width="6.25" style="130" customWidth="1"/>
    <col min="2567" max="2567" width="6.25" style="130" bestFit="1" customWidth="1"/>
    <col min="2568" max="2568" width="6.25" style="130" customWidth="1"/>
    <col min="2569" max="2570" width="2.5" style="130" customWidth="1"/>
    <col min="2571" max="2571" width="4.9140625" style="130" customWidth="1"/>
    <col min="2572" max="2573" width="5.25" style="130" customWidth="1"/>
    <col min="2574" max="2579" width="4.33203125" style="130" customWidth="1"/>
    <col min="2580" max="2580" width="7.1640625" style="130" bestFit="1" customWidth="1"/>
    <col min="2581" max="2581" width="6.25" style="130" customWidth="1"/>
    <col min="2582" max="2582" width="1.75" style="130" customWidth="1"/>
    <col min="2583" max="2595" width="6.5" style="130" customWidth="1"/>
    <col min="2596" max="2815" width="9.1640625" style="130"/>
    <col min="2816" max="2816" width="6.6640625" style="130" customWidth="1"/>
    <col min="2817" max="2820" width="5.25" style="130" bestFit="1" customWidth="1"/>
    <col min="2821" max="2821" width="6.25" style="130" bestFit="1" customWidth="1"/>
    <col min="2822" max="2822" width="6.25" style="130" customWidth="1"/>
    <col min="2823" max="2823" width="6.25" style="130" bestFit="1" customWidth="1"/>
    <col min="2824" max="2824" width="6.25" style="130" customWidth="1"/>
    <col min="2825" max="2826" width="2.5" style="130" customWidth="1"/>
    <col min="2827" max="2827" width="4.9140625" style="130" customWidth="1"/>
    <col min="2828" max="2829" width="5.25" style="130" customWidth="1"/>
    <col min="2830" max="2835" width="4.33203125" style="130" customWidth="1"/>
    <col min="2836" max="2836" width="7.1640625" style="130" bestFit="1" customWidth="1"/>
    <col min="2837" max="2837" width="6.25" style="130" customWidth="1"/>
    <col min="2838" max="2838" width="1.75" style="130" customWidth="1"/>
    <col min="2839" max="2851" width="6.5" style="130" customWidth="1"/>
    <col min="2852" max="3071" width="9.1640625" style="130"/>
    <col min="3072" max="3072" width="6.6640625" style="130" customWidth="1"/>
    <col min="3073" max="3076" width="5.25" style="130" bestFit="1" customWidth="1"/>
    <col min="3077" max="3077" width="6.25" style="130" bestFit="1" customWidth="1"/>
    <col min="3078" max="3078" width="6.25" style="130" customWidth="1"/>
    <col min="3079" max="3079" width="6.25" style="130" bestFit="1" customWidth="1"/>
    <col min="3080" max="3080" width="6.25" style="130" customWidth="1"/>
    <col min="3081" max="3082" width="2.5" style="130" customWidth="1"/>
    <col min="3083" max="3083" width="4.9140625" style="130" customWidth="1"/>
    <col min="3084" max="3085" width="5.25" style="130" customWidth="1"/>
    <col min="3086" max="3091" width="4.33203125" style="130" customWidth="1"/>
    <col min="3092" max="3092" width="7.1640625" style="130" bestFit="1" customWidth="1"/>
    <col min="3093" max="3093" width="6.25" style="130" customWidth="1"/>
    <col min="3094" max="3094" width="1.75" style="130" customWidth="1"/>
    <col min="3095" max="3107" width="6.5" style="130" customWidth="1"/>
    <col min="3108" max="3327" width="9.1640625" style="130"/>
    <col min="3328" max="3328" width="6.6640625" style="130" customWidth="1"/>
    <col min="3329" max="3332" width="5.25" style="130" bestFit="1" customWidth="1"/>
    <col min="3333" max="3333" width="6.25" style="130" bestFit="1" customWidth="1"/>
    <col min="3334" max="3334" width="6.25" style="130" customWidth="1"/>
    <col min="3335" max="3335" width="6.25" style="130" bestFit="1" customWidth="1"/>
    <col min="3336" max="3336" width="6.25" style="130" customWidth="1"/>
    <col min="3337" max="3338" width="2.5" style="130" customWidth="1"/>
    <col min="3339" max="3339" width="4.9140625" style="130" customWidth="1"/>
    <col min="3340" max="3341" width="5.25" style="130" customWidth="1"/>
    <col min="3342" max="3347" width="4.33203125" style="130" customWidth="1"/>
    <col min="3348" max="3348" width="7.1640625" style="130" bestFit="1" customWidth="1"/>
    <col min="3349" max="3349" width="6.25" style="130" customWidth="1"/>
    <col min="3350" max="3350" width="1.75" style="130" customWidth="1"/>
    <col min="3351" max="3363" width="6.5" style="130" customWidth="1"/>
    <col min="3364" max="3583" width="9.1640625" style="130"/>
    <col min="3584" max="3584" width="6.6640625" style="130" customWidth="1"/>
    <col min="3585" max="3588" width="5.25" style="130" bestFit="1" customWidth="1"/>
    <col min="3589" max="3589" width="6.25" style="130" bestFit="1" customWidth="1"/>
    <col min="3590" max="3590" width="6.25" style="130" customWidth="1"/>
    <col min="3591" max="3591" width="6.25" style="130" bestFit="1" customWidth="1"/>
    <col min="3592" max="3592" width="6.25" style="130" customWidth="1"/>
    <col min="3593" max="3594" width="2.5" style="130" customWidth="1"/>
    <col min="3595" max="3595" width="4.9140625" style="130" customWidth="1"/>
    <col min="3596" max="3597" width="5.25" style="130" customWidth="1"/>
    <col min="3598" max="3603" width="4.33203125" style="130" customWidth="1"/>
    <col min="3604" max="3604" width="7.1640625" style="130" bestFit="1" customWidth="1"/>
    <col min="3605" max="3605" width="6.25" style="130" customWidth="1"/>
    <col min="3606" max="3606" width="1.75" style="130" customWidth="1"/>
    <col min="3607" max="3619" width="6.5" style="130" customWidth="1"/>
    <col min="3620" max="3839" width="9.1640625" style="130"/>
    <col min="3840" max="3840" width="6.6640625" style="130" customWidth="1"/>
    <col min="3841" max="3844" width="5.25" style="130" bestFit="1" customWidth="1"/>
    <col min="3845" max="3845" width="6.25" style="130" bestFit="1" customWidth="1"/>
    <col min="3846" max="3846" width="6.25" style="130" customWidth="1"/>
    <col min="3847" max="3847" width="6.25" style="130" bestFit="1" customWidth="1"/>
    <col min="3848" max="3848" width="6.25" style="130" customWidth="1"/>
    <col min="3849" max="3850" width="2.5" style="130" customWidth="1"/>
    <col min="3851" max="3851" width="4.9140625" style="130" customWidth="1"/>
    <col min="3852" max="3853" width="5.25" style="130" customWidth="1"/>
    <col min="3854" max="3859" width="4.33203125" style="130" customWidth="1"/>
    <col min="3860" max="3860" width="7.1640625" style="130" bestFit="1" customWidth="1"/>
    <col min="3861" max="3861" width="6.25" style="130" customWidth="1"/>
    <col min="3862" max="3862" width="1.75" style="130" customWidth="1"/>
    <col min="3863" max="3875" width="6.5" style="130" customWidth="1"/>
    <col min="3876" max="4095" width="9.1640625" style="130"/>
    <col min="4096" max="4096" width="6.6640625" style="130" customWidth="1"/>
    <col min="4097" max="4100" width="5.25" style="130" bestFit="1" customWidth="1"/>
    <col min="4101" max="4101" width="6.25" style="130" bestFit="1" customWidth="1"/>
    <col min="4102" max="4102" width="6.25" style="130" customWidth="1"/>
    <col min="4103" max="4103" width="6.25" style="130" bestFit="1" customWidth="1"/>
    <col min="4104" max="4104" width="6.25" style="130" customWidth="1"/>
    <col min="4105" max="4106" width="2.5" style="130" customWidth="1"/>
    <col min="4107" max="4107" width="4.9140625" style="130" customWidth="1"/>
    <col min="4108" max="4109" width="5.25" style="130" customWidth="1"/>
    <col min="4110" max="4115" width="4.33203125" style="130" customWidth="1"/>
    <col min="4116" max="4116" width="7.1640625" style="130" bestFit="1" customWidth="1"/>
    <col min="4117" max="4117" width="6.25" style="130" customWidth="1"/>
    <col min="4118" max="4118" width="1.75" style="130" customWidth="1"/>
    <col min="4119" max="4131" width="6.5" style="130" customWidth="1"/>
    <col min="4132" max="4351" width="9.1640625" style="130"/>
    <col min="4352" max="4352" width="6.6640625" style="130" customWidth="1"/>
    <col min="4353" max="4356" width="5.25" style="130" bestFit="1" customWidth="1"/>
    <col min="4357" max="4357" width="6.25" style="130" bestFit="1" customWidth="1"/>
    <col min="4358" max="4358" width="6.25" style="130" customWidth="1"/>
    <col min="4359" max="4359" width="6.25" style="130" bestFit="1" customWidth="1"/>
    <col min="4360" max="4360" width="6.25" style="130" customWidth="1"/>
    <col min="4361" max="4362" width="2.5" style="130" customWidth="1"/>
    <col min="4363" max="4363" width="4.9140625" style="130" customWidth="1"/>
    <col min="4364" max="4365" width="5.25" style="130" customWidth="1"/>
    <col min="4366" max="4371" width="4.33203125" style="130" customWidth="1"/>
    <col min="4372" max="4372" width="7.1640625" style="130" bestFit="1" customWidth="1"/>
    <col min="4373" max="4373" width="6.25" style="130" customWidth="1"/>
    <col min="4374" max="4374" width="1.75" style="130" customWidth="1"/>
    <col min="4375" max="4387" width="6.5" style="130" customWidth="1"/>
    <col min="4388" max="4607" width="9.1640625" style="130"/>
    <col min="4608" max="4608" width="6.6640625" style="130" customWidth="1"/>
    <col min="4609" max="4612" width="5.25" style="130" bestFit="1" customWidth="1"/>
    <col min="4613" max="4613" width="6.25" style="130" bestFit="1" customWidth="1"/>
    <col min="4614" max="4614" width="6.25" style="130" customWidth="1"/>
    <col min="4615" max="4615" width="6.25" style="130" bestFit="1" customWidth="1"/>
    <col min="4616" max="4616" width="6.25" style="130" customWidth="1"/>
    <col min="4617" max="4618" width="2.5" style="130" customWidth="1"/>
    <col min="4619" max="4619" width="4.9140625" style="130" customWidth="1"/>
    <col min="4620" max="4621" width="5.25" style="130" customWidth="1"/>
    <col min="4622" max="4627" width="4.33203125" style="130" customWidth="1"/>
    <col min="4628" max="4628" width="7.1640625" style="130" bestFit="1" customWidth="1"/>
    <col min="4629" max="4629" width="6.25" style="130" customWidth="1"/>
    <col min="4630" max="4630" width="1.75" style="130" customWidth="1"/>
    <col min="4631" max="4643" width="6.5" style="130" customWidth="1"/>
    <col min="4644" max="4863" width="9.1640625" style="130"/>
    <col min="4864" max="4864" width="6.6640625" style="130" customWidth="1"/>
    <col min="4865" max="4868" width="5.25" style="130" bestFit="1" customWidth="1"/>
    <col min="4869" max="4869" width="6.25" style="130" bestFit="1" customWidth="1"/>
    <col min="4870" max="4870" width="6.25" style="130" customWidth="1"/>
    <col min="4871" max="4871" width="6.25" style="130" bestFit="1" customWidth="1"/>
    <col min="4872" max="4872" width="6.25" style="130" customWidth="1"/>
    <col min="4873" max="4874" width="2.5" style="130" customWidth="1"/>
    <col min="4875" max="4875" width="4.9140625" style="130" customWidth="1"/>
    <col min="4876" max="4877" width="5.25" style="130" customWidth="1"/>
    <col min="4878" max="4883" width="4.33203125" style="130" customWidth="1"/>
    <col min="4884" max="4884" width="7.1640625" style="130" bestFit="1" customWidth="1"/>
    <col min="4885" max="4885" width="6.25" style="130" customWidth="1"/>
    <col min="4886" max="4886" width="1.75" style="130" customWidth="1"/>
    <col min="4887" max="4899" width="6.5" style="130" customWidth="1"/>
    <col min="4900" max="5119" width="9.1640625" style="130"/>
    <col min="5120" max="5120" width="6.6640625" style="130" customWidth="1"/>
    <col min="5121" max="5124" width="5.25" style="130" bestFit="1" customWidth="1"/>
    <col min="5125" max="5125" width="6.25" style="130" bestFit="1" customWidth="1"/>
    <col min="5126" max="5126" width="6.25" style="130" customWidth="1"/>
    <col min="5127" max="5127" width="6.25" style="130" bestFit="1" customWidth="1"/>
    <col min="5128" max="5128" width="6.25" style="130" customWidth="1"/>
    <col min="5129" max="5130" width="2.5" style="130" customWidth="1"/>
    <col min="5131" max="5131" width="4.9140625" style="130" customWidth="1"/>
    <col min="5132" max="5133" width="5.25" style="130" customWidth="1"/>
    <col min="5134" max="5139" width="4.33203125" style="130" customWidth="1"/>
    <col min="5140" max="5140" width="7.1640625" style="130" bestFit="1" customWidth="1"/>
    <col min="5141" max="5141" width="6.25" style="130" customWidth="1"/>
    <col min="5142" max="5142" width="1.75" style="130" customWidth="1"/>
    <col min="5143" max="5155" width="6.5" style="130" customWidth="1"/>
    <col min="5156" max="5375" width="9.1640625" style="130"/>
    <col min="5376" max="5376" width="6.6640625" style="130" customWidth="1"/>
    <col min="5377" max="5380" width="5.25" style="130" bestFit="1" customWidth="1"/>
    <col min="5381" max="5381" width="6.25" style="130" bestFit="1" customWidth="1"/>
    <col min="5382" max="5382" width="6.25" style="130" customWidth="1"/>
    <col min="5383" max="5383" width="6.25" style="130" bestFit="1" customWidth="1"/>
    <col min="5384" max="5384" width="6.25" style="130" customWidth="1"/>
    <col min="5385" max="5386" width="2.5" style="130" customWidth="1"/>
    <col min="5387" max="5387" width="4.9140625" style="130" customWidth="1"/>
    <col min="5388" max="5389" width="5.25" style="130" customWidth="1"/>
    <col min="5390" max="5395" width="4.33203125" style="130" customWidth="1"/>
    <col min="5396" max="5396" width="7.1640625" style="130" bestFit="1" customWidth="1"/>
    <col min="5397" max="5397" width="6.25" style="130" customWidth="1"/>
    <col min="5398" max="5398" width="1.75" style="130" customWidth="1"/>
    <col min="5399" max="5411" width="6.5" style="130" customWidth="1"/>
    <col min="5412" max="5631" width="9.1640625" style="130"/>
    <col min="5632" max="5632" width="6.6640625" style="130" customWidth="1"/>
    <col min="5633" max="5636" width="5.25" style="130" bestFit="1" customWidth="1"/>
    <col min="5637" max="5637" width="6.25" style="130" bestFit="1" customWidth="1"/>
    <col min="5638" max="5638" width="6.25" style="130" customWidth="1"/>
    <col min="5639" max="5639" width="6.25" style="130" bestFit="1" customWidth="1"/>
    <col min="5640" max="5640" width="6.25" style="130" customWidth="1"/>
    <col min="5641" max="5642" width="2.5" style="130" customWidth="1"/>
    <col min="5643" max="5643" width="4.9140625" style="130" customWidth="1"/>
    <col min="5644" max="5645" width="5.25" style="130" customWidth="1"/>
    <col min="5646" max="5651" width="4.33203125" style="130" customWidth="1"/>
    <col min="5652" max="5652" width="7.1640625" style="130" bestFit="1" customWidth="1"/>
    <col min="5653" max="5653" width="6.25" style="130" customWidth="1"/>
    <col min="5654" max="5654" width="1.75" style="130" customWidth="1"/>
    <col min="5655" max="5667" width="6.5" style="130" customWidth="1"/>
    <col min="5668" max="5887" width="9.1640625" style="130"/>
    <col min="5888" max="5888" width="6.6640625" style="130" customWidth="1"/>
    <col min="5889" max="5892" width="5.25" style="130" bestFit="1" customWidth="1"/>
    <col min="5893" max="5893" width="6.25" style="130" bestFit="1" customWidth="1"/>
    <col min="5894" max="5894" width="6.25" style="130" customWidth="1"/>
    <col min="5895" max="5895" width="6.25" style="130" bestFit="1" customWidth="1"/>
    <col min="5896" max="5896" width="6.25" style="130" customWidth="1"/>
    <col min="5897" max="5898" width="2.5" style="130" customWidth="1"/>
    <col min="5899" max="5899" width="4.9140625" style="130" customWidth="1"/>
    <col min="5900" max="5901" width="5.25" style="130" customWidth="1"/>
    <col min="5902" max="5907" width="4.33203125" style="130" customWidth="1"/>
    <col min="5908" max="5908" width="7.1640625" style="130" bestFit="1" customWidth="1"/>
    <col min="5909" max="5909" width="6.25" style="130" customWidth="1"/>
    <col min="5910" max="5910" width="1.75" style="130" customWidth="1"/>
    <col min="5911" max="5923" width="6.5" style="130" customWidth="1"/>
    <col min="5924" max="6143" width="9.1640625" style="130"/>
    <col min="6144" max="6144" width="6.6640625" style="130" customWidth="1"/>
    <col min="6145" max="6148" width="5.25" style="130" bestFit="1" customWidth="1"/>
    <col min="6149" max="6149" width="6.25" style="130" bestFit="1" customWidth="1"/>
    <col min="6150" max="6150" width="6.25" style="130" customWidth="1"/>
    <col min="6151" max="6151" width="6.25" style="130" bestFit="1" customWidth="1"/>
    <col min="6152" max="6152" width="6.25" style="130" customWidth="1"/>
    <col min="6153" max="6154" width="2.5" style="130" customWidth="1"/>
    <col min="6155" max="6155" width="4.9140625" style="130" customWidth="1"/>
    <col min="6156" max="6157" width="5.25" style="130" customWidth="1"/>
    <col min="6158" max="6163" width="4.33203125" style="130" customWidth="1"/>
    <col min="6164" max="6164" width="7.1640625" style="130" bestFit="1" customWidth="1"/>
    <col min="6165" max="6165" width="6.25" style="130" customWidth="1"/>
    <col min="6166" max="6166" width="1.75" style="130" customWidth="1"/>
    <col min="6167" max="6179" width="6.5" style="130" customWidth="1"/>
    <col min="6180" max="6399" width="9.1640625" style="130"/>
    <col min="6400" max="6400" width="6.6640625" style="130" customWidth="1"/>
    <col min="6401" max="6404" width="5.25" style="130" bestFit="1" customWidth="1"/>
    <col min="6405" max="6405" width="6.25" style="130" bestFit="1" customWidth="1"/>
    <col min="6406" max="6406" width="6.25" style="130" customWidth="1"/>
    <col min="6407" max="6407" width="6.25" style="130" bestFit="1" customWidth="1"/>
    <col min="6408" max="6408" width="6.25" style="130" customWidth="1"/>
    <col min="6409" max="6410" width="2.5" style="130" customWidth="1"/>
    <col min="6411" max="6411" width="4.9140625" style="130" customWidth="1"/>
    <col min="6412" max="6413" width="5.25" style="130" customWidth="1"/>
    <col min="6414" max="6419" width="4.33203125" style="130" customWidth="1"/>
    <col min="6420" max="6420" width="7.1640625" style="130" bestFit="1" customWidth="1"/>
    <col min="6421" max="6421" width="6.25" style="130" customWidth="1"/>
    <col min="6422" max="6422" width="1.75" style="130" customWidth="1"/>
    <col min="6423" max="6435" width="6.5" style="130" customWidth="1"/>
    <col min="6436" max="6655" width="9.1640625" style="130"/>
    <col min="6656" max="6656" width="6.6640625" style="130" customWidth="1"/>
    <col min="6657" max="6660" width="5.25" style="130" bestFit="1" customWidth="1"/>
    <col min="6661" max="6661" width="6.25" style="130" bestFit="1" customWidth="1"/>
    <col min="6662" max="6662" width="6.25" style="130" customWidth="1"/>
    <col min="6663" max="6663" width="6.25" style="130" bestFit="1" customWidth="1"/>
    <col min="6664" max="6664" width="6.25" style="130" customWidth="1"/>
    <col min="6665" max="6666" width="2.5" style="130" customWidth="1"/>
    <col min="6667" max="6667" width="4.9140625" style="130" customWidth="1"/>
    <col min="6668" max="6669" width="5.25" style="130" customWidth="1"/>
    <col min="6670" max="6675" width="4.33203125" style="130" customWidth="1"/>
    <col min="6676" max="6676" width="7.1640625" style="130" bestFit="1" customWidth="1"/>
    <col min="6677" max="6677" width="6.25" style="130" customWidth="1"/>
    <col min="6678" max="6678" width="1.75" style="130" customWidth="1"/>
    <col min="6679" max="6691" width="6.5" style="130" customWidth="1"/>
    <col min="6692" max="6911" width="9.1640625" style="130"/>
    <col min="6912" max="6912" width="6.6640625" style="130" customWidth="1"/>
    <col min="6913" max="6916" width="5.25" style="130" bestFit="1" customWidth="1"/>
    <col min="6917" max="6917" width="6.25" style="130" bestFit="1" customWidth="1"/>
    <col min="6918" max="6918" width="6.25" style="130" customWidth="1"/>
    <col min="6919" max="6919" width="6.25" style="130" bestFit="1" customWidth="1"/>
    <col min="6920" max="6920" width="6.25" style="130" customWidth="1"/>
    <col min="6921" max="6922" width="2.5" style="130" customWidth="1"/>
    <col min="6923" max="6923" width="4.9140625" style="130" customWidth="1"/>
    <col min="6924" max="6925" width="5.25" style="130" customWidth="1"/>
    <col min="6926" max="6931" width="4.33203125" style="130" customWidth="1"/>
    <col min="6932" max="6932" width="7.1640625" style="130" bestFit="1" customWidth="1"/>
    <col min="6933" max="6933" width="6.25" style="130" customWidth="1"/>
    <col min="6934" max="6934" width="1.75" style="130" customWidth="1"/>
    <col min="6935" max="6947" width="6.5" style="130" customWidth="1"/>
    <col min="6948" max="7167" width="9.1640625" style="130"/>
    <col min="7168" max="7168" width="6.6640625" style="130" customWidth="1"/>
    <col min="7169" max="7172" width="5.25" style="130" bestFit="1" customWidth="1"/>
    <col min="7173" max="7173" width="6.25" style="130" bestFit="1" customWidth="1"/>
    <col min="7174" max="7174" width="6.25" style="130" customWidth="1"/>
    <col min="7175" max="7175" width="6.25" style="130" bestFit="1" customWidth="1"/>
    <col min="7176" max="7176" width="6.25" style="130" customWidth="1"/>
    <col min="7177" max="7178" width="2.5" style="130" customWidth="1"/>
    <col min="7179" max="7179" width="4.9140625" style="130" customWidth="1"/>
    <col min="7180" max="7181" width="5.25" style="130" customWidth="1"/>
    <col min="7182" max="7187" width="4.33203125" style="130" customWidth="1"/>
    <col min="7188" max="7188" width="7.1640625" style="130" bestFit="1" customWidth="1"/>
    <col min="7189" max="7189" width="6.25" style="130" customWidth="1"/>
    <col min="7190" max="7190" width="1.75" style="130" customWidth="1"/>
    <col min="7191" max="7203" width="6.5" style="130" customWidth="1"/>
    <col min="7204" max="7423" width="9.1640625" style="130"/>
    <col min="7424" max="7424" width="6.6640625" style="130" customWidth="1"/>
    <col min="7425" max="7428" width="5.25" style="130" bestFit="1" customWidth="1"/>
    <col min="7429" max="7429" width="6.25" style="130" bestFit="1" customWidth="1"/>
    <col min="7430" max="7430" width="6.25" style="130" customWidth="1"/>
    <col min="7431" max="7431" width="6.25" style="130" bestFit="1" customWidth="1"/>
    <col min="7432" max="7432" width="6.25" style="130" customWidth="1"/>
    <col min="7433" max="7434" width="2.5" style="130" customWidth="1"/>
    <col min="7435" max="7435" width="4.9140625" style="130" customWidth="1"/>
    <col min="7436" max="7437" width="5.25" style="130" customWidth="1"/>
    <col min="7438" max="7443" width="4.33203125" style="130" customWidth="1"/>
    <col min="7444" max="7444" width="7.1640625" style="130" bestFit="1" customWidth="1"/>
    <col min="7445" max="7445" width="6.25" style="130" customWidth="1"/>
    <col min="7446" max="7446" width="1.75" style="130" customWidth="1"/>
    <col min="7447" max="7459" width="6.5" style="130" customWidth="1"/>
    <col min="7460" max="7679" width="9.1640625" style="130"/>
    <col min="7680" max="7680" width="6.6640625" style="130" customWidth="1"/>
    <col min="7681" max="7684" width="5.25" style="130" bestFit="1" customWidth="1"/>
    <col min="7685" max="7685" width="6.25" style="130" bestFit="1" customWidth="1"/>
    <col min="7686" max="7686" width="6.25" style="130" customWidth="1"/>
    <col min="7687" max="7687" width="6.25" style="130" bestFit="1" customWidth="1"/>
    <col min="7688" max="7688" width="6.25" style="130" customWidth="1"/>
    <col min="7689" max="7690" width="2.5" style="130" customWidth="1"/>
    <col min="7691" max="7691" width="4.9140625" style="130" customWidth="1"/>
    <col min="7692" max="7693" width="5.25" style="130" customWidth="1"/>
    <col min="7694" max="7699" width="4.33203125" style="130" customWidth="1"/>
    <col min="7700" max="7700" width="7.1640625" style="130" bestFit="1" customWidth="1"/>
    <col min="7701" max="7701" width="6.25" style="130" customWidth="1"/>
    <col min="7702" max="7702" width="1.75" style="130" customWidth="1"/>
    <col min="7703" max="7715" width="6.5" style="130" customWidth="1"/>
    <col min="7716" max="7935" width="9.1640625" style="130"/>
    <col min="7936" max="7936" width="6.6640625" style="130" customWidth="1"/>
    <col min="7937" max="7940" width="5.25" style="130" bestFit="1" customWidth="1"/>
    <col min="7941" max="7941" width="6.25" style="130" bestFit="1" customWidth="1"/>
    <col min="7942" max="7942" width="6.25" style="130" customWidth="1"/>
    <col min="7943" max="7943" width="6.25" style="130" bestFit="1" customWidth="1"/>
    <col min="7944" max="7944" width="6.25" style="130" customWidth="1"/>
    <col min="7945" max="7946" width="2.5" style="130" customWidth="1"/>
    <col min="7947" max="7947" width="4.9140625" style="130" customWidth="1"/>
    <col min="7948" max="7949" width="5.25" style="130" customWidth="1"/>
    <col min="7950" max="7955" width="4.33203125" style="130" customWidth="1"/>
    <col min="7956" max="7956" width="7.1640625" style="130" bestFit="1" customWidth="1"/>
    <col min="7957" max="7957" width="6.25" style="130" customWidth="1"/>
    <col min="7958" max="7958" width="1.75" style="130" customWidth="1"/>
    <col min="7959" max="7971" width="6.5" style="130" customWidth="1"/>
    <col min="7972" max="8191" width="9.1640625" style="130"/>
    <col min="8192" max="8192" width="6.6640625" style="130" customWidth="1"/>
    <col min="8193" max="8196" width="5.25" style="130" bestFit="1" customWidth="1"/>
    <col min="8197" max="8197" width="6.25" style="130" bestFit="1" customWidth="1"/>
    <col min="8198" max="8198" width="6.25" style="130" customWidth="1"/>
    <col min="8199" max="8199" width="6.25" style="130" bestFit="1" customWidth="1"/>
    <col min="8200" max="8200" width="6.25" style="130" customWidth="1"/>
    <col min="8201" max="8202" width="2.5" style="130" customWidth="1"/>
    <col min="8203" max="8203" width="4.9140625" style="130" customWidth="1"/>
    <col min="8204" max="8205" width="5.25" style="130" customWidth="1"/>
    <col min="8206" max="8211" width="4.33203125" style="130" customWidth="1"/>
    <col min="8212" max="8212" width="7.1640625" style="130" bestFit="1" customWidth="1"/>
    <col min="8213" max="8213" width="6.25" style="130" customWidth="1"/>
    <col min="8214" max="8214" width="1.75" style="130" customWidth="1"/>
    <col min="8215" max="8227" width="6.5" style="130" customWidth="1"/>
    <col min="8228" max="8447" width="9.1640625" style="130"/>
    <col min="8448" max="8448" width="6.6640625" style="130" customWidth="1"/>
    <col min="8449" max="8452" width="5.25" style="130" bestFit="1" customWidth="1"/>
    <col min="8453" max="8453" width="6.25" style="130" bestFit="1" customWidth="1"/>
    <col min="8454" max="8454" width="6.25" style="130" customWidth="1"/>
    <col min="8455" max="8455" width="6.25" style="130" bestFit="1" customWidth="1"/>
    <col min="8456" max="8456" width="6.25" style="130" customWidth="1"/>
    <col min="8457" max="8458" width="2.5" style="130" customWidth="1"/>
    <col min="8459" max="8459" width="4.9140625" style="130" customWidth="1"/>
    <col min="8460" max="8461" width="5.25" style="130" customWidth="1"/>
    <col min="8462" max="8467" width="4.33203125" style="130" customWidth="1"/>
    <col min="8468" max="8468" width="7.1640625" style="130" bestFit="1" customWidth="1"/>
    <col min="8469" max="8469" width="6.25" style="130" customWidth="1"/>
    <col min="8470" max="8470" width="1.75" style="130" customWidth="1"/>
    <col min="8471" max="8483" width="6.5" style="130" customWidth="1"/>
    <col min="8484" max="8703" width="9.1640625" style="130"/>
    <col min="8704" max="8704" width="6.6640625" style="130" customWidth="1"/>
    <col min="8705" max="8708" width="5.25" style="130" bestFit="1" customWidth="1"/>
    <col min="8709" max="8709" width="6.25" style="130" bestFit="1" customWidth="1"/>
    <col min="8710" max="8710" width="6.25" style="130" customWidth="1"/>
    <col min="8711" max="8711" width="6.25" style="130" bestFit="1" customWidth="1"/>
    <col min="8712" max="8712" width="6.25" style="130" customWidth="1"/>
    <col min="8713" max="8714" width="2.5" style="130" customWidth="1"/>
    <col min="8715" max="8715" width="4.9140625" style="130" customWidth="1"/>
    <col min="8716" max="8717" width="5.25" style="130" customWidth="1"/>
    <col min="8718" max="8723" width="4.33203125" style="130" customWidth="1"/>
    <col min="8724" max="8724" width="7.1640625" style="130" bestFit="1" customWidth="1"/>
    <col min="8725" max="8725" width="6.25" style="130" customWidth="1"/>
    <col min="8726" max="8726" width="1.75" style="130" customWidth="1"/>
    <col min="8727" max="8739" width="6.5" style="130" customWidth="1"/>
    <col min="8740" max="8959" width="9.1640625" style="130"/>
    <col min="8960" max="8960" width="6.6640625" style="130" customWidth="1"/>
    <col min="8961" max="8964" width="5.25" style="130" bestFit="1" customWidth="1"/>
    <col min="8965" max="8965" width="6.25" style="130" bestFit="1" customWidth="1"/>
    <col min="8966" max="8966" width="6.25" style="130" customWidth="1"/>
    <col min="8967" max="8967" width="6.25" style="130" bestFit="1" customWidth="1"/>
    <col min="8968" max="8968" width="6.25" style="130" customWidth="1"/>
    <col min="8969" max="8970" width="2.5" style="130" customWidth="1"/>
    <col min="8971" max="8971" width="4.9140625" style="130" customWidth="1"/>
    <col min="8972" max="8973" width="5.25" style="130" customWidth="1"/>
    <col min="8974" max="8979" width="4.33203125" style="130" customWidth="1"/>
    <col min="8980" max="8980" width="7.1640625" style="130" bestFit="1" customWidth="1"/>
    <col min="8981" max="8981" width="6.25" style="130" customWidth="1"/>
    <col min="8982" max="8982" width="1.75" style="130" customWidth="1"/>
    <col min="8983" max="8995" width="6.5" style="130" customWidth="1"/>
    <col min="8996" max="9215" width="9.1640625" style="130"/>
    <col min="9216" max="9216" width="6.6640625" style="130" customWidth="1"/>
    <col min="9217" max="9220" width="5.25" style="130" bestFit="1" customWidth="1"/>
    <col min="9221" max="9221" width="6.25" style="130" bestFit="1" customWidth="1"/>
    <col min="9222" max="9222" width="6.25" style="130" customWidth="1"/>
    <col min="9223" max="9223" width="6.25" style="130" bestFit="1" customWidth="1"/>
    <col min="9224" max="9224" width="6.25" style="130" customWidth="1"/>
    <col min="9225" max="9226" width="2.5" style="130" customWidth="1"/>
    <col min="9227" max="9227" width="4.9140625" style="130" customWidth="1"/>
    <col min="9228" max="9229" width="5.25" style="130" customWidth="1"/>
    <col min="9230" max="9235" width="4.33203125" style="130" customWidth="1"/>
    <col min="9236" max="9236" width="7.1640625" style="130" bestFit="1" customWidth="1"/>
    <col min="9237" max="9237" width="6.25" style="130" customWidth="1"/>
    <col min="9238" max="9238" width="1.75" style="130" customWidth="1"/>
    <col min="9239" max="9251" width="6.5" style="130" customWidth="1"/>
    <col min="9252" max="9471" width="9.1640625" style="130"/>
    <col min="9472" max="9472" width="6.6640625" style="130" customWidth="1"/>
    <col min="9473" max="9476" width="5.25" style="130" bestFit="1" customWidth="1"/>
    <col min="9477" max="9477" width="6.25" style="130" bestFit="1" customWidth="1"/>
    <col min="9478" max="9478" width="6.25" style="130" customWidth="1"/>
    <col min="9479" max="9479" width="6.25" style="130" bestFit="1" customWidth="1"/>
    <col min="9480" max="9480" width="6.25" style="130" customWidth="1"/>
    <col min="9481" max="9482" width="2.5" style="130" customWidth="1"/>
    <col min="9483" max="9483" width="4.9140625" style="130" customWidth="1"/>
    <col min="9484" max="9485" width="5.25" style="130" customWidth="1"/>
    <col min="9486" max="9491" width="4.33203125" style="130" customWidth="1"/>
    <col min="9492" max="9492" width="7.1640625" style="130" bestFit="1" customWidth="1"/>
    <col min="9493" max="9493" width="6.25" style="130" customWidth="1"/>
    <col min="9494" max="9494" width="1.75" style="130" customWidth="1"/>
    <col min="9495" max="9507" width="6.5" style="130" customWidth="1"/>
    <col min="9508" max="9727" width="9.1640625" style="130"/>
    <col min="9728" max="9728" width="6.6640625" style="130" customWidth="1"/>
    <col min="9729" max="9732" width="5.25" style="130" bestFit="1" customWidth="1"/>
    <col min="9733" max="9733" width="6.25" style="130" bestFit="1" customWidth="1"/>
    <col min="9734" max="9734" width="6.25" style="130" customWidth="1"/>
    <col min="9735" max="9735" width="6.25" style="130" bestFit="1" customWidth="1"/>
    <col min="9736" max="9736" width="6.25" style="130" customWidth="1"/>
    <col min="9737" max="9738" width="2.5" style="130" customWidth="1"/>
    <col min="9739" max="9739" width="4.9140625" style="130" customWidth="1"/>
    <col min="9740" max="9741" width="5.25" style="130" customWidth="1"/>
    <col min="9742" max="9747" width="4.33203125" style="130" customWidth="1"/>
    <col min="9748" max="9748" width="7.1640625" style="130" bestFit="1" customWidth="1"/>
    <col min="9749" max="9749" width="6.25" style="130" customWidth="1"/>
    <col min="9750" max="9750" width="1.75" style="130" customWidth="1"/>
    <col min="9751" max="9763" width="6.5" style="130" customWidth="1"/>
    <col min="9764" max="9983" width="9.1640625" style="130"/>
    <col min="9984" max="9984" width="6.6640625" style="130" customWidth="1"/>
    <col min="9985" max="9988" width="5.25" style="130" bestFit="1" customWidth="1"/>
    <col min="9989" max="9989" width="6.25" style="130" bestFit="1" customWidth="1"/>
    <col min="9990" max="9990" width="6.25" style="130" customWidth="1"/>
    <col min="9991" max="9991" width="6.25" style="130" bestFit="1" customWidth="1"/>
    <col min="9992" max="9992" width="6.25" style="130" customWidth="1"/>
    <col min="9993" max="9994" width="2.5" style="130" customWidth="1"/>
    <col min="9995" max="9995" width="4.9140625" style="130" customWidth="1"/>
    <col min="9996" max="9997" width="5.25" style="130" customWidth="1"/>
    <col min="9998" max="10003" width="4.33203125" style="130" customWidth="1"/>
    <col min="10004" max="10004" width="7.1640625" style="130" bestFit="1" customWidth="1"/>
    <col min="10005" max="10005" width="6.25" style="130" customWidth="1"/>
    <col min="10006" max="10006" width="1.75" style="130" customWidth="1"/>
    <col min="10007" max="10019" width="6.5" style="130" customWidth="1"/>
    <col min="10020" max="10239" width="9.1640625" style="130"/>
    <col min="10240" max="10240" width="6.6640625" style="130" customWidth="1"/>
    <col min="10241" max="10244" width="5.25" style="130" bestFit="1" customWidth="1"/>
    <col min="10245" max="10245" width="6.25" style="130" bestFit="1" customWidth="1"/>
    <col min="10246" max="10246" width="6.25" style="130" customWidth="1"/>
    <col min="10247" max="10247" width="6.25" style="130" bestFit="1" customWidth="1"/>
    <col min="10248" max="10248" width="6.25" style="130" customWidth="1"/>
    <col min="10249" max="10250" width="2.5" style="130" customWidth="1"/>
    <col min="10251" max="10251" width="4.9140625" style="130" customWidth="1"/>
    <col min="10252" max="10253" width="5.25" style="130" customWidth="1"/>
    <col min="10254" max="10259" width="4.33203125" style="130" customWidth="1"/>
    <col min="10260" max="10260" width="7.1640625" style="130" bestFit="1" customWidth="1"/>
    <col min="10261" max="10261" width="6.25" style="130" customWidth="1"/>
    <col min="10262" max="10262" width="1.75" style="130" customWidth="1"/>
    <col min="10263" max="10275" width="6.5" style="130" customWidth="1"/>
    <col min="10276" max="10495" width="9.1640625" style="130"/>
    <col min="10496" max="10496" width="6.6640625" style="130" customWidth="1"/>
    <col min="10497" max="10500" width="5.25" style="130" bestFit="1" customWidth="1"/>
    <col min="10501" max="10501" width="6.25" style="130" bestFit="1" customWidth="1"/>
    <col min="10502" max="10502" width="6.25" style="130" customWidth="1"/>
    <col min="10503" max="10503" width="6.25" style="130" bestFit="1" customWidth="1"/>
    <col min="10504" max="10504" width="6.25" style="130" customWidth="1"/>
    <col min="10505" max="10506" width="2.5" style="130" customWidth="1"/>
    <col min="10507" max="10507" width="4.9140625" style="130" customWidth="1"/>
    <col min="10508" max="10509" width="5.25" style="130" customWidth="1"/>
    <col min="10510" max="10515" width="4.33203125" style="130" customWidth="1"/>
    <col min="10516" max="10516" width="7.1640625" style="130" bestFit="1" customWidth="1"/>
    <col min="10517" max="10517" width="6.25" style="130" customWidth="1"/>
    <col min="10518" max="10518" width="1.75" style="130" customWidth="1"/>
    <col min="10519" max="10531" width="6.5" style="130" customWidth="1"/>
    <col min="10532" max="10751" width="9.1640625" style="130"/>
    <col min="10752" max="10752" width="6.6640625" style="130" customWidth="1"/>
    <col min="10753" max="10756" width="5.25" style="130" bestFit="1" customWidth="1"/>
    <col min="10757" max="10757" width="6.25" style="130" bestFit="1" customWidth="1"/>
    <col min="10758" max="10758" width="6.25" style="130" customWidth="1"/>
    <col min="10759" max="10759" width="6.25" style="130" bestFit="1" customWidth="1"/>
    <col min="10760" max="10760" width="6.25" style="130" customWidth="1"/>
    <col min="10761" max="10762" width="2.5" style="130" customWidth="1"/>
    <col min="10763" max="10763" width="4.9140625" style="130" customWidth="1"/>
    <col min="10764" max="10765" width="5.25" style="130" customWidth="1"/>
    <col min="10766" max="10771" width="4.33203125" style="130" customWidth="1"/>
    <col min="10772" max="10772" width="7.1640625" style="130" bestFit="1" customWidth="1"/>
    <col min="10773" max="10773" width="6.25" style="130" customWidth="1"/>
    <col min="10774" max="10774" width="1.75" style="130" customWidth="1"/>
    <col min="10775" max="10787" width="6.5" style="130" customWidth="1"/>
    <col min="10788" max="11007" width="9.1640625" style="130"/>
    <col min="11008" max="11008" width="6.6640625" style="130" customWidth="1"/>
    <col min="11009" max="11012" width="5.25" style="130" bestFit="1" customWidth="1"/>
    <col min="11013" max="11013" width="6.25" style="130" bestFit="1" customWidth="1"/>
    <col min="11014" max="11014" width="6.25" style="130" customWidth="1"/>
    <col min="11015" max="11015" width="6.25" style="130" bestFit="1" customWidth="1"/>
    <col min="11016" max="11016" width="6.25" style="130" customWidth="1"/>
    <col min="11017" max="11018" width="2.5" style="130" customWidth="1"/>
    <col min="11019" max="11019" width="4.9140625" style="130" customWidth="1"/>
    <col min="11020" max="11021" width="5.25" style="130" customWidth="1"/>
    <col min="11022" max="11027" width="4.33203125" style="130" customWidth="1"/>
    <col min="11028" max="11028" width="7.1640625" style="130" bestFit="1" customWidth="1"/>
    <col min="11029" max="11029" width="6.25" style="130" customWidth="1"/>
    <col min="11030" max="11030" width="1.75" style="130" customWidth="1"/>
    <col min="11031" max="11043" width="6.5" style="130" customWidth="1"/>
    <col min="11044" max="11263" width="9.1640625" style="130"/>
    <col min="11264" max="11264" width="6.6640625" style="130" customWidth="1"/>
    <col min="11265" max="11268" width="5.25" style="130" bestFit="1" customWidth="1"/>
    <col min="11269" max="11269" width="6.25" style="130" bestFit="1" customWidth="1"/>
    <col min="11270" max="11270" width="6.25" style="130" customWidth="1"/>
    <col min="11271" max="11271" width="6.25" style="130" bestFit="1" customWidth="1"/>
    <col min="11272" max="11272" width="6.25" style="130" customWidth="1"/>
    <col min="11273" max="11274" width="2.5" style="130" customWidth="1"/>
    <col min="11275" max="11275" width="4.9140625" style="130" customWidth="1"/>
    <col min="11276" max="11277" width="5.25" style="130" customWidth="1"/>
    <col min="11278" max="11283" width="4.33203125" style="130" customWidth="1"/>
    <col min="11284" max="11284" width="7.1640625" style="130" bestFit="1" customWidth="1"/>
    <col min="11285" max="11285" width="6.25" style="130" customWidth="1"/>
    <col min="11286" max="11286" width="1.75" style="130" customWidth="1"/>
    <col min="11287" max="11299" width="6.5" style="130" customWidth="1"/>
    <col min="11300" max="11519" width="9.1640625" style="130"/>
    <col min="11520" max="11520" width="6.6640625" style="130" customWidth="1"/>
    <col min="11521" max="11524" width="5.25" style="130" bestFit="1" customWidth="1"/>
    <col min="11525" max="11525" width="6.25" style="130" bestFit="1" customWidth="1"/>
    <col min="11526" max="11526" width="6.25" style="130" customWidth="1"/>
    <col min="11527" max="11527" width="6.25" style="130" bestFit="1" customWidth="1"/>
    <col min="11528" max="11528" width="6.25" style="130" customWidth="1"/>
    <col min="11529" max="11530" width="2.5" style="130" customWidth="1"/>
    <col min="11531" max="11531" width="4.9140625" style="130" customWidth="1"/>
    <col min="11532" max="11533" width="5.25" style="130" customWidth="1"/>
    <col min="11534" max="11539" width="4.33203125" style="130" customWidth="1"/>
    <col min="11540" max="11540" width="7.1640625" style="130" bestFit="1" customWidth="1"/>
    <col min="11541" max="11541" width="6.25" style="130" customWidth="1"/>
    <col min="11542" max="11542" width="1.75" style="130" customWidth="1"/>
    <col min="11543" max="11555" width="6.5" style="130" customWidth="1"/>
    <col min="11556" max="11775" width="9.1640625" style="130"/>
    <col min="11776" max="11776" width="6.6640625" style="130" customWidth="1"/>
    <col min="11777" max="11780" width="5.25" style="130" bestFit="1" customWidth="1"/>
    <col min="11781" max="11781" width="6.25" style="130" bestFit="1" customWidth="1"/>
    <col min="11782" max="11782" width="6.25" style="130" customWidth="1"/>
    <col min="11783" max="11783" width="6.25" style="130" bestFit="1" customWidth="1"/>
    <col min="11784" max="11784" width="6.25" style="130" customWidth="1"/>
    <col min="11785" max="11786" width="2.5" style="130" customWidth="1"/>
    <col min="11787" max="11787" width="4.9140625" style="130" customWidth="1"/>
    <col min="11788" max="11789" width="5.25" style="130" customWidth="1"/>
    <col min="11790" max="11795" width="4.33203125" style="130" customWidth="1"/>
    <col min="11796" max="11796" width="7.1640625" style="130" bestFit="1" customWidth="1"/>
    <col min="11797" max="11797" width="6.25" style="130" customWidth="1"/>
    <col min="11798" max="11798" width="1.75" style="130" customWidth="1"/>
    <col min="11799" max="11811" width="6.5" style="130" customWidth="1"/>
    <col min="11812" max="12031" width="9.1640625" style="130"/>
    <col min="12032" max="12032" width="6.6640625" style="130" customWidth="1"/>
    <col min="12033" max="12036" width="5.25" style="130" bestFit="1" customWidth="1"/>
    <col min="12037" max="12037" width="6.25" style="130" bestFit="1" customWidth="1"/>
    <col min="12038" max="12038" width="6.25" style="130" customWidth="1"/>
    <col min="12039" max="12039" width="6.25" style="130" bestFit="1" customWidth="1"/>
    <col min="12040" max="12040" width="6.25" style="130" customWidth="1"/>
    <col min="12041" max="12042" width="2.5" style="130" customWidth="1"/>
    <col min="12043" max="12043" width="4.9140625" style="130" customWidth="1"/>
    <col min="12044" max="12045" width="5.25" style="130" customWidth="1"/>
    <col min="12046" max="12051" width="4.33203125" style="130" customWidth="1"/>
    <col min="12052" max="12052" width="7.1640625" style="130" bestFit="1" customWidth="1"/>
    <col min="12053" max="12053" width="6.25" style="130" customWidth="1"/>
    <col min="12054" max="12054" width="1.75" style="130" customWidth="1"/>
    <col min="12055" max="12067" width="6.5" style="130" customWidth="1"/>
    <col min="12068" max="12287" width="9.1640625" style="130"/>
    <col min="12288" max="12288" width="6.6640625" style="130" customWidth="1"/>
    <col min="12289" max="12292" width="5.25" style="130" bestFit="1" customWidth="1"/>
    <col min="12293" max="12293" width="6.25" style="130" bestFit="1" customWidth="1"/>
    <col min="12294" max="12294" width="6.25" style="130" customWidth="1"/>
    <col min="12295" max="12295" width="6.25" style="130" bestFit="1" customWidth="1"/>
    <col min="12296" max="12296" width="6.25" style="130" customWidth="1"/>
    <col min="12297" max="12298" width="2.5" style="130" customWidth="1"/>
    <col min="12299" max="12299" width="4.9140625" style="130" customWidth="1"/>
    <col min="12300" max="12301" width="5.25" style="130" customWidth="1"/>
    <col min="12302" max="12307" width="4.33203125" style="130" customWidth="1"/>
    <col min="12308" max="12308" width="7.1640625" style="130" bestFit="1" customWidth="1"/>
    <col min="12309" max="12309" width="6.25" style="130" customWidth="1"/>
    <col min="12310" max="12310" width="1.75" style="130" customWidth="1"/>
    <col min="12311" max="12323" width="6.5" style="130" customWidth="1"/>
    <col min="12324" max="12543" width="9.1640625" style="130"/>
    <col min="12544" max="12544" width="6.6640625" style="130" customWidth="1"/>
    <col min="12545" max="12548" width="5.25" style="130" bestFit="1" customWidth="1"/>
    <col min="12549" max="12549" width="6.25" style="130" bestFit="1" customWidth="1"/>
    <col min="12550" max="12550" width="6.25" style="130" customWidth="1"/>
    <col min="12551" max="12551" width="6.25" style="130" bestFit="1" customWidth="1"/>
    <col min="12552" max="12552" width="6.25" style="130" customWidth="1"/>
    <col min="12553" max="12554" width="2.5" style="130" customWidth="1"/>
    <col min="12555" max="12555" width="4.9140625" style="130" customWidth="1"/>
    <col min="12556" max="12557" width="5.25" style="130" customWidth="1"/>
    <col min="12558" max="12563" width="4.33203125" style="130" customWidth="1"/>
    <col min="12564" max="12564" width="7.1640625" style="130" bestFit="1" customWidth="1"/>
    <col min="12565" max="12565" width="6.25" style="130" customWidth="1"/>
    <col min="12566" max="12566" width="1.75" style="130" customWidth="1"/>
    <col min="12567" max="12579" width="6.5" style="130" customWidth="1"/>
    <col min="12580" max="12799" width="9.1640625" style="130"/>
    <col min="12800" max="12800" width="6.6640625" style="130" customWidth="1"/>
    <col min="12801" max="12804" width="5.25" style="130" bestFit="1" customWidth="1"/>
    <col min="12805" max="12805" width="6.25" style="130" bestFit="1" customWidth="1"/>
    <col min="12806" max="12806" width="6.25" style="130" customWidth="1"/>
    <col min="12807" max="12807" width="6.25" style="130" bestFit="1" customWidth="1"/>
    <col min="12808" max="12808" width="6.25" style="130" customWidth="1"/>
    <col min="12809" max="12810" width="2.5" style="130" customWidth="1"/>
    <col min="12811" max="12811" width="4.9140625" style="130" customWidth="1"/>
    <col min="12812" max="12813" width="5.25" style="130" customWidth="1"/>
    <col min="12814" max="12819" width="4.33203125" style="130" customWidth="1"/>
    <col min="12820" max="12820" width="7.1640625" style="130" bestFit="1" customWidth="1"/>
    <col min="12821" max="12821" width="6.25" style="130" customWidth="1"/>
    <col min="12822" max="12822" width="1.75" style="130" customWidth="1"/>
    <col min="12823" max="12835" width="6.5" style="130" customWidth="1"/>
    <col min="12836" max="13055" width="9.1640625" style="130"/>
    <col min="13056" max="13056" width="6.6640625" style="130" customWidth="1"/>
    <col min="13057" max="13060" width="5.25" style="130" bestFit="1" customWidth="1"/>
    <col min="13061" max="13061" width="6.25" style="130" bestFit="1" customWidth="1"/>
    <col min="13062" max="13062" width="6.25" style="130" customWidth="1"/>
    <col min="13063" max="13063" width="6.25" style="130" bestFit="1" customWidth="1"/>
    <col min="13064" max="13064" width="6.25" style="130" customWidth="1"/>
    <col min="13065" max="13066" width="2.5" style="130" customWidth="1"/>
    <col min="13067" max="13067" width="4.9140625" style="130" customWidth="1"/>
    <col min="13068" max="13069" width="5.25" style="130" customWidth="1"/>
    <col min="13070" max="13075" width="4.33203125" style="130" customWidth="1"/>
    <col min="13076" max="13076" width="7.1640625" style="130" bestFit="1" customWidth="1"/>
    <col min="13077" max="13077" width="6.25" style="130" customWidth="1"/>
    <col min="13078" max="13078" width="1.75" style="130" customWidth="1"/>
    <col min="13079" max="13091" width="6.5" style="130" customWidth="1"/>
    <col min="13092" max="13311" width="9.1640625" style="130"/>
    <col min="13312" max="13312" width="6.6640625" style="130" customWidth="1"/>
    <col min="13313" max="13316" width="5.25" style="130" bestFit="1" customWidth="1"/>
    <col min="13317" max="13317" width="6.25" style="130" bestFit="1" customWidth="1"/>
    <col min="13318" max="13318" width="6.25" style="130" customWidth="1"/>
    <col min="13319" max="13319" width="6.25" style="130" bestFit="1" customWidth="1"/>
    <col min="13320" max="13320" width="6.25" style="130" customWidth="1"/>
    <col min="13321" max="13322" width="2.5" style="130" customWidth="1"/>
    <col min="13323" max="13323" width="4.9140625" style="130" customWidth="1"/>
    <col min="13324" max="13325" width="5.25" style="130" customWidth="1"/>
    <col min="13326" max="13331" width="4.33203125" style="130" customWidth="1"/>
    <col min="13332" max="13332" width="7.1640625" style="130" bestFit="1" customWidth="1"/>
    <col min="13333" max="13333" width="6.25" style="130" customWidth="1"/>
    <col min="13334" max="13334" width="1.75" style="130" customWidth="1"/>
    <col min="13335" max="13347" width="6.5" style="130" customWidth="1"/>
    <col min="13348" max="13567" width="9.1640625" style="130"/>
    <col min="13568" max="13568" width="6.6640625" style="130" customWidth="1"/>
    <col min="13569" max="13572" width="5.25" style="130" bestFit="1" customWidth="1"/>
    <col min="13573" max="13573" width="6.25" style="130" bestFit="1" customWidth="1"/>
    <col min="13574" max="13574" width="6.25" style="130" customWidth="1"/>
    <col min="13575" max="13575" width="6.25" style="130" bestFit="1" customWidth="1"/>
    <col min="13576" max="13576" width="6.25" style="130" customWidth="1"/>
    <col min="13577" max="13578" width="2.5" style="130" customWidth="1"/>
    <col min="13579" max="13579" width="4.9140625" style="130" customWidth="1"/>
    <col min="13580" max="13581" width="5.25" style="130" customWidth="1"/>
    <col min="13582" max="13587" width="4.33203125" style="130" customWidth="1"/>
    <col min="13588" max="13588" width="7.1640625" style="130" bestFit="1" customWidth="1"/>
    <col min="13589" max="13589" width="6.25" style="130" customWidth="1"/>
    <col min="13590" max="13590" width="1.75" style="130" customWidth="1"/>
    <col min="13591" max="13603" width="6.5" style="130" customWidth="1"/>
    <col min="13604" max="13823" width="9.1640625" style="130"/>
    <col min="13824" max="13824" width="6.6640625" style="130" customWidth="1"/>
    <col min="13825" max="13828" width="5.25" style="130" bestFit="1" customWidth="1"/>
    <col min="13829" max="13829" width="6.25" style="130" bestFit="1" customWidth="1"/>
    <col min="13830" max="13830" width="6.25" style="130" customWidth="1"/>
    <col min="13831" max="13831" width="6.25" style="130" bestFit="1" customWidth="1"/>
    <col min="13832" max="13832" width="6.25" style="130" customWidth="1"/>
    <col min="13833" max="13834" width="2.5" style="130" customWidth="1"/>
    <col min="13835" max="13835" width="4.9140625" style="130" customWidth="1"/>
    <col min="13836" max="13837" width="5.25" style="130" customWidth="1"/>
    <col min="13838" max="13843" width="4.33203125" style="130" customWidth="1"/>
    <col min="13844" max="13844" width="7.1640625" style="130" bestFit="1" customWidth="1"/>
    <col min="13845" max="13845" width="6.25" style="130" customWidth="1"/>
    <col min="13846" max="13846" width="1.75" style="130" customWidth="1"/>
    <col min="13847" max="13859" width="6.5" style="130" customWidth="1"/>
    <col min="13860" max="14079" width="9.1640625" style="130"/>
    <col min="14080" max="14080" width="6.6640625" style="130" customWidth="1"/>
    <col min="14081" max="14084" width="5.25" style="130" bestFit="1" customWidth="1"/>
    <col min="14085" max="14085" width="6.25" style="130" bestFit="1" customWidth="1"/>
    <col min="14086" max="14086" width="6.25" style="130" customWidth="1"/>
    <col min="14087" max="14087" width="6.25" style="130" bestFit="1" customWidth="1"/>
    <col min="14088" max="14088" width="6.25" style="130" customWidth="1"/>
    <col min="14089" max="14090" width="2.5" style="130" customWidth="1"/>
    <col min="14091" max="14091" width="4.9140625" style="130" customWidth="1"/>
    <col min="14092" max="14093" width="5.25" style="130" customWidth="1"/>
    <col min="14094" max="14099" width="4.33203125" style="130" customWidth="1"/>
    <col min="14100" max="14100" width="7.1640625" style="130" bestFit="1" customWidth="1"/>
    <col min="14101" max="14101" width="6.25" style="130" customWidth="1"/>
    <col min="14102" max="14102" width="1.75" style="130" customWidth="1"/>
    <col min="14103" max="14115" width="6.5" style="130" customWidth="1"/>
    <col min="14116" max="14335" width="9.1640625" style="130"/>
    <col min="14336" max="14336" width="6.6640625" style="130" customWidth="1"/>
    <col min="14337" max="14340" width="5.25" style="130" bestFit="1" customWidth="1"/>
    <col min="14341" max="14341" width="6.25" style="130" bestFit="1" customWidth="1"/>
    <col min="14342" max="14342" width="6.25" style="130" customWidth="1"/>
    <col min="14343" max="14343" width="6.25" style="130" bestFit="1" customWidth="1"/>
    <col min="14344" max="14344" width="6.25" style="130" customWidth="1"/>
    <col min="14345" max="14346" width="2.5" style="130" customWidth="1"/>
    <col min="14347" max="14347" width="4.9140625" style="130" customWidth="1"/>
    <col min="14348" max="14349" width="5.25" style="130" customWidth="1"/>
    <col min="14350" max="14355" width="4.33203125" style="130" customWidth="1"/>
    <col min="14356" max="14356" width="7.1640625" style="130" bestFit="1" customWidth="1"/>
    <col min="14357" max="14357" width="6.25" style="130" customWidth="1"/>
    <col min="14358" max="14358" width="1.75" style="130" customWidth="1"/>
    <col min="14359" max="14371" width="6.5" style="130" customWidth="1"/>
    <col min="14372" max="14591" width="9.1640625" style="130"/>
    <col min="14592" max="14592" width="6.6640625" style="130" customWidth="1"/>
    <col min="14593" max="14596" width="5.25" style="130" bestFit="1" customWidth="1"/>
    <col min="14597" max="14597" width="6.25" style="130" bestFit="1" customWidth="1"/>
    <col min="14598" max="14598" width="6.25" style="130" customWidth="1"/>
    <col min="14599" max="14599" width="6.25" style="130" bestFit="1" customWidth="1"/>
    <col min="14600" max="14600" width="6.25" style="130" customWidth="1"/>
    <col min="14601" max="14602" width="2.5" style="130" customWidth="1"/>
    <col min="14603" max="14603" width="4.9140625" style="130" customWidth="1"/>
    <col min="14604" max="14605" width="5.25" style="130" customWidth="1"/>
    <col min="14606" max="14611" width="4.33203125" style="130" customWidth="1"/>
    <col min="14612" max="14612" width="7.1640625" style="130" bestFit="1" customWidth="1"/>
    <col min="14613" max="14613" width="6.25" style="130" customWidth="1"/>
    <col min="14614" max="14614" width="1.75" style="130" customWidth="1"/>
    <col min="14615" max="14627" width="6.5" style="130" customWidth="1"/>
    <col min="14628" max="14847" width="9.1640625" style="130"/>
    <col min="14848" max="14848" width="6.6640625" style="130" customWidth="1"/>
    <col min="14849" max="14852" width="5.25" style="130" bestFit="1" customWidth="1"/>
    <col min="14853" max="14853" width="6.25" style="130" bestFit="1" customWidth="1"/>
    <col min="14854" max="14854" width="6.25" style="130" customWidth="1"/>
    <col min="14855" max="14855" width="6.25" style="130" bestFit="1" customWidth="1"/>
    <col min="14856" max="14856" width="6.25" style="130" customWidth="1"/>
    <col min="14857" max="14858" width="2.5" style="130" customWidth="1"/>
    <col min="14859" max="14859" width="4.9140625" style="130" customWidth="1"/>
    <col min="14860" max="14861" width="5.25" style="130" customWidth="1"/>
    <col min="14862" max="14867" width="4.33203125" style="130" customWidth="1"/>
    <col min="14868" max="14868" width="7.1640625" style="130" bestFit="1" customWidth="1"/>
    <col min="14869" max="14869" width="6.25" style="130" customWidth="1"/>
    <col min="14870" max="14870" width="1.75" style="130" customWidth="1"/>
    <col min="14871" max="14883" width="6.5" style="130" customWidth="1"/>
    <col min="14884" max="15103" width="9.1640625" style="130"/>
    <col min="15104" max="15104" width="6.6640625" style="130" customWidth="1"/>
    <col min="15105" max="15108" width="5.25" style="130" bestFit="1" customWidth="1"/>
    <col min="15109" max="15109" width="6.25" style="130" bestFit="1" customWidth="1"/>
    <col min="15110" max="15110" width="6.25" style="130" customWidth="1"/>
    <col min="15111" max="15111" width="6.25" style="130" bestFit="1" customWidth="1"/>
    <col min="15112" max="15112" width="6.25" style="130" customWidth="1"/>
    <col min="15113" max="15114" width="2.5" style="130" customWidth="1"/>
    <col min="15115" max="15115" width="4.9140625" style="130" customWidth="1"/>
    <col min="15116" max="15117" width="5.25" style="130" customWidth="1"/>
    <col min="15118" max="15123" width="4.33203125" style="130" customWidth="1"/>
    <col min="15124" max="15124" width="7.1640625" style="130" bestFit="1" customWidth="1"/>
    <col min="15125" max="15125" width="6.25" style="130" customWidth="1"/>
    <col min="15126" max="15126" width="1.75" style="130" customWidth="1"/>
    <col min="15127" max="15139" width="6.5" style="130" customWidth="1"/>
    <col min="15140" max="15359" width="9.1640625" style="130"/>
    <col min="15360" max="15360" width="6.6640625" style="130" customWidth="1"/>
    <col min="15361" max="15364" width="5.25" style="130" bestFit="1" customWidth="1"/>
    <col min="15365" max="15365" width="6.25" style="130" bestFit="1" customWidth="1"/>
    <col min="15366" max="15366" width="6.25" style="130" customWidth="1"/>
    <col min="15367" max="15367" width="6.25" style="130" bestFit="1" customWidth="1"/>
    <col min="15368" max="15368" width="6.25" style="130" customWidth="1"/>
    <col min="15369" max="15370" width="2.5" style="130" customWidth="1"/>
    <col min="15371" max="15371" width="4.9140625" style="130" customWidth="1"/>
    <col min="15372" max="15373" width="5.25" style="130" customWidth="1"/>
    <col min="15374" max="15379" width="4.33203125" style="130" customWidth="1"/>
    <col min="15380" max="15380" width="7.1640625" style="130" bestFit="1" customWidth="1"/>
    <col min="15381" max="15381" width="6.25" style="130" customWidth="1"/>
    <col min="15382" max="15382" width="1.75" style="130" customWidth="1"/>
    <col min="15383" max="15395" width="6.5" style="130" customWidth="1"/>
    <col min="15396" max="15615" width="9.1640625" style="130"/>
    <col min="15616" max="15616" width="6.6640625" style="130" customWidth="1"/>
    <col min="15617" max="15620" width="5.25" style="130" bestFit="1" customWidth="1"/>
    <col min="15621" max="15621" width="6.25" style="130" bestFit="1" customWidth="1"/>
    <col min="15622" max="15622" width="6.25" style="130" customWidth="1"/>
    <col min="15623" max="15623" width="6.25" style="130" bestFit="1" customWidth="1"/>
    <col min="15624" max="15624" width="6.25" style="130" customWidth="1"/>
    <col min="15625" max="15626" width="2.5" style="130" customWidth="1"/>
    <col min="15627" max="15627" width="4.9140625" style="130" customWidth="1"/>
    <col min="15628" max="15629" width="5.25" style="130" customWidth="1"/>
    <col min="15630" max="15635" width="4.33203125" style="130" customWidth="1"/>
    <col min="15636" max="15636" width="7.1640625" style="130" bestFit="1" customWidth="1"/>
    <col min="15637" max="15637" width="6.25" style="130" customWidth="1"/>
    <col min="15638" max="15638" width="1.75" style="130" customWidth="1"/>
    <col min="15639" max="15651" width="6.5" style="130" customWidth="1"/>
    <col min="15652" max="15871" width="9.1640625" style="130"/>
    <col min="15872" max="15872" width="6.6640625" style="130" customWidth="1"/>
    <col min="15873" max="15876" width="5.25" style="130" bestFit="1" customWidth="1"/>
    <col min="15877" max="15877" width="6.25" style="130" bestFit="1" customWidth="1"/>
    <col min="15878" max="15878" width="6.25" style="130" customWidth="1"/>
    <col min="15879" max="15879" width="6.25" style="130" bestFit="1" customWidth="1"/>
    <col min="15880" max="15880" width="6.25" style="130" customWidth="1"/>
    <col min="15881" max="15882" width="2.5" style="130" customWidth="1"/>
    <col min="15883" max="15883" width="4.9140625" style="130" customWidth="1"/>
    <col min="15884" max="15885" width="5.25" style="130" customWidth="1"/>
    <col min="15886" max="15891" width="4.33203125" style="130" customWidth="1"/>
    <col min="15892" max="15892" width="7.1640625" style="130" bestFit="1" customWidth="1"/>
    <col min="15893" max="15893" width="6.25" style="130" customWidth="1"/>
    <col min="15894" max="15894" width="1.75" style="130" customWidth="1"/>
    <col min="15895" max="15907" width="6.5" style="130" customWidth="1"/>
    <col min="15908" max="16127" width="9.1640625" style="130"/>
    <col min="16128" max="16128" width="6.6640625" style="130" customWidth="1"/>
    <col min="16129" max="16132" width="5.25" style="130" bestFit="1" customWidth="1"/>
    <col min="16133" max="16133" width="6.25" style="130" bestFit="1" customWidth="1"/>
    <col min="16134" max="16134" width="6.25" style="130" customWidth="1"/>
    <col min="16135" max="16135" width="6.25" style="130" bestFit="1" customWidth="1"/>
    <col min="16136" max="16136" width="6.25" style="130" customWidth="1"/>
    <col min="16137" max="16138" width="2.5" style="130" customWidth="1"/>
    <col min="16139" max="16139" width="4.9140625" style="130" customWidth="1"/>
    <col min="16140" max="16141" width="5.25" style="130" customWidth="1"/>
    <col min="16142" max="16147" width="4.33203125" style="130" customWidth="1"/>
    <col min="16148" max="16148" width="7.1640625" style="130" bestFit="1" customWidth="1"/>
    <col min="16149" max="16149" width="6.25" style="130" customWidth="1"/>
    <col min="16150" max="16150" width="1.75" style="130" customWidth="1"/>
    <col min="16151" max="16163" width="6.5" style="130" customWidth="1"/>
    <col min="16164" max="16384" width="9.1640625" style="130"/>
  </cols>
  <sheetData>
    <row r="1" spans="1:37" ht="19" x14ac:dyDescent="0.3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</row>
    <row r="2" spans="1:37" ht="21" customHeight="1" thickBot="1" x14ac:dyDescent="0.25">
      <c r="A2" s="131" t="s">
        <v>39</v>
      </c>
      <c r="B2" s="131"/>
      <c r="C2" s="131"/>
      <c r="F2" s="130" t="s">
        <v>2</v>
      </c>
      <c r="H2" s="130" t="s">
        <v>2</v>
      </c>
      <c r="X2" s="131" t="s">
        <v>40</v>
      </c>
      <c r="AA2" s="131"/>
    </row>
    <row r="3" spans="1:37" ht="13.5" customHeight="1" x14ac:dyDescent="0.2">
      <c r="A3" s="280" t="s">
        <v>4</v>
      </c>
      <c r="B3" s="282" t="s">
        <v>5</v>
      </c>
      <c r="C3" s="283"/>
      <c r="D3" s="286" t="s">
        <v>6</v>
      </c>
      <c r="E3" s="287"/>
      <c r="F3" s="286" t="s">
        <v>7</v>
      </c>
      <c r="G3" s="287"/>
      <c r="H3" s="286" t="s">
        <v>8</v>
      </c>
      <c r="I3" s="287"/>
      <c r="J3" s="286" t="s">
        <v>9</v>
      </c>
      <c r="K3" s="287"/>
      <c r="L3" s="286" t="s">
        <v>10</v>
      </c>
      <c r="M3" s="287"/>
      <c r="N3" s="282" t="s">
        <v>11</v>
      </c>
      <c r="O3" s="283"/>
      <c r="P3" s="282" t="s">
        <v>12</v>
      </c>
      <c r="Q3" s="283"/>
      <c r="R3" s="282" t="s">
        <v>13</v>
      </c>
      <c r="S3" s="292"/>
      <c r="T3" s="294" t="s">
        <v>14</v>
      </c>
      <c r="U3" s="295"/>
      <c r="V3" s="132"/>
      <c r="W3" s="280" t="s">
        <v>4</v>
      </c>
      <c r="X3" s="256" t="s">
        <v>14</v>
      </c>
      <c r="Y3" s="257"/>
      <c r="Z3" s="258"/>
      <c r="AA3" s="256" t="s">
        <v>15</v>
      </c>
      <c r="AB3" s="257"/>
      <c r="AC3" s="258"/>
      <c r="AD3" s="256" t="s">
        <v>16</v>
      </c>
      <c r="AE3" s="257"/>
      <c r="AF3" s="258"/>
      <c r="AG3" s="256" t="s">
        <v>17</v>
      </c>
      <c r="AH3" s="257"/>
      <c r="AI3" s="258"/>
    </row>
    <row r="4" spans="1:37" ht="13.5" customHeight="1" x14ac:dyDescent="0.2">
      <c r="A4" s="281"/>
      <c r="B4" s="284"/>
      <c r="C4" s="285"/>
      <c r="D4" s="288"/>
      <c r="E4" s="289"/>
      <c r="F4" s="288"/>
      <c r="G4" s="289"/>
      <c r="H4" s="288"/>
      <c r="I4" s="289"/>
      <c r="J4" s="288"/>
      <c r="K4" s="289"/>
      <c r="L4" s="288"/>
      <c r="M4" s="289"/>
      <c r="N4" s="284"/>
      <c r="O4" s="285"/>
      <c r="P4" s="290" t="s">
        <v>18</v>
      </c>
      <c r="Q4" s="291"/>
      <c r="R4" s="284"/>
      <c r="S4" s="293"/>
      <c r="T4" s="296"/>
      <c r="U4" s="297"/>
      <c r="V4" s="133"/>
      <c r="W4" s="281"/>
      <c r="X4" s="268" t="s">
        <v>19</v>
      </c>
      <c r="Y4" s="270" t="s">
        <v>20</v>
      </c>
      <c r="Z4" s="259" t="s">
        <v>14</v>
      </c>
      <c r="AA4" s="268" t="s">
        <v>19</v>
      </c>
      <c r="AB4" s="270" t="s">
        <v>20</v>
      </c>
      <c r="AC4" s="259" t="s">
        <v>14</v>
      </c>
      <c r="AD4" s="268" t="s">
        <v>19</v>
      </c>
      <c r="AE4" s="270" t="s">
        <v>20</v>
      </c>
      <c r="AF4" s="259" t="s">
        <v>14</v>
      </c>
      <c r="AG4" s="268" t="s">
        <v>19</v>
      </c>
      <c r="AH4" s="270" t="s">
        <v>20</v>
      </c>
      <c r="AI4" s="259" t="s">
        <v>14</v>
      </c>
    </row>
    <row r="5" spans="1:37" ht="13.5" customHeight="1" x14ac:dyDescent="0.2">
      <c r="A5" s="281"/>
      <c r="B5" s="134" t="s">
        <v>19</v>
      </c>
      <c r="C5" s="135" t="s">
        <v>20</v>
      </c>
      <c r="D5" s="134" t="s">
        <v>19</v>
      </c>
      <c r="E5" s="135" t="s">
        <v>20</v>
      </c>
      <c r="F5" s="134" t="s">
        <v>19</v>
      </c>
      <c r="G5" s="135" t="s">
        <v>20</v>
      </c>
      <c r="H5" s="134" t="s">
        <v>19</v>
      </c>
      <c r="I5" s="135" t="s">
        <v>20</v>
      </c>
      <c r="J5" s="136" t="s">
        <v>19</v>
      </c>
      <c r="K5" s="135" t="s">
        <v>20</v>
      </c>
      <c r="L5" s="134" t="s">
        <v>19</v>
      </c>
      <c r="M5" s="135" t="s">
        <v>20</v>
      </c>
      <c r="N5" s="134" t="s">
        <v>19</v>
      </c>
      <c r="O5" s="135" t="s">
        <v>20</v>
      </c>
      <c r="P5" s="134" t="s">
        <v>19</v>
      </c>
      <c r="Q5" s="135" t="s">
        <v>20</v>
      </c>
      <c r="R5" s="134" t="s">
        <v>19</v>
      </c>
      <c r="S5" s="137" t="s">
        <v>20</v>
      </c>
      <c r="T5" s="138" t="s">
        <v>19</v>
      </c>
      <c r="U5" s="139" t="s">
        <v>20</v>
      </c>
      <c r="V5" s="133"/>
      <c r="W5" s="281"/>
      <c r="X5" s="269"/>
      <c r="Y5" s="271"/>
      <c r="Z5" s="260"/>
      <c r="AA5" s="269"/>
      <c r="AB5" s="271"/>
      <c r="AC5" s="260"/>
      <c r="AD5" s="269"/>
      <c r="AE5" s="271"/>
      <c r="AF5" s="260"/>
      <c r="AG5" s="269"/>
      <c r="AH5" s="271"/>
      <c r="AI5" s="260"/>
    </row>
    <row r="6" spans="1:37" ht="12.75" customHeight="1" x14ac:dyDescent="0.2">
      <c r="A6" s="140" t="s">
        <v>21</v>
      </c>
      <c r="B6" s="12">
        <v>0</v>
      </c>
      <c r="C6" s="13">
        <v>0</v>
      </c>
      <c r="D6" s="12">
        <v>0</v>
      </c>
      <c r="E6" s="13">
        <v>0</v>
      </c>
      <c r="F6" s="12">
        <v>0</v>
      </c>
      <c r="G6" s="13">
        <v>0</v>
      </c>
      <c r="H6" s="12">
        <v>0</v>
      </c>
      <c r="I6" s="13">
        <v>0</v>
      </c>
      <c r="J6" s="141">
        <v>0</v>
      </c>
      <c r="K6" s="13">
        <v>0</v>
      </c>
      <c r="L6" s="12">
        <v>0</v>
      </c>
      <c r="M6" s="13">
        <v>0</v>
      </c>
      <c r="N6" s="15">
        <v>0</v>
      </c>
      <c r="O6" s="13">
        <v>0</v>
      </c>
      <c r="P6" s="12">
        <v>0</v>
      </c>
      <c r="Q6" s="13">
        <v>0</v>
      </c>
      <c r="R6" s="12">
        <v>0</v>
      </c>
      <c r="S6" s="16">
        <v>0</v>
      </c>
      <c r="T6" s="17">
        <f t="shared" ref="T6:U37" si="0">SUM(B6,D6,F6,H6,J6,L6,N6,P6,R6)</f>
        <v>0</v>
      </c>
      <c r="U6" s="18">
        <f t="shared" si="0"/>
        <v>0</v>
      </c>
      <c r="V6" s="133"/>
      <c r="W6" s="140" t="s">
        <v>21</v>
      </c>
      <c r="X6" s="142">
        <f t="shared" ref="X6:Y53" si="1">SUM(B6,D6,F6,H6,J6,L6,N6)</f>
        <v>0</v>
      </c>
      <c r="Y6" s="143">
        <f t="shared" si="1"/>
        <v>0</v>
      </c>
      <c r="Z6" s="144">
        <f t="shared" ref="Z6:Z53" si="2">X6+Y6</f>
        <v>0</v>
      </c>
      <c r="AA6" s="22">
        <f t="shared" ref="AA6:AA52" si="3">ROUND(X6/$X$54,3)</f>
        <v>0</v>
      </c>
      <c r="AB6" s="23">
        <f>ROUND(Y6/$Y$54,3)</f>
        <v>0</v>
      </c>
      <c r="AC6" s="24">
        <f>ROUND(Z6/$Z$54,3)</f>
        <v>0</v>
      </c>
      <c r="AD6" s="142" t="s">
        <v>41</v>
      </c>
      <c r="AE6" s="71"/>
      <c r="AF6" s="144"/>
      <c r="AG6" s="142" t="s">
        <v>42</v>
      </c>
      <c r="AH6" s="71"/>
      <c r="AI6" s="144"/>
    </row>
    <row r="7" spans="1:37" ht="12.75" customHeight="1" x14ac:dyDescent="0.2">
      <c r="A7" s="145">
        <v>20</v>
      </c>
      <c r="B7" s="29">
        <v>0</v>
      </c>
      <c r="C7" s="30">
        <v>0</v>
      </c>
      <c r="D7" s="31">
        <v>0</v>
      </c>
      <c r="E7" s="32">
        <v>0</v>
      </c>
      <c r="F7" s="29">
        <v>0</v>
      </c>
      <c r="G7" s="30">
        <v>0</v>
      </c>
      <c r="H7" s="31">
        <v>0</v>
      </c>
      <c r="I7" s="32">
        <v>1</v>
      </c>
      <c r="J7" s="146">
        <v>0</v>
      </c>
      <c r="K7" s="30">
        <v>0</v>
      </c>
      <c r="L7" s="31">
        <v>0</v>
      </c>
      <c r="M7" s="32">
        <v>0</v>
      </c>
      <c r="N7" s="34">
        <v>0</v>
      </c>
      <c r="O7" s="30">
        <v>0</v>
      </c>
      <c r="P7" s="29">
        <v>0</v>
      </c>
      <c r="Q7" s="30">
        <v>0</v>
      </c>
      <c r="R7" s="29">
        <v>1</v>
      </c>
      <c r="S7" s="35">
        <v>1</v>
      </c>
      <c r="T7" s="36">
        <f t="shared" si="0"/>
        <v>1</v>
      </c>
      <c r="U7" s="37">
        <f t="shared" si="0"/>
        <v>2</v>
      </c>
      <c r="V7" s="133"/>
      <c r="W7" s="145">
        <v>20</v>
      </c>
      <c r="X7" s="147">
        <f t="shared" si="1"/>
        <v>0</v>
      </c>
      <c r="Y7" s="148">
        <f t="shared" si="1"/>
        <v>1</v>
      </c>
      <c r="Z7" s="149">
        <f t="shared" si="2"/>
        <v>1</v>
      </c>
      <c r="AA7" s="42">
        <f t="shared" si="3"/>
        <v>0</v>
      </c>
      <c r="AB7" s="43">
        <f>Y7/$Y$54</f>
        <v>7.21552781585973E-5</v>
      </c>
      <c r="AC7" s="44">
        <f>Z7/$Z$54</f>
        <v>4.5741469215991217E-5</v>
      </c>
      <c r="AD7" s="45">
        <f>ROUND(SUM(X6:X11)/$X$54,3)</f>
        <v>5.7000000000000002E-2</v>
      </c>
      <c r="AE7" s="46">
        <f>ROUND(SUM(Y6:Y11)/$Y$54,3)</f>
        <v>6.9000000000000006E-2</v>
      </c>
      <c r="AF7" s="47">
        <f>ROUND(SUM(Z6:Z11)/$Z$54,3)</f>
        <v>6.5000000000000002E-2</v>
      </c>
      <c r="AG7" s="45">
        <f>ROUND(SUM(X6:X16)/$X$54,3)</f>
        <v>0.23300000000000001</v>
      </c>
      <c r="AH7" s="46">
        <f>ROUND(SUM(Y6:Y16)/$Y$54,3)</f>
        <v>0.23200000000000001</v>
      </c>
      <c r="AI7" s="47">
        <f>ROUND(SUM(Z6:Z16)/$Z$54,3)</f>
        <v>0.23200000000000001</v>
      </c>
      <c r="AJ7" s="150"/>
      <c r="AK7" s="133"/>
    </row>
    <row r="8" spans="1:37" ht="12.75" customHeight="1" x14ac:dyDescent="0.2">
      <c r="A8" s="145">
        <v>21</v>
      </c>
      <c r="B8" s="29">
        <v>0</v>
      </c>
      <c r="C8" s="30">
        <v>0</v>
      </c>
      <c r="D8" s="31">
        <v>0</v>
      </c>
      <c r="E8" s="32">
        <v>0</v>
      </c>
      <c r="F8" s="29">
        <v>0</v>
      </c>
      <c r="G8" s="30">
        <v>0</v>
      </c>
      <c r="H8" s="31">
        <v>0</v>
      </c>
      <c r="I8" s="32">
        <v>1</v>
      </c>
      <c r="J8" s="146">
        <v>0</v>
      </c>
      <c r="K8" s="30">
        <v>0</v>
      </c>
      <c r="L8" s="31">
        <v>0</v>
      </c>
      <c r="M8" s="32">
        <v>0</v>
      </c>
      <c r="N8" s="34">
        <v>0</v>
      </c>
      <c r="O8" s="30">
        <v>0</v>
      </c>
      <c r="P8" s="29">
        <v>0</v>
      </c>
      <c r="Q8" s="30">
        <v>0</v>
      </c>
      <c r="R8" s="29">
        <v>0</v>
      </c>
      <c r="S8" s="35">
        <v>3</v>
      </c>
      <c r="T8" s="36">
        <f t="shared" si="0"/>
        <v>0</v>
      </c>
      <c r="U8" s="37">
        <f t="shared" si="0"/>
        <v>4</v>
      </c>
      <c r="V8" s="133"/>
      <c r="W8" s="145">
        <v>21</v>
      </c>
      <c r="X8" s="147">
        <f t="shared" si="1"/>
        <v>0</v>
      </c>
      <c r="Y8" s="148">
        <f t="shared" si="1"/>
        <v>1</v>
      </c>
      <c r="Z8" s="149">
        <f t="shared" si="2"/>
        <v>1</v>
      </c>
      <c r="AA8" s="42">
        <f t="shared" si="3"/>
        <v>0</v>
      </c>
      <c r="AB8" s="43">
        <f>Y8/$Y$54</f>
        <v>7.21552781585973E-5</v>
      </c>
      <c r="AC8" s="44">
        <f>Z8/$Z$54</f>
        <v>4.5741469215991217E-5</v>
      </c>
      <c r="AD8" s="49"/>
      <c r="AE8" s="50"/>
      <c r="AF8" s="51"/>
      <c r="AG8" s="49"/>
      <c r="AH8" s="50"/>
      <c r="AI8" s="51"/>
    </row>
    <row r="9" spans="1:37" ht="12.75" customHeight="1" x14ac:dyDescent="0.2">
      <c r="A9" s="145">
        <v>22</v>
      </c>
      <c r="B9" s="29">
        <v>0</v>
      </c>
      <c r="C9" s="30">
        <v>0</v>
      </c>
      <c r="D9" s="31">
        <v>0</v>
      </c>
      <c r="E9" s="32">
        <v>0</v>
      </c>
      <c r="F9" s="29">
        <v>0</v>
      </c>
      <c r="G9" s="30">
        <v>0</v>
      </c>
      <c r="H9" s="31">
        <v>49</v>
      </c>
      <c r="I9" s="32">
        <v>133</v>
      </c>
      <c r="J9" s="146">
        <v>3</v>
      </c>
      <c r="K9" s="30">
        <v>3</v>
      </c>
      <c r="L9" s="31">
        <v>0</v>
      </c>
      <c r="M9" s="32">
        <v>4</v>
      </c>
      <c r="N9" s="34">
        <v>0</v>
      </c>
      <c r="O9" s="30">
        <v>4</v>
      </c>
      <c r="P9" s="29">
        <v>0</v>
      </c>
      <c r="Q9" s="30">
        <v>0</v>
      </c>
      <c r="R9" s="29">
        <v>15</v>
      </c>
      <c r="S9" s="35">
        <v>26</v>
      </c>
      <c r="T9" s="36">
        <f t="shared" si="0"/>
        <v>67</v>
      </c>
      <c r="U9" s="37">
        <f t="shared" si="0"/>
        <v>170</v>
      </c>
      <c r="V9" s="151"/>
      <c r="W9" s="145">
        <v>22</v>
      </c>
      <c r="X9" s="147">
        <f t="shared" si="1"/>
        <v>52</v>
      </c>
      <c r="Y9" s="148">
        <f t="shared" si="1"/>
        <v>144</v>
      </c>
      <c r="Z9" s="149">
        <f t="shared" si="2"/>
        <v>196</v>
      </c>
      <c r="AA9" s="42">
        <f t="shared" si="3"/>
        <v>6.0000000000000001E-3</v>
      </c>
      <c r="AB9" s="43">
        <f t="shared" ref="AB9:AB50" si="4">ROUND(Y9/$Y$54,3)</f>
        <v>0.01</v>
      </c>
      <c r="AC9" s="44">
        <f t="shared" ref="AC9:AC50" si="5">ROUND(Z9/$Z$54,3)</f>
        <v>8.9999999999999993E-3</v>
      </c>
      <c r="AD9" s="49"/>
      <c r="AE9" s="50"/>
      <c r="AF9" s="51"/>
      <c r="AG9" s="49"/>
      <c r="AH9" s="50"/>
      <c r="AI9" s="51"/>
    </row>
    <row r="10" spans="1:37" ht="12.75" customHeight="1" x14ac:dyDescent="0.2">
      <c r="A10" s="145">
        <v>23</v>
      </c>
      <c r="B10" s="29">
        <v>0</v>
      </c>
      <c r="C10" s="30">
        <v>0</v>
      </c>
      <c r="D10" s="31">
        <v>0</v>
      </c>
      <c r="E10" s="32">
        <v>0</v>
      </c>
      <c r="F10" s="29">
        <v>0</v>
      </c>
      <c r="G10" s="30">
        <v>0</v>
      </c>
      <c r="H10" s="31">
        <v>167</v>
      </c>
      <c r="I10" s="32">
        <v>364</v>
      </c>
      <c r="J10" s="146">
        <v>22</v>
      </c>
      <c r="K10" s="30">
        <v>13</v>
      </c>
      <c r="L10" s="31">
        <v>0</v>
      </c>
      <c r="M10" s="32">
        <v>15</v>
      </c>
      <c r="N10" s="34">
        <v>0</v>
      </c>
      <c r="O10" s="30">
        <v>7</v>
      </c>
      <c r="P10" s="29">
        <v>0</v>
      </c>
      <c r="Q10" s="30">
        <v>0</v>
      </c>
      <c r="R10" s="29">
        <v>44</v>
      </c>
      <c r="S10" s="35">
        <v>73</v>
      </c>
      <c r="T10" s="36">
        <f t="shared" si="0"/>
        <v>233</v>
      </c>
      <c r="U10" s="37">
        <f t="shared" si="0"/>
        <v>472</v>
      </c>
      <c r="V10" s="133"/>
      <c r="W10" s="145">
        <v>23</v>
      </c>
      <c r="X10" s="147">
        <f t="shared" si="1"/>
        <v>189</v>
      </c>
      <c r="Y10" s="148">
        <f t="shared" si="1"/>
        <v>399</v>
      </c>
      <c r="Z10" s="149">
        <f t="shared" si="2"/>
        <v>588</v>
      </c>
      <c r="AA10" s="42">
        <f t="shared" si="3"/>
        <v>2.4E-2</v>
      </c>
      <c r="AB10" s="43">
        <f t="shared" si="4"/>
        <v>2.9000000000000001E-2</v>
      </c>
      <c r="AC10" s="44">
        <f t="shared" si="5"/>
        <v>2.7E-2</v>
      </c>
      <c r="AD10" s="49"/>
      <c r="AE10" s="50"/>
      <c r="AF10" s="51"/>
      <c r="AG10" s="49"/>
      <c r="AH10" s="50"/>
      <c r="AI10" s="51"/>
    </row>
    <row r="11" spans="1:37" ht="12.75" customHeight="1" x14ac:dyDescent="0.2">
      <c r="A11" s="152">
        <v>24</v>
      </c>
      <c r="B11" s="54">
        <v>0</v>
      </c>
      <c r="C11" s="55">
        <v>0</v>
      </c>
      <c r="D11" s="56">
        <v>0</v>
      </c>
      <c r="E11" s="57">
        <v>0</v>
      </c>
      <c r="F11" s="54">
        <v>0</v>
      </c>
      <c r="G11" s="55">
        <v>0</v>
      </c>
      <c r="H11" s="56">
        <v>199</v>
      </c>
      <c r="I11" s="57">
        <v>378</v>
      </c>
      <c r="J11" s="153">
        <v>13</v>
      </c>
      <c r="K11" s="55">
        <v>6</v>
      </c>
      <c r="L11" s="56">
        <v>0</v>
      </c>
      <c r="M11" s="57">
        <v>26</v>
      </c>
      <c r="N11" s="59">
        <v>0</v>
      </c>
      <c r="O11" s="55">
        <v>7</v>
      </c>
      <c r="P11" s="54">
        <v>0</v>
      </c>
      <c r="Q11" s="55">
        <v>0</v>
      </c>
      <c r="R11" s="54">
        <v>50</v>
      </c>
      <c r="S11" s="60">
        <v>67</v>
      </c>
      <c r="T11" s="61">
        <f t="shared" si="0"/>
        <v>262</v>
      </c>
      <c r="U11" s="62">
        <f t="shared" si="0"/>
        <v>484</v>
      </c>
      <c r="V11" s="133"/>
      <c r="W11" s="154">
        <v>24</v>
      </c>
      <c r="X11" s="147">
        <f t="shared" si="1"/>
        <v>212</v>
      </c>
      <c r="Y11" s="148">
        <f t="shared" si="1"/>
        <v>417</v>
      </c>
      <c r="Z11" s="149">
        <f t="shared" si="2"/>
        <v>629</v>
      </c>
      <c r="AA11" s="64">
        <f t="shared" si="3"/>
        <v>2.5999999999999999E-2</v>
      </c>
      <c r="AB11" s="65">
        <f t="shared" si="4"/>
        <v>0.03</v>
      </c>
      <c r="AC11" s="66">
        <f t="shared" si="5"/>
        <v>2.9000000000000001E-2</v>
      </c>
      <c r="AD11" s="67"/>
      <c r="AE11" s="68"/>
      <c r="AF11" s="69"/>
      <c r="AG11" s="49"/>
      <c r="AH11" s="50"/>
      <c r="AI11" s="51"/>
    </row>
    <row r="12" spans="1:37" ht="12.75" customHeight="1" x14ac:dyDescent="0.2">
      <c r="A12" s="155">
        <v>25</v>
      </c>
      <c r="B12" s="12">
        <v>0</v>
      </c>
      <c r="C12" s="13">
        <v>0</v>
      </c>
      <c r="D12" s="12">
        <v>0</v>
      </c>
      <c r="E12" s="13">
        <v>0</v>
      </c>
      <c r="F12" s="12">
        <v>0</v>
      </c>
      <c r="G12" s="13">
        <v>0</v>
      </c>
      <c r="H12" s="12">
        <v>225</v>
      </c>
      <c r="I12" s="13">
        <v>391</v>
      </c>
      <c r="J12" s="141">
        <v>11</v>
      </c>
      <c r="K12" s="71">
        <v>8</v>
      </c>
      <c r="L12" s="12">
        <v>0</v>
      </c>
      <c r="M12" s="13">
        <v>22</v>
      </c>
      <c r="N12" s="15">
        <v>0</v>
      </c>
      <c r="O12" s="13">
        <v>5</v>
      </c>
      <c r="P12" s="12">
        <v>0</v>
      </c>
      <c r="Q12" s="13">
        <v>0</v>
      </c>
      <c r="R12" s="12">
        <v>29</v>
      </c>
      <c r="S12" s="16">
        <v>45</v>
      </c>
      <c r="T12" s="17">
        <f t="shared" si="0"/>
        <v>265</v>
      </c>
      <c r="U12" s="18">
        <f t="shared" si="0"/>
        <v>471</v>
      </c>
      <c r="V12" s="133"/>
      <c r="W12" s="155">
        <v>25</v>
      </c>
      <c r="X12" s="142">
        <f t="shared" si="1"/>
        <v>236</v>
      </c>
      <c r="Y12" s="143">
        <f t="shared" si="1"/>
        <v>426</v>
      </c>
      <c r="Z12" s="144">
        <f t="shared" si="2"/>
        <v>662</v>
      </c>
      <c r="AA12" s="22">
        <f t="shared" si="3"/>
        <v>2.9000000000000001E-2</v>
      </c>
      <c r="AB12" s="23">
        <f t="shared" si="4"/>
        <v>3.1E-2</v>
      </c>
      <c r="AC12" s="24">
        <f t="shared" si="5"/>
        <v>0.03</v>
      </c>
      <c r="AD12" s="142" t="s">
        <v>43</v>
      </c>
      <c r="AE12" s="71"/>
      <c r="AF12" s="144"/>
      <c r="AG12" s="49"/>
      <c r="AH12" s="50"/>
      <c r="AI12" s="51"/>
    </row>
    <row r="13" spans="1:37" ht="12.75" customHeight="1" x14ac:dyDescent="0.2">
      <c r="A13" s="145">
        <v>26</v>
      </c>
      <c r="B13" s="29">
        <v>0</v>
      </c>
      <c r="C13" s="30">
        <v>0</v>
      </c>
      <c r="D13" s="31">
        <v>0</v>
      </c>
      <c r="E13" s="32">
        <v>0</v>
      </c>
      <c r="F13" s="29">
        <v>0</v>
      </c>
      <c r="G13" s="30">
        <v>0</v>
      </c>
      <c r="H13" s="31">
        <v>272</v>
      </c>
      <c r="I13" s="32">
        <v>406</v>
      </c>
      <c r="J13" s="146">
        <v>11</v>
      </c>
      <c r="K13" s="55">
        <v>7</v>
      </c>
      <c r="L13" s="31">
        <v>0</v>
      </c>
      <c r="M13" s="32">
        <v>30</v>
      </c>
      <c r="N13" s="34">
        <v>0</v>
      </c>
      <c r="O13" s="30">
        <v>7</v>
      </c>
      <c r="P13" s="29">
        <v>0</v>
      </c>
      <c r="Q13" s="30">
        <v>0</v>
      </c>
      <c r="R13" s="29">
        <v>24</v>
      </c>
      <c r="S13" s="35">
        <v>37</v>
      </c>
      <c r="T13" s="36">
        <f t="shared" si="0"/>
        <v>307</v>
      </c>
      <c r="U13" s="37">
        <f t="shared" si="0"/>
        <v>487</v>
      </c>
      <c r="V13" s="133"/>
      <c r="W13" s="145">
        <v>26</v>
      </c>
      <c r="X13" s="147">
        <f t="shared" si="1"/>
        <v>283</v>
      </c>
      <c r="Y13" s="148">
        <f t="shared" si="1"/>
        <v>450</v>
      </c>
      <c r="Z13" s="149">
        <f t="shared" si="2"/>
        <v>733</v>
      </c>
      <c r="AA13" s="42">
        <f t="shared" si="3"/>
        <v>3.5000000000000003E-2</v>
      </c>
      <c r="AB13" s="43">
        <f t="shared" si="4"/>
        <v>3.2000000000000001E-2</v>
      </c>
      <c r="AC13" s="44">
        <f t="shared" si="5"/>
        <v>3.4000000000000002E-2</v>
      </c>
      <c r="AD13" s="45">
        <f>ROUND(SUM(X12:X16)/$X$54,3)</f>
        <v>0.17599999999999999</v>
      </c>
      <c r="AE13" s="46">
        <f>ROUND(SUM(Y12:Y16)/$Y$54,3)</f>
        <v>0.16300000000000001</v>
      </c>
      <c r="AF13" s="47">
        <f>ROUND(SUM(Z12:Z16)/$Z$54,3)</f>
        <v>0.16700000000000001</v>
      </c>
      <c r="AG13" s="49"/>
      <c r="AH13" s="50"/>
      <c r="AI13" s="51"/>
    </row>
    <row r="14" spans="1:37" ht="12.75" customHeight="1" x14ac:dyDescent="0.2">
      <c r="A14" s="145">
        <v>27</v>
      </c>
      <c r="B14" s="29">
        <v>0</v>
      </c>
      <c r="C14" s="30">
        <v>0</v>
      </c>
      <c r="D14" s="31">
        <v>0</v>
      </c>
      <c r="E14" s="32">
        <v>0</v>
      </c>
      <c r="F14" s="29">
        <v>0</v>
      </c>
      <c r="G14" s="30">
        <v>0</v>
      </c>
      <c r="H14" s="31">
        <v>297</v>
      </c>
      <c r="I14" s="32">
        <v>425</v>
      </c>
      <c r="J14" s="146">
        <v>6</v>
      </c>
      <c r="K14" s="30">
        <v>2</v>
      </c>
      <c r="L14" s="31">
        <v>0</v>
      </c>
      <c r="M14" s="32">
        <v>29</v>
      </c>
      <c r="N14" s="34">
        <v>1</v>
      </c>
      <c r="O14" s="30">
        <v>14</v>
      </c>
      <c r="P14" s="29">
        <v>0</v>
      </c>
      <c r="Q14" s="30">
        <v>0</v>
      </c>
      <c r="R14" s="29">
        <v>23</v>
      </c>
      <c r="S14" s="35">
        <v>47</v>
      </c>
      <c r="T14" s="36">
        <f t="shared" si="0"/>
        <v>327</v>
      </c>
      <c r="U14" s="37">
        <f t="shared" si="0"/>
        <v>517</v>
      </c>
      <c r="V14" s="133"/>
      <c r="W14" s="145">
        <v>27</v>
      </c>
      <c r="X14" s="147">
        <f t="shared" si="1"/>
        <v>304</v>
      </c>
      <c r="Y14" s="148">
        <f t="shared" si="1"/>
        <v>470</v>
      </c>
      <c r="Z14" s="149">
        <f t="shared" si="2"/>
        <v>774</v>
      </c>
      <c r="AA14" s="42">
        <f t="shared" si="3"/>
        <v>3.7999999999999999E-2</v>
      </c>
      <c r="AB14" s="43">
        <f t="shared" si="4"/>
        <v>3.4000000000000002E-2</v>
      </c>
      <c r="AC14" s="44">
        <f t="shared" si="5"/>
        <v>3.5000000000000003E-2</v>
      </c>
      <c r="AD14" s="49"/>
      <c r="AE14" s="50"/>
      <c r="AF14" s="47"/>
      <c r="AG14" s="49"/>
      <c r="AH14" s="50"/>
      <c r="AI14" s="51"/>
    </row>
    <row r="15" spans="1:37" ht="12.75" customHeight="1" x14ac:dyDescent="0.2">
      <c r="A15" s="145">
        <v>28</v>
      </c>
      <c r="B15" s="29">
        <v>0</v>
      </c>
      <c r="C15" s="30">
        <v>0</v>
      </c>
      <c r="D15" s="31">
        <v>0</v>
      </c>
      <c r="E15" s="32">
        <v>0</v>
      </c>
      <c r="F15" s="29">
        <v>0</v>
      </c>
      <c r="G15" s="30">
        <v>0</v>
      </c>
      <c r="H15" s="31">
        <v>296</v>
      </c>
      <c r="I15" s="32">
        <v>413</v>
      </c>
      <c r="J15" s="146">
        <v>4</v>
      </c>
      <c r="K15" s="30">
        <v>3</v>
      </c>
      <c r="L15" s="31">
        <v>0</v>
      </c>
      <c r="M15" s="32">
        <v>39</v>
      </c>
      <c r="N15" s="34">
        <v>0</v>
      </c>
      <c r="O15" s="30">
        <v>4</v>
      </c>
      <c r="P15" s="29">
        <v>0</v>
      </c>
      <c r="Q15" s="30">
        <v>0</v>
      </c>
      <c r="R15" s="29">
        <v>17</v>
      </c>
      <c r="S15" s="35">
        <v>33</v>
      </c>
      <c r="T15" s="36">
        <f t="shared" si="0"/>
        <v>317</v>
      </c>
      <c r="U15" s="37">
        <f t="shared" si="0"/>
        <v>492</v>
      </c>
      <c r="V15" s="133"/>
      <c r="W15" s="145">
        <v>28</v>
      </c>
      <c r="X15" s="147">
        <f t="shared" si="1"/>
        <v>300</v>
      </c>
      <c r="Y15" s="148">
        <f t="shared" si="1"/>
        <v>459</v>
      </c>
      <c r="Z15" s="149">
        <f t="shared" si="2"/>
        <v>759</v>
      </c>
      <c r="AA15" s="42">
        <f t="shared" si="3"/>
        <v>3.6999999999999998E-2</v>
      </c>
      <c r="AB15" s="43">
        <f t="shared" si="4"/>
        <v>3.3000000000000002E-2</v>
      </c>
      <c r="AC15" s="44">
        <f t="shared" si="5"/>
        <v>3.5000000000000003E-2</v>
      </c>
      <c r="AD15" s="49"/>
      <c r="AE15" s="50"/>
      <c r="AF15" s="47"/>
      <c r="AG15" s="49"/>
      <c r="AH15" s="50"/>
      <c r="AI15" s="51"/>
    </row>
    <row r="16" spans="1:37" ht="12.75" customHeight="1" x14ac:dyDescent="0.2">
      <c r="A16" s="154">
        <v>29</v>
      </c>
      <c r="B16" s="73">
        <v>0</v>
      </c>
      <c r="C16" s="74">
        <v>0</v>
      </c>
      <c r="D16" s="75">
        <v>0</v>
      </c>
      <c r="E16" s="76">
        <v>0</v>
      </c>
      <c r="F16" s="73">
        <v>0</v>
      </c>
      <c r="G16" s="74">
        <v>0</v>
      </c>
      <c r="H16" s="75">
        <v>285</v>
      </c>
      <c r="I16" s="76">
        <v>404</v>
      </c>
      <c r="J16" s="153">
        <v>0</v>
      </c>
      <c r="K16" s="76">
        <v>1</v>
      </c>
      <c r="L16" s="75">
        <v>0</v>
      </c>
      <c r="M16" s="76">
        <v>33</v>
      </c>
      <c r="N16" s="77">
        <v>0</v>
      </c>
      <c r="O16" s="74">
        <v>10</v>
      </c>
      <c r="P16" s="73">
        <v>0</v>
      </c>
      <c r="Q16" s="74">
        <v>0</v>
      </c>
      <c r="R16" s="73">
        <v>18</v>
      </c>
      <c r="S16" s="78">
        <v>24</v>
      </c>
      <c r="T16" s="79">
        <f t="shared" si="0"/>
        <v>303</v>
      </c>
      <c r="U16" s="80">
        <f t="shared" si="0"/>
        <v>472</v>
      </c>
      <c r="V16" s="133"/>
      <c r="W16" s="154">
        <v>29</v>
      </c>
      <c r="X16" s="156">
        <f t="shared" si="1"/>
        <v>285</v>
      </c>
      <c r="Y16" s="157">
        <f t="shared" si="1"/>
        <v>448</v>
      </c>
      <c r="Z16" s="158">
        <f t="shared" si="2"/>
        <v>733</v>
      </c>
      <c r="AA16" s="64">
        <f t="shared" si="3"/>
        <v>3.5999999999999997E-2</v>
      </c>
      <c r="AB16" s="65">
        <f t="shared" si="4"/>
        <v>3.2000000000000001E-2</v>
      </c>
      <c r="AC16" s="66">
        <f t="shared" si="5"/>
        <v>3.4000000000000002E-2</v>
      </c>
      <c r="AD16" s="67"/>
      <c r="AE16" s="68"/>
      <c r="AF16" s="84"/>
      <c r="AG16" s="67"/>
      <c r="AH16" s="68"/>
      <c r="AI16" s="69"/>
    </row>
    <row r="17" spans="1:35" ht="12.75" customHeight="1" x14ac:dyDescent="0.2">
      <c r="A17" s="159">
        <v>30</v>
      </c>
      <c r="B17" s="31">
        <v>0</v>
      </c>
      <c r="C17" s="32">
        <v>0</v>
      </c>
      <c r="D17" s="31">
        <v>0</v>
      </c>
      <c r="E17" s="32">
        <v>0</v>
      </c>
      <c r="F17" s="31">
        <v>0</v>
      </c>
      <c r="G17" s="32">
        <v>0</v>
      </c>
      <c r="H17" s="31">
        <v>262</v>
      </c>
      <c r="I17" s="32">
        <v>422</v>
      </c>
      <c r="J17" s="141">
        <v>4</v>
      </c>
      <c r="K17" s="32">
        <v>2</v>
      </c>
      <c r="L17" s="31">
        <v>0</v>
      </c>
      <c r="M17" s="32">
        <v>26</v>
      </c>
      <c r="N17" s="86">
        <v>0</v>
      </c>
      <c r="O17" s="32">
        <v>11</v>
      </c>
      <c r="P17" s="31">
        <v>0</v>
      </c>
      <c r="Q17" s="32">
        <v>0</v>
      </c>
      <c r="R17" s="31">
        <v>15</v>
      </c>
      <c r="S17" s="87">
        <v>12</v>
      </c>
      <c r="T17" s="36">
        <f t="shared" si="0"/>
        <v>281</v>
      </c>
      <c r="U17" s="37">
        <f t="shared" si="0"/>
        <v>473</v>
      </c>
      <c r="V17" s="133"/>
      <c r="W17" s="155">
        <v>30</v>
      </c>
      <c r="X17" s="147">
        <f t="shared" si="1"/>
        <v>266</v>
      </c>
      <c r="Y17" s="148">
        <f t="shared" si="1"/>
        <v>461</v>
      </c>
      <c r="Z17" s="149">
        <f t="shared" si="2"/>
        <v>727</v>
      </c>
      <c r="AA17" s="22">
        <f t="shared" si="3"/>
        <v>3.3000000000000002E-2</v>
      </c>
      <c r="AB17" s="23">
        <f t="shared" si="4"/>
        <v>3.3000000000000002E-2</v>
      </c>
      <c r="AC17" s="24">
        <f t="shared" si="5"/>
        <v>3.3000000000000002E-2</v>
      </c>
      <c r="AD17" s="142" t="s">
        <v>44</v>
      </c>
      <c r="AE17" s="71"/>
      <c r="AF17" s="144"/>
      <c r="AG17" s="142" t="s">
        <v>45</v>
      </c>
      <c r="AH17" s="71"/>
      <c r="AI17" s="144"/>
    </row>
    <row r="18" spans="1:35" ht="12.75" customHeight="1" x14ac:dyDescent="0.2">
      <c r="A18" s="145">
        <v>31</v>
      </c>
      <c r="B18" s="29">
        <v>0</v>
      </c>
      <c r="C18" s="30">
        <v>0</v>
      </c>
      <c r="D18" s="31">
        <v>0</v>
      </c>
      <c r="E18" s="32">
        <v>0</v>
      </c>
      <c r="F18" s="29">
        <v>0</v>
      </c>
      <c r="G18" s="30">
        <v>0</v>
      </c>
      <c r="H18" s="31">
        <v>230</v>
      </c>
      <c r="I18" s="32">
        <v>447</v>
      </c>
      <c r="J18" s="146">
        <v>1</v>
      </c>
      <c r="K18" s="30">
        <v>0</v>
      </c>
      <c r="L18" s="31">
        <v>0</v>
      </c>
      <c r="M18" s="32">
        <v>36</v>
      </c>
      <c r="N18" s="34">
        <v>1</v>
      </c>
      <c r="O18" s="30">
        <v>6</v>
      </c>
      <c r="P18" s="29">
        <v>0</v>
      </c>
      <c r="Q18" s="30">
        <v>0</v>
      </c>
      <c r="R18" s="29">
        <v>12</v>
      </c>
      <c r="S18" s="35">
        <v>14</v>
      </c>
      <c r="T18" s="36">
        <f t="shared" si="0"/>
        <v>244</v>
      </c>
      <c r="U18" s="37">
        <f t="shared" si="0"/>
        <v>503</v>
      </c>
      <c r="V18" s="133"/>
      <c r="W18" s="145">
        <v>31</v>
      </c>
      <c r="X18" s="147">
        <f t="shared" si="1"/>
        <v>232</v>
      </c>
      <c r="Y18" s="148">
        <f t="shared" si="1"/>
        <v>489</v>
      </c>
      <c r="Z18" s="149">
        <f t="shared" si="2"/>
        <v>721</v>
      </c>
      <c r="AA18" s="42">
        <f t="shared" si="3"/>
        <v>2.9000000000000001E-2</v>
      </c>
      <c r="AB18" s="43">
        <f t="shared" si="4"/>
        <v>3.5000000000000003E-2</v>
      </c>
      <c r="AC18" s="44">
        <f t="shared" si="5"/>
        <v>3.3000000000000002E-2</v>
      </c>
      <c r="AD18" s="45">
        <f>ROUND(SUM(X17:X21)/$X$54,3)</f>
        <v>0.157</v>
      </c>
      <c r="AE18" s="46">
        <f>ROUND(SUM(Y17:Y21)/$Y$54,3)</f>
        <v>0.16700000000000001</v>
      </c>
      <c r="AF18" s="47">
        <f>ROUND(SUM(Z17:Z21)/$Z$54,3)</f>
        <v>0.16400000000000001</v>
      </c>
      <c r="AG18" s="45">
        <f>ROUND(SUM(X17:X26)/$X$54,3)</f>
        <v>0.30099999999999999</v>
      </c>
      <c r="AH18" s="46">
        <f>ROUND(SUM(Y17:Y26)/$Y$54,3)</f>
        <v>0.313</v>
      </c>
      <c r="AI18" s="47">
        <f>ROUND(SUM(Z17:Z26)/$Z$54,3)</f>
        <v>0.309</v>
      </c>
    </row>
    <row r="19" spans="1:35" ht="12.75" customHeight="1" x14ac:dyDescent="0.2">
      <c r="A19" s="145">
        <v>32</v>
      </c>
      <c r="B19" s="29">
        <v>0</v>
      </c>
      <c r="C19" s="30">
        <v>0</v>
      </c>
      <c r="D19" s="31">
        <v>0</v>
      </c>
      <c r="E19" s="32">
        <v>0</v>
      </c>
      <c r="F19" s="29">
        <v>0</v>
      </c>
      <c r="G19" s="30">
        <v>0</v>
      </c>
      <c r="H19" s="31">
        <v>239</v>
      </c>
      <c r="I19" s="32">
        <v>398</v>
      </c>
      <c r="J19" s="146">
        <v>1</v>
      </c>
      <c r="K19" s="30">
        <v>1</v>
      </c>
      <c r="L19" s="31">
        <v>0</v>
      </c>
      <c r="M19" s="32">
        <v>32</v>
      </c>
      <c r="N19" s="34">
        <v>0</v>
      </c>
      <c r="O19" s="30">
        <v>5</v>
      </c>
      <c r="P19" s="29">
        <v>0</v>
      </c>
      <c r="Q19" s="30">
        <v>0</v>
      </c>
      <c r="R19" s="29">
        <v>10</v>
      </c>
      <c r="S19" s="35">
        <v>21</v>
      </c>
      <c r="T19" s="36">
        <f t="shared" si="0"/>
        <v>250</v>
      </c>
      <c r="U19" s="37">
        <f t="shared" si="0"/>
        <v>457</v>
      </c>
      <c r="V19" s="133"/>
      <c r="W19" s="145">
        <v>32</v>
      </c>
      <c r="X19" s="147">
        <f t="shared" si="1"/>
        <v>240</v>
      </c>
      <c r="Y19" s="148">
        <f t="shared" si="1"/>
        <v>436</v>
      </c>
      <c r="Z19" s="149">
        <f t="shared" si="2"/>
        <v>676</v>
      </c>
      <c r="AA19" s="42">
        <f t="shared" si="3"/>
        <v>0.03</v>
      </c>
      <c r="AB19" s="43">
        <f t="shared" si="4"/>
        <v>3.1E-2</v>
      </c>
      <c r="AC19" s="44">
        <f t="shared" si="5"/>
        <v>3.1E-2</v>
      </c>
      <c r="AD19" s="49"/>
      <c r="AE19" s="50"/>
      <c r="AF19" s="47"/>
      <c r="AG19" s="49"/>
      <c r="AH19" s="50"/>
      <c r="AI19" s="51"/>
    </row>
    <row r="20" spans="1:35" ht="12.75" customHeight="1" x14ac:dyDescent="0.2">
      <c r="A20" s="145">
        <v>33</v>
      </c>
      <c r="B20" s="29">
        <v>0</v>
      </c>
      <c r="C20" s="30">
        <v>0</v>
      </c>
      <c r="D20" s="31">
        <v>0</v>
      </c>
      <c r="E20" s="32">
        <v>0</v>
      </c>
      <c r="F20" s="29">
        <v>0</v>
      </c>
      <c r="G20" s="30">
        <v>0</v>
      </c>
      <c r="H20" s="31">
        <v>262</v>
      </c>
      <c r="I20" s="32">
        <v>427</v>
      </c>
      <c r="J20" s="146">
        <v>0</v>
      </c>
      <c r="K20" s="30">
        <v>0</v>
      </c>
      <c r="L20" s="31">
        <v>0</v>
      </c>
      <c r="M20" s="32">
        <v>40</v>
      </c>
      <c r="N20" s="34">
        <v>0</v>
      </c>
      <c r="O20" s="30">
        <v>9</v>
      </c>
      <c r="P20" s="29">
        <v>0</v>
      </c>
      <c r="Q20" s="30">
        <v>0</v>
      </c>
      <c r="R20" s="29">
        <v>2</v>
      </c>
      <c r="S20" s="35">
        <v>13</v>
      </c>
      <c r="T20" s="36">
        <f t="shared" si="0"/>
        <v>264</v>
      </c>
      <c r="U20" s="37">
        <f t="shared" si="0"/>
        <v>489</v>
      </c>
      <c r="V20" s="133"/>
      <c r="W20" s="145">
        <v>33</v>
      </c>
      <c r="X20" s="147">
        <f t="shared" si="1"/>
        <v>262</v>
      </c>
      <c r="Y20" s="148">
        <f t="shared" si="1"/>
        <v>476</v>
      </c>
      <c r="Z20" s="149">
        <f t="shared" si="2"/>
        <v>738</v>
      </c>
      <c r="AA20" s="42">
        <f t="shared" si="3"/>
        <v>3.3000000000000002E-2</v>
      </c>
      <c r="AB20" s="43">
        <f t="shared" si="4"/>
        <v>3.4000000000000002E-2</v>
      </c>
      <c r="AC20" s="44">
        <f t="shared" si="5"/>
        <v>3.4000000000000002E-2</v>
      </c>
      <c r="AD20" s="49"/>
      <c r="AE20" s="50"/>
      <c r="AF20" s="47"/>
      <c r="AG20" s="49"/>
      <c r="AH20" s="50"/>
      <c r="AI20" s="51"/>
    </row>
    <row r="21" spans="1:35" ht="12.75" customHeight="1" x14ac:dyDescent="0.2">
      <c r="A21" s="152">
        <v>34</v>
      </c>
      <c r="B21" s="54">
        <v>0</v>
      </c>
      <c r="C21" s="55">
        <v>0</v>
      </c>
      <c r="D21" s="56">
        <v>0</v>
      </c>
      <c r="E21" s="57">
        <v>0</v>
      </c>
      <c r="F21" s="54">
        <v>0</v>
      </c>
      <c r="G21" s="55">
        <v>0</v>
      </c>
      <c r="H21" s="56">
        <v>258</v>
      </c>
      <c r="I21" s="57">
        <v>408</v>
      </c>
      <c r="J21" s="153">
        <v>0</v>
      </c>
      <c r="K21" s="55">
        <v>1</v>
      </c>
      <c r="L21" s="56">
        <v>0</v>
      </c>
      <c r="M21" s="57">
        <v>38</v>
      </c>
      <c r="N21" s="59">
        <v>1</v>
      </c>
      <c r="O21" s="55">
        <v>10</v>
      </c>
      <c r="P21" s="54">
        <v>0</v>
      </c>
      <c r="Q21" s="55">
        <v>0</v>
      </c>
      <c r="R21" s="54">
        <v>8</v>
      </c>
      <c r="S21" s="60">
        <v>12</v>
      </c>
      <c r="T21" s="61">
        <f t="shared" si="0"/>
        <v>267</v>
      </c>
      <c r="U21" s="62">
        <f t="shared" si="0"/>
        <v>469</v>
      </c>
      <c r="V21" s="133"/>
      <c r="W21" s="154">
        <v>34</v>
      </c>
      <c r="X21" s="147">
        <f t="shared" si="1"/>
        <v>259</v>
      </c>
      <c r="Y21" s="148">
        <f t="shared" si="1"/>
        <v>457</v>
      </c>
      <c r="Z21" s="149">
        <f t="shared" si="2"/>
        <v>716</v>
      </c>
      <c r="AA21" s="64">
        <f t="shared" si="3"/>
        <v>3.2000000000000001E-2</v>
      </c>
      <c r="AB21" s="65">
        <f t="shared" si="4"/>
        <v>3.3000000000000002E-2</v>
      </c>
      <c r="AC21" s="66">
        <f t="shared" si="5"/>
        <v>3.3000000000000002E-2</v>
      </c>
      <c r="AD21" s="67"/>
      <c r="AE21" s="68"/>
      <c r="AF21" s="84"/>
      <c r="AG21" s="49"/>
      <c r="AH21" s="50"/>
      <c r="AI21" s="51"/>
    </row>
    <row r="22" spans="1:35" ht="12.75" customHeight="1" x14ac:dyDescent="0.2">
      <c r="A22" s="155">
        <v>35</v>
      </c>
      <c r="B22" s="12">
        <v>0</v>
      </c>
      <c r="C22" s="13">
        <v>0</v>
      </c>
      <c r="D22" s="12">
        <v>0</v>
      </c>
      <c r="E22" s="13">
        <v>0</v>
      </c>
      <c r="F22" s="12">
        <v>0</v>
      </c>
      <c r="G22" s="13">
        <v>0</v>
      </c>
      <c r="H22" s="12">
        <v>246</v>
      </c>
      <c r="I22" s="13">
        <v>388</v>
      </c>
      <c r="J22" s="141">
        <v>0</v>
      </c>
      <c r="K22" s="13">
        <v>0</v>
      </c>
      <c r="L22" s="12">
        <v>0</v>
      </c>
      <c r="M22" s="13">
        <v>57</v>
      </c>
      <c r="N22" s="15">
        <v>1</v>
      </c>
      <c r="O22" s="13">
        <v>8</v>
      </c>
      <c r="P22" s="12">
        <v>0</v>
      </c>
      <c r="Q22" s="13">
        <v>0</v>
      </c>
      <c r="R22" s="12">
        <v>9</v>
      </c>
      <c r="S22" s="16">
        <v>7</v>
      </c>
      <c r="T22" s="17">
        <f t="shared" si="0"/>
        <v>256</v>
      </c>
      <c r="U22" s="18">
        <f t="shared" si="0"/>
        <v>460</v>
      </c>
      <c r="V22" s="133"/>
      <c r="W22" s="155">
        <v>35</v>
      </c>
      <c r="X22" s="142">
        <f t="shared" si="1"/>
        <v>247</v>
      </c>
      <c r="Y22" s="143">
        <f t="shared" si="1"/>
        <v>453</v>
      </c>
      <c r="Z22" s="144">
        <f t="shared" si="2"/>
        <v>700</v>
      </c>
      <c r="AA22" s="22">
        <f t="shared" si="3"/>
        <v>3.1E-2</v>
      </c>
      <c r="AB22" s="23">
        <f t="shared" si="4"/>
        <v>3.3000000000000002E-2</v>
      </c>
      <c r="AC22" s="24">
        <f t="shared" si="5"/>
        <v>3.2000000000000001E-2</v>
      </c>
      <c r="AD22" s="142" t="s">
        <v>46</v>
      </c>
      <c r="AE22" s="71"/>
      <c r="AF22" s="144"/>
      <c r="AG22" s="49"/>
      <c r="AH22" s="50"/>
      <c r="AI22" s="51"/>
    </row>
    <row r="23" spans="1:35" ht="12.75" customHeight="1" x14ac:dyDescent="0.2">
      <c r="A23" s="160">
        <v>36</v>
      </c>
      <c r="B23" s="29">
        <v>0</v>
      </c>
      <c r="C23" s="30">
        <v>0</v>
      </c>
      <c r="D23" s="31">
        <v>0</v>
      </c>
      <c r="E23" s="32">
        <v>0</v>
      </c>
      <c r="F23" s="29">
        <v>0</v>
      </c>
      <c r="G23" s="30">
        <v>0</v>
      </c>
      <c r="H23" s="31">
        <v>205</v>
      </c>
      <c r="I23" s="32">
        <v>344</v>
      </c>
      <c r="J23" s="146">
        <v>0</v>
      </c>
      <c r="K23" s="30">
        <v>0</v>
      </c>
      <c r="L23" s="31">
        <v>1</v>
      </c>
      <c r="M23" s="32">
        <v>47</v>
      </c>
      <c r="N23" s="34">
        <v>0</v>
      </c>
      <c r="O23" s="30">
        <v>3</v>
      </c>
      <c r="P23" s="29">
        <v>0</v>
      </c>
      <c r="Q23" s="30">
        <v>0</v>
      </c>
      <c r="R23" s="29">
        <v>5</v>
      </c>
      <c r="S23" s="35">
        <v>7</v>
      </c>
      <c r="T23" s="36">
        <f t="shared" si="0"/>
        <v>211</v>
      </c>
      <c r="U23" s="37">
        <f t="shared" si="0"/>
        <v>401</v>
      </c>
      <c r="V23" s="133"/>
      <c r="W23" s="145">
        <v>36</v>
      </c>
      <c r="X23" s="147">
        <f t="shared" si="1"/>
        <v>206</v>
      </c>
      <c r="Y23" s="148">
        <f t="shared" si="1"/>
        <v>394</v>
      </c>
      <c r="Z23" s="149">
        <f t="shared" si="2"/>
        <v>600</v>
      </c>
      <c r="AA23" s="42">
        <f t="shared" si="3"/>
        <v>2.5999999999999999E-2</v>
      </c>
      <c r="AB23" s="43">
        <f t="shared" si="4"/>
        <v>2.8000000000000001E-2</v>
      </c>
      <c r="AC23" s="44">
        <f t="shared" si="5"/>
        <v>2.7E-2</v>
      </c>
      <c r="AD23" s="45">
        <f>ROUND(SUM(X22:X26)/$X$54,3)</f>
        <v>0.14399999999999999</v>
      </c>
      <c r="AE23" s="46">
        <f>ROUND(SUM(Y22:Y26)/$Y$54,3)</f>
        <v>0.14599999999999999</v>
      </c>
      <c r="AF23" s="47">
        <f>ROUND(SUM(Z22:Z26)/$Z$54,3)</f>
        <v>0.14499999999999999</v>
      </c>
      <c r="AG23" s="49"/>
      <c r="AH23" s="50"/>
      <c r="AI23" s="51"/>
    </row>
    <row r="24" spans="1:35" ht="12.75" customHeight="1" x14ac:dyDescent="0.2">
      <c r="A24" s="145">
        <v>37</v>
      </c>
      <c r="B24" s="29">
        <v>0</v>
      </c>
      <c r="C24" s="30">
        <v>0</v>
      </c>
      <c r="D24" s="31">
        <v>0</v>
      </c>
      <c r="E24" s="32">
        <v>0</v>
      </c>
      <c r="F24" s="29">
        <v>0</v>
      </c>
      <c r="G24" s="30">
        <v>0</v>
      </c>
      <c r="H24" s="31">
        <v>245</v>
      </c>
      <c r="I24" s="32">
        <v>349</v>
      </c>
      <c r="J24" s="146">
        <v>0</v>
      </c>
      <c r="K24" s="30">
        <v>1</v>
      </c>
      <c r="L24" s="31">
        <v>0</v>
      </c>
      <c r="M24" s="32">
        <v>37</v>
      </c>
      <c r="N24" s="34">
        <v>0</v>
      </c>
      <c r="O24" s="30">
        <v>6</v>
      </c>
      <c r="P24" s="29">
        <v>0</v>
      </c>
      <c r="Q24" s="30">
        <v>0</v>
      </c>
      <c r="R24" s="29">
        <v>5</v>
      </c>
      <c r="S24" s="35">
        <v>13</v>
      </c>
      <c r="T24" s="36">
        <f t="shared" si="0"/>
        <v>250</v>
      </c>
      <c r="U24" s="37">
        <f t="shared" si="0"/>
        <v>406</v>
      </c>
      <c r="V24" s="133"/>
      <c r="W24" s="145">
        <v>37</v>
      </c>
      <c r="X24" s="147">
        <f t="shared" si="1"/>
        <v>245</v>
      </c>
      <c r="Y24" s="148">
        <f t="shared" si="1"/>
        <v>393</v>
      </c>
      <c r="Z24" s="149">
        <f t="shared" si="2"/>
        <v>638</v>
      </c>
      <c r="AA24" s="42">
        <f t="shared" si="3"/>
        <v>3.1E-2</v>
      </c>
      <c r="AB24" s="43">
        <f t="shared" si="4"/>
        <v>2.8000000000000001E-2</v>
      </c>
      <c r="AC24" s="44">
        <f t="shared" si="5"/>
        <v>2.9000000000000001E-2</v>
      </c>
      <c r="AD24" s="49"/>
      <c r="AE24" s="50"/>
      <c r="AF24" s="47"/>
      <c r="AG24" s="49"/>
      <c r="AH24" s="50"/>
      <c r="AI24" s="51"/>
    </row>
    <row r="25" spans="1:35" ht="12.75" customHeight="1" x14ac:dyDescent="0.2">
      <c r="A25" s="145">
        <v>38</v>
      </c>
      <c r="B25" s="29">
        <v>0</v>
      </c>
      <c r="C25" s="30">
        <v>0</v>
      </c>
      <c r="D25" s="31">
        <v>0</v>
      </c>
      <c r="E25" s="32">
        <v>0</v>
      </c>
      <c r="F25" s="29">
        <v>0</v>
      </c>
      <c r="G25" s="30">
        <v>0</v>
      </c>
      <c r="H25" s="31">
        <v>216</v>
      </c>
      <c r="I25" s="32">
        <v>325</v>
      </c>
      <c r="J25" s="146">
        <v>1</v>
      </c>
      <c r="K25" s="30">
        <v>1</v>
      </c>
      <c r="L25" s="31">
        <v>0</v>
      </c>
      <c r="M25" s="32">
        <v>40</v>
      </c>
      <c r="N25" s="34">
        <v>0</v>
      </c>
      <c r="O25" s="30">
        <v>5</v>
      </c>
      <c r="P25" s="29">
        <v>0</v>
      </c>
      <c r="Q25" s="30">
        <v>0</v>
      </c>
      <c r="R25" s="29">
        <v>6</v>
      </c>
      <c r="S25" s="35">
        <v>7</v>
      </c>
      <c r="T25" s="36">
        <f t="shared" si="0"/>
        <v>223</v>
      </c>
      <c r="U25" s="37">
        <f t="shared" si="0"/>
        <v>378</v>
      </c>
      <c r="V25" s="133"/>
      <c r="W25" s="145">
        <v>38</v>
      </c>
      <c r="X25" s="147">
        <f t="shared" si="1"/>
        <v>217</v>
      </c>
      <c r="Y25" s="148">
        <f t="shared" si="1"/>
        <v>371</v>
      </c>
      <c r="Z25" s="149">
        <f t="shared" si="2"/>
        <v>588</v>
      </c>
      <c r="AA25" s="42">
        <f t="shared" si="3"/>
        <v>2.7E-2</v>
      </c>
      <c r="AB25" s="43">
        <f t="shared" si="4"/>
        <v>2.7E-2</v>
      </c>
      <c r="AC25" s="44">
        <f t="shared" si="5"/>
        <v>2.7E-2</v>
      </c>
      <c r="AD25" s="49"/>
      <c r="AE25" s="50"/>
      <c r="AF25" s="47"/>
      <c r="AG25" s="49"/>
      <c r="AH25" s="50"/>
      <c r="AI25" s="51"/>
    </row>
    <row r="26" spans="1:35" ht="12.75" customHeight="1" x14ac:dyDescent="0.2">
      <c r="A26" s="154">
        <v>39</v>
      </c>
      <c r="B26" s="73">
        <v>0</v>
      </c>
      <c r="C26" s="74">
        <v>0</v>
      </c>
      <c r="D26" s="75">
        <v>0</v>
      </c>
      <c r="E26" s="76">
        <v>0</v>
      </c>
      <c r="F26" s="73">
        <v>0</v>
      </c>
      <c r="G26" s="74">
        <v>0</v>
      </c>
      <c r="H26" s="75">
        <v>236</v>
      </c>
      <c r="I26" s="76">
        <v>374</v>
      </c>
      <c r="J26" s="153">
        <v>1</v>
      </c>
      <c r="K26" s="74">
        <v>0</v>
      </c>
      <c r="L26" s="75">
        <v>0</v>
      </c>
      <c r="M26" s="76">
        <v>27</v>
      </c>
      <c r="N26" s="77">
        <v>0</v>
      </c>
      <c r="O26" s="74">
        <v>6</v>
      </c>
      <c r="P26" s="73">
        <v>0</v>
      </c>
      <c r="Q26" s="74">
        <v>0</v>
      </c>
      <c r="R26" s="73">
        <v>3</v>
      </c>
      <c r="S26" s="78">
        <v>10</v>
      </c>
      <c r="T26" s="79">
        <f t="shared" si="0"/>
        <v>240</v>
      </c>
      <c r="U26" s="80">
        <f t="shared" si="0"/>
        <v>417</v>
      </c>
      <c r="V26" s="133"/>
      <c r="W26" s="154">
        <v>39</v>
      </c>
      <c r="X26" s="156">
        <f t="shared" si="1"/>
        <v>237</v>
      </c>
      <c r="Y26" s="157">
        <f t="shared" si="1"/>
        <v>407</v>
      </c>
      <c r="Z26" s="158">
        <f t="shared" si="2"/>
        <v>644</v>
      </c>
      <c r="AA26" s="64">
        <f t="shared" si="3"/>
        <v>0.03</v>
      </c>
      <c r="AB26" s="65">
        <f t="shared" si="4"/>
        <v>2.9000000000000001E-2</v>
      </c>
      <c r="AC26" s="66">
        <f t="shared" si="5"/>
        <v>2.9000000000000001E-2</v>
      </c>
      <c r="AD26" s="67"/>
      <c r="AE26" s="68"/>
      <c r="AF26" s="84"/>
      <c r="AG26" s="67"/>
      <c r="AH26" s="68"/>
      <c r="AI26" s="69"/>
    </row>
    <row r="27" spans="1:35" ht="12.75" customHeight="1" x14ac:dyDescent="0.2">
      <c r="A27" s="159">
        <v>40</v>
      </c>
      <c r="B27" s="31">
        <v>0</v>
      </c>
      <c r="C27" s="32">
        <v>0</v>
      </c>
      <c r="D27" s="31">
        <v>0</v>
      </c>
      <c r="E27" s="32">
        <v>0</v>
      </c>
      <c r="F27" s="31">
        <v>0</v>
      </c>
      <c r="G27" s="32">
        <v>0</v>
      </c>
      <c r="H27" s="31">
        <v>212</v>
      </c>
      <c r="I27" s="32">
        <v>329</v>
      </c>
      <c r="J27" s="141">
        <v>1</v>
      </c>
      <c r="K27" s="32">
        <v>1</v>
      </c>
      <c r="L27" s="31">
        <v>0</v>
      </c>
      <c r="M27" s="32">
        <v>26</v>
      </c>
      <c r="N27" s="86">
        <v>0</v>
      </c>
      <c r="O27" s="32">
        <v>7</v>
      </c>
      <c r="P27" s="31">
        <v>0</v>
      </c>
      <c r="Q27" s="32">
        <v>0</v>
      </c>
      <c r="R27" s="31">
        <v>1</v>
      </c>
      <c r="S27" s="87">
        <v>11</v>
      </c>
      <c r="T27" s="36">
        <f t="shared" si="0"/>
        <v>214</v>
      </c>
      <c r="U27" s="37">
        <f t="shared" si="0"/>
        <v>374</v>
      </c>
      <c r="V27" s="133"/>
      <c r="W27" s="155">
        <v>40</v>
      </c>
      <c r="X27" s="147">
        <f t="shared" si="1"/>
        <v>213</v>
      </c>
      <c r="Y27" s="148">
        <f t="shared" si="1"/>
        <v>363</v>
      </c>
      <c r="Z27" s="149">
        <f t="shared" si="2"/>
        <v>576</v>
      </c>
      <c r="AA27" s="22">
        <f t="shared" si="3"/>
        <v>2.7E-2</v>
      </c>
      <c r="AB27" s="23">
        <f t="shared" si="4"/>
        <v>2.5999999999999999E-2</v>
      </c>
      <c r="AC27" s="24">
        <f t="shared" si="5"/>
        <v>2.5999999999999999E-2</v>
      </c>
      <c r="AD27" s="142" t="s">
        <v>47</v>
      </c>
      <c r="AE27" s="71"/>
      <c r="AF27" s="144"/>
      <c r="AG27" s="142" t="s">
        <v>48</v>
      </c>
      <c r="AH27" s="71"/>
      <c r="AI27" s="144"/>
    </row>
    <row r="28" spans="1:35" ht="12.75" customHeight="1" x14ac:dyDescent="0.2">
      <c r="A28" s="145">
        <v>41</v>
      </c>
      <c r="B28" s="29">
        <v>0</v>
      </c>
      <c r="C28" s="30">
        <v>0</v>
      </c>
      <c r="D28" s="31">
        <v>0</v>
      </c>
      <c r="E28" s="32">
        <v>0</v>
      </c>
      <c r="F28" s="29">
        <v>0</v>
      </c>
      <c r="G28" s="30">
        <v>0</v>
      </c>
      <c r="H28" s="31">
        <v>198</v>
      </c>
      <c r="I28" s="32">
        <v>352</v>
      </c>
      <c r="J28" s="146">
        <v>0</v>
      </c>
      <c r="K28" s="30">
        <v>1</v>
      </c>
      <c r="L28" s="31">
        <v>0</v>
      </c>
      <c r="M28" s="32">
        <v>17</v>
      </c>
      <c r="N28" s="34">
        <v>0</v>
      </c>
      <c r="O28" s="30">
        <v>9</v>
      </c>
      <c r="P28" s="29">
        <v>0</v>
      </c>
      <c r="Q28" s="30">
        <v>0</v>
      </c>
      <c r="R28" s="29">
        <v>1</v>
      </c>
      <c r="S28" s="35">
        <v>13</v>
      </c>
      <c r="T28" s="36">
        <f t="shared" si="0"/>
        <v>199</v>
      </c>
      <c r="U28" s="37">
        <f t="shared" si="0"/>
        <v>392</v>
      </c>
      <c r="V28" s="133"/>
      <c r="W28" s="145">
        <v>41</v>
      </c>
      <c r="X28" s="147">
        <f t="shared" si="1"/>
        <v>198</v>
      </c>
      <c r="Y28" s="148">
        <f t="shared" si="1"/>
        <v>379</v>
      </c>
      <c r="Z28" s="149">
        <f t="shared" si="2"/>
        <v>577</v>
      </c>
      <c r="AA28" s="42">
        <f t="shared" si="3"/>
        <v>2.5000000000000001E-2</v>
      </c>
      <c r="AB28" s="43">
        <f t="shared" si="4"/>
        <v>2.7E-2</v>
      </c>
      <c r="AC28" s="44">
        <f t="shared" si="5"/>
        <v>2.5999999999999999E-2</v>
      </c>
      <c r="AD28" s="45">
        <f>ROUND(SUM(X27:X31)/$X$54,3)</f>
        <v>0.126</v>
      </c>
      <c r="AE28" s="46">
        <f>ROUND(SUM(Y27:Y31)/$Y$54,3)</f>
        <v>0.11899999999999999</v>
      </c>
      <c r="AF28" s="47">
        <f>ROUND(SUM(Z27:Z31)/$Z$54,3)</f>
        <v>0.122</v>
      </c>
      <c r="AG28" s="45">
        <f>ROUND(SUM(X27:X36)/$X$54,3)</f>
        <v>0.218</v>
      </c>
      <c r="AH28" s="46">
        <f>ROUND(SUM(Y27:Y36)/$Y$54,3)</f>
        <v>0.218</v>
      </c>
      <c r="AI28" s="47">
        <f>ROUND(SUM(Z27:Z36)/$Z$54,3)</f>
        <v>0.218</v>
      </c>
    </row>
    <row r="29" spans="1:35" ht="12.75" customHeight="1" x14ac:dyDescent="0.2">
      <c r="A29" s="145">
        <v>42</v>
      </c>
      <c r="B29" s="29">
        <v>0</v>
      </c>
      <c r="C29" s="30">
        <v>0</v>
      </c>
      <c r="D29" s="31">
        <v>2</v>
      </c>
      <c r="E29" s="32">
        <v>0</v>
      </c>
      <c r="F29" s="29">
        <v>1</v>
      </c>
      <c r="G29" s="30">
        <v>1</v>
      </c>
      <c r="H29" s="31">
        <v>208</v>
      </c>
      <c r="I29" s="32">
        <v>287</v>
      </c>
      <c r="J29" s="146">
        <v>0</v>
      </c>
      <c r="K29" s="30">
        <v>1</v>
      </c>
      <c r="L29" s="31">
        <v>0</v>
      </c>
      <c r="M29" s="32">
        <v>18</v>
      </c>
      <c r="N29" s="34">
        <v>0</v>
      </c>
      <c r="O29" s="30">
        <v>7</v>
      </c>
      <c r="P29" s="29">
        <v>0</v>
      </c>
      <c r="Q29" s="30">
        <v>0</v>
      </c>
      <c r="R29" s="29">
        <v>3</v>
      </c>
      <c r="S29" s="35">
        <v>12</v>
      </c>
      <c r="T29" s="36">
        <f t="shared" si="0"/>
        <v>214</v>
      </c>
      <c r="U29" s="37">
        <f t="shared" si="0"/>
        <v>326</v>
      </c>
      <c r="V29" s="133"/>
      <c r="W29" s="145">
        <v>42</v>
      </c>
      <c r="X29" s="147">
        <f t="shared" si="1"/>
        <v>211</v>
      </c>
      <c r="Y29" s="148">
        <f t="shared" si="1"/>
        <v>314</v>
      </c>
      <c r="Z29" s="149">
        <f t="shared" si="2"/>
        <v>525</v>
      </c>
      <c r="AA29" s="42">
        <f t="shared" si="3"/>
        <v>2.5999999999999999E-2</v>
      </c>
      <c r="AB29" s="43">
        <f t="shared" si="4"/>
        <v>2.3E-2</v>
      </c>
      <c r="AC29" s="44">
        <f t="shared" si="5"/>
        <v>2.4E-2</v>
      </c>
      <c r="AD29" s="49"/>
      <c r="AE29" s="50"/>
      <c r="AF29" s="47"/>
      <c r="AG29" s="49"/>
      <c r="AH29" s="50"/>
      <c r="AI29" s="51"/>
    </row>
    <row r="30" spans="1:35" ht="12.75" customHeight="1" x14ac:dyDescent="0.2">
      <c r="A30" s="145">
        <v>43</v>
      </c>
      <c r="B30" s="29">
        <v>0</v>
      </c>
      <c r="C30" s="30">
        <v>0</v>
      </c>
      <c r="D30" s="31">
        <v>9</v>
      </c>
      <c r="E30" s="32">
        <v>0</v>
      </c>
      <c r="F30" s="29">
        <v>1</v>
      </c>
      <c r="G30" s="30">
        <v>0</v>
      </c>
      <c r="H30" s="31">
        <v>210</v>
      </c>
      <c r="I30" s="32">
        <v>290</v>
      </c>
      <c r="J30" s="146">
        <v>0</v>
      </c>
      <c r="K30" s="30">
        <v>2</v>
      </c>
      <c r="L30" s="31">
        <v>0</v>
      </c>
      <c r="M30" s="32">
        <v>13</v>
      </c>
      <c r="N30" s="34">
        <v>0</v>
      </c>
      <c r="O30" s="30">
        <v>8</v>
      </c>
      <c r="P30" s="29">
        <v>0</v>
      </c>
      <c r="Q30" s="30">
        <v>0</v>
      </c>
      <c r="R30" s="29">
        <v>4</v>
      </c>
      <c r="S30" s="35">
        <v>19</v>
      </c>
      <c r="T30" s="36">
        <f t="shared" si="0"/>
        <v>224</v>
      </c>
      <c r="U30" s="37">
        <f t="shared" si="0"/>
        <v>332</v>
      </c>
      <c r="V30" s="133"/>
      <c r="W30" s="145">
        <v>43</v>
      </c>
      <c r="X30" s="147">
        <f t="shared" si="1"/>
        <v>220</v>
      </c>
      <c r="Y30" s="148">
        <f t="shared" si="1"/>
        <v>313</v>
      </c>
      <c r="Z30" s="149">
        <f t="shared" si="2"/>
        <v>533</v>
      </c>
      <c r="AA30" s="42">
        <f t="shared" si="3"/>
        <v>2.7E-2</v>
      </c>
      <c r="AB30" s="43">
        <f t="shared" si="4"/>
        <v>2.3E-2</v>
      </c>
      <c r="AC30" s="44">
        <f t="shared" si="5"/>
        <v>2.4E-2</v>
      </c>
      <c r="AD30" s="49"/>
      <c r="AE30" s="50"/>
      <c r="AF30" s="47"/>
      <c r="AG30" s="49"/>
      <c r="AH30" s="50"/>
      <c r="AI30" s="51"/>
    </row>
    <row r="31" spans="1:35" ht="12.75" customHeight="1" x14ac:dyDescent="0.2">
      <c r="A31" s="152">
        <v>44</v>
      </c>
      <c r="B31" s="54">
        <v>0</v>
      </c>
      <c r="C31" s="55">
        <v>0</v>
      </c>
      <c r="D31" s="56">
        <v>15</v>
      </c>
      <c r="E31" s="57">
        <v>0</v>
      </c>
      <c r="F31" s="54">
        <v>3</v>
      </c>
      <c r="G31" s="55">
        <v>1</v>
      </c>
      <c r="H31" s="56">
        <v>151</v>
      </c>
      <c r="I31" s="57">
        <v>260</v>
      </c>
      <c r="J31" s="153">
        <v>0</v>
      </c>
      <c r="K31" s="55">
        <v>0</v>
      </c>
      <c r="L31" s="56">
        <v>0</v>
      </c>
      <c r="M31" s="57">
        <v>15</v>
      </c>
      <c r="N31" s="59">
        <v>0</v>
      </c>
      <c r="O31" s="55">
        <v>5</v>
      </c>
      <c r="P31" s="54">
        <v>0</v>
      </c>
      <c r="Q31" s="55">
        <v>0</v>
      </c>
      <c r="R31" s="54">
        <v>3</v>
      </c>
      <c r="S31" s="60">
        <v>21</v>
      </c>
      <c r="T31" s="61">
        <f t="shared" si="0"/>
        <v>172</v>
      </c>
      <c r="U31" s="161">
        <f t="shared" si="0"/>
        <v>302</v>
      </c>
      <c r="V31" s="133"/>
      <c r="W31" s="154">
        <v>44</v>
      </c>
      <c r="X31" s="147">
        <f t="shared" si="1"/>
        <v>169</v>
      </c>
      <c r="Y31" s="148">
        <f t="shared" si="1"/>
        <v>281</v>
      </c>
      <c r="Z31" s="149">
        <f t="shared" si="2"/>
        <v>450</v>
      </c>
      <c r="AA31" s="64">
        <f t="shared" si="3"/>
        <v>2.1000000000000001E-2</v>
      </c>
      <c r="AB31" s="65">
        <f t="shared" si="4"/>
        <v>0.02</v>
      </c>
      <c r="AC31" s="66">
        <f t="shared" si="5"/>
        <v>2.1000000000000001E-2</v>
      </c>
      <c r="AD31" s="67"/>
      <c r="AE31" s="68"/>
      <c r="AF31" s="84"/>
      <c r="AG31" s="49"/>
      <c r="AH31" s="50"/>
      <c r="AI31" s="51"/>
    </row>
    <row r="32" spans="1:35" ht="12.75" customHeight="1" x14ac:dyDescent="0.2">
      <c r="A32" s="155">
        <v>45</v>
      </c>
      <c r="B32" s="12">
        <v>0</v>
      </c>
      <c r="C32" s="13">
        <v>0</v>
      </c>
      <c r="D32" s="12">
        <v>24</v>
      </c>
      <c r="E32" s="13">
        <v>8</v>
      </c>
      <c r="F32" s="12">
        <v>2</v>
      </c>
      <c r="G32" s="13">
        <v>0</v>
      </c>
      <c r="H32" s="12">
        <v>120</v>
      </c>
      <c r="I32" s="13">
        <v>256</v>
      </c>
      <c r="J32" s="141">
        <v>0</v>
      </c>
      <c r="K32" s="13">
        <v>3</v>
      </c>
      <c r="L32" s="12">
        <v>0</v>
      </c>
      <c r="M32" s="13">
        <v>18</v>
      </c>
      <c r="N32" s="15">
        <v>0</v>
      </c>
      <c r="O32" s="13">
        <v>6</v>
      </c>
      <c r="P32" s="12">
        <v>0</v>
      </c>
      <c r="Q32" s="13">
        <v>0</v>
      </c>
      <c r="R32" s="12">
        <v>0</v>
      </c>
      <c r="S32" s="16">
        <v>23</v>
      </c>
      <c r="T32" s="17">
        <f t="shared" si="0"/>
        <v>146</v>
      </c>
      <c r="U32" s="18">
        <f t="shared" si="0"/>
        <v>314</v>
      </c>
      <c r="V32" s="133"/>
      <c r="W32" s="155">
        <v>45</v>
      </c>
      <c r="X32" s="142">
        <f t="shared" si="1"/>
        <v>146</v>
      </c>
      <c r="Y32" s="143">
        <f t="shared" si="1"/>
        <v>291</v>
      </c>
      <c r="Z32" s="144">
        <f t="shared" si="2"/>
        <v>437</v>
      </c>
      <c r="AA32" s="22">
        <f t="shared" si="3"/>
        <v>1.7999999999999999E-2</v>
      </c>
      <c r="AB32" s="23">
        <f t="shared" si="4"/>
        <v>2.1000000000000001E-2</v>
      </c>
      <c r="AC32" s="24">
        <f t="shared" si="5"/>
        <v>0.02</v>
      </c>
      <c r="AD32" s="142" t="s">
        <v>49</v>
      </c>
      <c r="AE32" s="71"/>
      <c r="AF32" s="144"/>
      <c r="AG32" s="49"/>
      <c r="AH32" s="50"/>
      <c r="AI32" s="51"/>
    </row>
    <row r="33" spans="1:35" ht="12.75" customHeight="1" x14ac:dyDescent="0.2">
      <c r="A33" s="145">
        <v>46</v>
      </c>
      <c r="B33" s="29">
        <v>3</v>
      </c>
      <c r="C33" s="30">
        <v>0</v>
      </c>
      <c r="D33" s="31">
        <v>42</v>
      </c>
      <c r="E33" s="32">
        <v>8</v>
      </c>
      <c r="F33" s="29">
        <v>0</v>
      </c>
      <c r="G33" s="30">
        <v>0</v>
      </c>
      <c r="H33" s="31">
        <v>117</v>
      </c>
      <c r="I33" s="32">
        <v>266</v>
      </c>
      <c r="J33" s="146">
        <v>0</v>
      </c>
      <c r="K33" s="30">
        <v>1</v>
      </c>
      <c r="L33" s="31">
        <v>0</v>
      </c>
      <c r="M33" s="32">
        <v>13</v>
      </c>
      <c r="N33" s="34">
        <v>2</v>
      </c>
      <c r="O33" s="30">
        <v>1</v>
      </c>
      <c r="P33" s="29">
        <v>0</v>
      </c>
      <c r="Q33" s="30">
        <v>0</v>
      </c>
      <c r="R33" s="29">
        <v>2</v>
      </c>
      <c r="S33" s="35">
        <v>13</v>
      </c>
      <c r="T33" s="36">
        <f t="shared" si="0"/>
        <v>166</v>
      </c>
      <c r="U33" s="37">
        <f t="shared" si="0"/>
        <v>302</v>
      </c>
      <c r="V33" s="133"/>
      <c r="W33" s="145">
        <v>46</v>
      </c>
      <c r="X33" s="147">
        <f t="shared" si="1"/>
        <v>164</v>
      </c>
      <c r="Y33" s="148">
        <f t="shared" si="1"/>
        <v>289</v>
      </c>
      <c r="Z33" s="149">
        <f t="shared" si="2"/>
        <v>453</v>
      </c>
      <c r="AA33" s="42">
        <f t="shared" si="3"/>
        <v>0.02</v>
      </c>
      <c r="AB33" s="43">
        <f t="shared" si="4"/>
        <v>2.1000000000000001E-2</v>
      </c>
      <c r="AC33" s="44">
        <f t="shared" si="5"/>
        <v>2.1000000000000001E-2</v>
      </c>
      <c r="AD33" s="45">
        <f>ROUND(SUM(X32:X36)/$X$54,3)</f>
        <v>9.1999999999999998E-2</v>
      </c>
      <c r="AE33" s="46">
        <f>ROUND(SUM(Y32:Y36)/$Y$54,3)</f>
        <v>9.9000000000000005E-2</v>
      </c>
      <c r="AF33" s="47">
        <f>ROUND(SUM(Z32:Z36)/$Z$54,3)</f>
        <v>9.6000000000000002E-2</v>
      </c>
      <c r="AG33" s="49"/>
      <c r="AH33" s="50"/>
      <c r="AI33" s="51"/>
    </row>
    <row r="34" spans="1:35" ht="12.75" customHeight="1" x14ac:dyDescent="0.2">
      <c r="A34" s="145">
        <v>47</v>
      </c>
      <c r="B34" s="29">
        <v>2</v>
      </c>
      <c r="C34" s="30">
        <v>0</v>
      </c>
      <c r="D34" s="31">
        <v>45</v>
      </c>
      <c r="E34" s="32">
        <v>8</v>
      </c>
      <c r="F34" s="29">
        <v>1</v>
      </c>
      <c r="G34" s="30">
        <v>1</v>
      </c>
      <c r="H34" s="31">
        <v>101</v>
      </c>
      <c r="I34" s="32">
        <v>257</v>
      </c>
      <c r="J34" s="146">
        <v>0</v>
      </c>
      <c r="K34" s="30">
        <v>0</v>
      </c>
      <c r="L34" s="31">
        <v>0</v>
      </c>
      <c r="M34" s="32">
        <v>9</v>
      </c>
      <c r="N34" s="34">
        <v>0</v>
      </c>
      <c r="O34" s="30">
        <v>6</v>
      </c>
      <c r="P34" s="29">
        <v>0</v>
      </c>
      <c r="Q34" s="30">
        <v>0</v>
      </c>
      <c r="R34" s="29">
        <v>6</v>
      </c>
      <c r="S34" s="35">
        <v>17</v>
      </c>
      <c r="T34" s="36">
        <f t="shared" si="0"/>
        <v>155</v>
      </c>
      <c r="U34" s="37">
        <f t="shared" si="0"/>
        <v>298</v>
      </c>
      <c r="V34" s="133"/>
      <c r="W34" s="145">
        <v>47</v>
      </c>
      <c r="X34" s="147">
        <f t="shared" si="1"/>
        <v>149</v>
      </c>
      <c r="Y34" s="148">
        <f t="shared" si="1"/>
        <v>281</v>
      </c>
      <c r="Z34" s="149">
        <f t="shared" si="2"/>
        <v>430</v>
      </c>
      <c r="AA34" s="42">
        <f t="shared" si="3"/>
        <v>1.9E-2</v>
      </c>
      <c r="AB34" s="43">
        <f t="shared" si="4"/>
        <v>0.02</v>
      </c>
      <c r="AC34" s="44">
        <f t="shared" si="5"/>
        <v>0.02</v>
      </c>
      <c r="AD34" s="49"/>
      <c r="AE34" s="50"/>
      <c r="AF34" s="47"/>
      <c r="AG34" s="49"/>
      <c r="AH34" s="50"/>
      <c r="AI34" s="51"/>
    </row>
    <row r="35" spans="1:35" ht="12.75" customHeight="1" x14ac:dyDescent="0.2">
      <c r="A35" s="145">
        <v>48</v>
      </c>
      <c r="B35" s="29">
        <v>7</v>
      </c>
      <c r="C35" s="30">
        <v>1</v>
      </c>
      <c r="D35" s="31">
        <v>35</v>
      </c>
      <c r="E35" s="32">
        <v>14</v>
      </c>
      <c r="F35" s="29">
        <v>1</v>
      </c>
      <c r="G35" s="30">
        <v>1</v>
      </c>
      <c r="H35" s="31">
        <v>103</v>
      </c>
      <c r="I35" s="32">
        <v>204</v>
      </c>
      <c r="J35" s="146">
        <v>0</v>
      </c>
      <c r="K35" s="30">
        <v>1</v>
      </c>
      <c r="L35" s="31">
        <v>0</v>
      </c>
      <c r="M35" s="32">
        <v>10</v>
      </c>
      <c r="N35" s="34">
        <v>0</v>
      </c>
      <c r="O35" s="30">
        <v>4</v>
      </c>
      <c r="P35" s="29">
        <v>0</v>
      </c>
      <c r="Q35" s="30">
        <v>0</v>
      </c>
      <c r="R35" s="29">
        <v>0</v>
      </c>
      <c r="S35" s="35">
        <v>27</v>
      </c>
      <c r="T35" s="36">
        <f t="shared" si="0"/>
        <v>146</v>
      </c>
      <c r="U35" s="37">
        <f t="shared" si="0"/>
        <v>262</v>
      </c>
      <c r="V35" s="133"/>
      <c r="W35" s="145">
        <v>48</v>
      </c>
      <c r="X35" s="147">
        <f t="shared" si="1"/>
        <v>146</v>
      </c>
      <c r="Y35" s="148">
        <f t="shared" si="1"/>
        <v>235</v>
      </c>
      <c r="Z35" s="149">
        <f t="shared" si="2"/>
        <v>381</v>
      </c>
      <c r="AA35" s="42">
        <f t="shared" si="3"/>
        <v>1.7999999999999999E-2</v>
      </c>
      <c r="AB35" s="43">
        <f t="shared" si="4"/>
        <v>1.7000000000000001E-2</v>
      </c>
      <c r="AC35" s="44">
        <f t="shared" si="5"/>
        <v>1.7000000000000001E-2</v>
      </c>
      <c r="AD35" s="49"/>
      <c r="AE35" s="50"/>
      <c r="AF35" s="47"/>
      <c r="AG35" s="49"/>
      <c r="AH35" s="50"/>
      <c r="AI35" s="51"/>
    </row>
    <row r="36" spans="1:35" ht="12.75" customHeight="1" x14ac:dyDescent="0.2">
      <c r="A36" s="154">
        <v>49</v>
      </c>
      <c r="B36" s="73">
        <v>4</v>
      </c>
      <c r="C36" s="74">
        <v>0</v>
      </c>
      <c r="D36" s="75">
        <v>38</v>
      </c>
      <c r="E36" s="76">
        <v>12</v>
      </c>
      <c r="F36" s="73">
        <v>1</v>
      </c>
      <c r="G36" s="74">
        <v>1</v>
      </c>
      <c r="H36" s="75">
        <v>88</v>
      </c>
      <c r="I36" s="76">
        <v>239</v>
      </c>
      <c r="J36" s="153">
        <v>0</v>
      </c>
      <c r="K36" s="74">
        <v>0</v>
      </c>
      <c r="L36" s="75">
        <v>0</v>
      </c>
      <c r="M36" s="76">
        <v>14</v>
      </c>
      <c r="N36" s="77">
        <v>0</v>
      </c>
      <c r="O36" s="74">
        <v>5</v>
      </c>
      <c r="P36" s="73">
        <v>0</v>
      </c>
      <c r="Q36" s="74">
        <v>0</v>
      </c>
      <c r="R36" s="73">
        <v>2</v>
      </c>
      <c r="S36" s="78">
        <v>27</v>
      </c>
      <c r="T36" s="79">
        <f t="shared" si="0"/>
        <v>133</v>
      </c>
      <c r="U36" s="80">
        <f t="shared" si="0"/>
        <v>298</v>
      </c>
      <c r="V36" s="133"/>
      <c r="W36" s="154">
        <v>49</v>
      </c>
      <c r="X36" s="156">
        <f t="shared" si="1"/>
        <v>131</v>
      </c>
      <c r="Y36" s="157">
        <f t="shared" si="1"/>
        <v>271</v>
      </c>
      <c r="Z36" s="158">
        <f t="shared" si="2"/>
        <v>402</v>
      </c>
      <c r="AA36" s="64">
        <f t="shared" si="3"/>
        <v>1.6E-2</v>
      </c>
      <c r="AB36" s="65">
        <f t="shared" si="4"/>
        <v>0.02</v>
      </c>
      <c r="AC36" s="66">
        <f t="shared" si="5"/>
        <v>1.7999999999999999E-2</v>
      </c>
      <c r="AD36" s="67"/>
      <c r="AE36" s="68"/>
      <c r="AF36" s="84"/>
      <c r="AG36" s="67"/>
      <c r="AH36" s="68"/>
      <c r="AI36" s="69"/>
    </row>
    <row r="37" spans="1:35" ht="12.75" customHeight="1" x14ac:dyDescent="0.2">
      <c r="A37" s="159">
        <v>50</v>
      </c>
      <c r="B37" s="31">
        <v>10</v>
      </c>
      <c r="C37" s="32">
        <v>2</v>
      </c>
      <c r="D37" s="31">
        <v>40</v>
      </c>
      <c r="E37" s="32">
        <v>12</v>
      </c>
      <c r="F37" s="31">
        <v>3</v>
      </c>
      <c r="G37" s="32">
        <v>1</v>
      </c>
      <c r="H37" s="31">
        <v>92</v>
      </c>
      <c r="I37" s="32">
        <v>222</v>
      </c>
      <c r="J37" s="141">
        <v>0</v>
      </c>
      <c r="K37" s="32">
        <v>0</v>
      </c>
      <c r="L37" s="31">
        <v>0</v>
      </c>
      <c r="M37" s="32">
        <v>15</v>
      </c>
      <c r="N37" s="86">
        <v>1</v>
      </c>
      <c r="O37" s="32">
        <v>3</v>
      </c>
      <c r="P37" s="31">
        <v>0</v>
      </c>
      <c r="Q37" s="32">
        <v>0</v>
      </c>
      <c r="R37" s="31">
        <v>1</v>
      </c>
      <c r="S37" s="87">
        <v>23</v>
      </c>
      <c r="T37" s="36">
        <f t="shared" si="0"/>
        <v>147</v>
      </c>
      <c r="U37" s="37">
        <f t="shared" si="0"/>
        <v>278</v>
      </c>
      <c r="V37" s="133"/>
      <c r="W37" s="155">
        <v>50</v>
      </c>
      <c r="X37" s="147">
        <f t="shared" si="1"/>
        <v>146</v>
      </c>
      <c r="Y37" s="148">
        <f t="shared" si="1"/>
        <v>255</v>
      </c>
      <c r="Z37" s="149">
        <f t="shared" si="2"/>
        <v>401</v>
      </c>
      <c r="AA37" s="22">
        <f t="shared" si="3"/>
        <v>1.7999999999999999E-2</v>
      </c>
      <c r="AB37" s="23">
        <f t="shared" si="4"/>
        <v>1.7999999999999999E-2</v>
      </c>
      <c r="AC37" s="24">
        <f t="shared" si="5"/>
        <v>1.7999999999999999E-2</v>
      </c>
      <c r="AD37" s="142" t="s">
        <v>50</v>
      </c>
      <c r="AE37" s="71"/>
      <c r="AF37" s="144"/>
      <c r="AG37" s="142" t="s">
        <v>51</v>
      </c>
      <c r="AH37" s="71"/>
      <c r="AI37" s="144"/>
    </row>
    <row r="38" spans="1:35" ht="12.75" customHeight="1" x14ac:dyDescent="0.2">
      <c r="A38" s="145">
        <v>51</v>
      </c>
      <c r="B38" s="29">
        <v>15</v>
      </c>
      <c r="C38" s="30">
        <v>3</v>
      </c>
      <c r="D38" s="31">
        <v>40</v>
      </c>
      <c r="E38" s="32">
        <v>23</v>
      </c>
      <c r="F38" s="29">
        <v>0</v>
      </c>
      <c r="G38" s="30">
        <v>1</v>
      </c>
      <c r="H38" s="31">
        <v>75</v>
      </c>
      <c r="I38" s="32">
        <v>247</v>
      </c>
      <c r="J38" s="146">
        <v>0</v>
      </c>
      <c r="K38" s="30">
        <v>1</v>
      </c>
      <c r="L38" s="31">
        <v>0</v>
      </c>
      <c r="M38" s="32">
        <v>16</v>
      </c>
      <c r="N38" s="34">
        <v>0</v>
      </c>
      <c r="O38" s="30">
        <v>7</v>
      </c>
      <c r="P38" s="29">
        <v>0</v>
      </c>
      <c r="Q38" s="30">
        <v>0</v>
      </c>
      <c r="R38" s="29">
        <v>1</v>
      </c>
      <c r="S38" s="35">
        <v>38</v>
      </c>
      <c r="T38" s="36">
        <f t="shared" ref="T38:U54" si="6">SUM(B38,D38,F38,H38,J38,L38,N38,P38,R38)</f>
        <v>131</v>
      </c>
      <c r="U38" s="37">
        <f t="shared" si="6"/>
        <v>336</v>
      </c>
      <c r="V38" s="133"/>
      <c r="W38" s="145">
        <v>51</v>
      </c>
      <c r="X38" s="147">
        <f t="shared" si="1"/>
        <v>130</v>
      </c>
      <c r="Y38" s="148">
        <f t="shared" si="1"/>
        <v>298</v>
      </c>
      <c r="Z38" s="149">
        <f t="shared" si="2"/>
        <v>428</v>
      </c>
      <c r="AA38" s="42">
        <f t="shared" si="3"/>
        <v>1.6E-2</v>
      </c>
      <c r="AB38" s="43">
        <f t="shared" si="4"/>
        <v>2.1999999999999999E-2</v>
      </c>
      <c r="AC38" s="44">
        <f t="shared" si="5"/>
        <v>0.02</v>
      </c>
      <c r="AD38" s="45">
        <f>ROUND(SUM(X37:X41)/$X$54,3)</f>
        <v>8.5999999999999993E-2</v>
      </c>
      <c r="AE38" s="46">
        <f>ROUND(SUM(Y37:Y41)/$Y$54,3)</f>
        <v>0.107</v>
      </c>
      <c r="AF38" s="47">
        <f>ROUND(SUM(Z37:Z41)/$Z$54,3)</f>
        <v>9.9000000000000005E-2</v>
      </c>
      <c r="AG38" s="45">
        <f>ROUND(SUM(X37:X53)/$X$54,3)</f>
        <v>0.248</v>
      </c>
      <c r="AH38" s="46">
        <f>ROUND(SUM(Y37:Y53)/$Y$54,3)</f>
        <v>0.23699999999999999</v>
      </c>
      <c r="AI38" s="47">
        <f>ROUND(SUM(Z37:Z53)/$Z$54,3)</f>
        <v>0.24099999999999999</v>
      </c>
    </row>
    <row r="39" spans="1:35" ht="12.75" customHeight="1" x14ac:dyDescent="0.2">
      <c r="A39" s="145">
        <v>52</v>
      </c>
      <c r="B39" s="29">
        <v>18</v>
      </c>
      <c r="C39" s="30">
        <v>4</v>
      </c>
      <c r="D39" s="31">
        <v>27</v>
      </c>
      <c r="E39" s="32">
        <v>23</v>
      </c>
      <c r="F39" s="29">
        <v>1</v>
      </c>
      <c r="G39" s="30">
        <v>0</v>
      </c>
      <c r="H39" s="31">
        <v>59</v>
      </c>
      <c r="I39" s="32">
        <v>232</v>
      </c>
      <c r="J39" s="146">
        <v>0</v>
      </c>
      <c r="K39" s="30">
        <v>2</v>
      </c>
      <c r="L39" s="31">
        <v>0</v>
      </c>
      <c r="M39" s="32">
        <v>18</v>
      </c>
      <c r="N39" s="34">
        <v>0</v>
      </c>
      <c r="O39" s="30">
        <v>7</v>
      </c>
      <c r="P39" s="29">
        <v>0</v>
      </c>
      <c r="Q39" s="30">
        <v>0</v>
      </c>
      <c r="R39" s="29">
        <v>3</v>
      </c>
      <c r="S39" s="35">
        <v>31</v>
      </c>
      <c r="T39" s="36">
        <f t="shared" si="6"/>
        <v>108</v>
      </c>
      <c r="U39" s="37">
        <f t="shared" si="6"/>
        <v>317</v>
      </c>
      <c r="V39" s="133"/>
      <c r="W39" s="145">
        <v>52</v>
      </c>
      <c r="X39" s="147">
        <f t="shared" si="1"/>
        <v>105</v>
      </c>
      <c r="Y39" s="148">
        <f t="shared" si="1"/>
        <v>286</v>
      </c>
      <c r="Z39" s="149">
        <f t="shared" si="2"/>
        <v>391</v>
      </c>
      <c r="AA39" s="42">
        <f t="shared" si="3"/>
        <v>1.2999999999999999E-2</v>
      </c>
      <c r="AB39" s="43">
        <f t="shared" si="4"/>
        <v>2.1000000000000001E-2</v>
      </c>
      <c r="AC39" s="44">
        <f t="shared" si="5"/>
        <v>1.7999999999999999E-2</v>
      </c>
      <c r="AD39" s="49"/>
      <c r="AE39" s="50"/>
      <c r="AF39" s="47"/>
      <c r="AG39" s="49"/>
      <c r="AH39" s="50"/>
      <c r="AI39" s="51"/>
    </row>
    <row r="40" spans="1:35" ht="12.75" customHeight="1" x14ac:dyDescent="0.2">
      <c r="A40" s="145">
        <v>53</v>
      </c>
      <c r="B40" s="29">
        <v>33</v>
      </c>
      <c r="C40" s="30">
        <v>15</v>
      </c>
      <c r="D40" s="31">
        <v>46</v>
      </c>
      <c r="E40" s="32">
        <v>27</v>
      </c>
      <c r="F40" s="29">
        <v>0</v>
      </c>
      <c r="G40" s="30">
        <v>2</v>
      </c>
      <c r="H40" s="31">
        <v>57</v>
      </c>
      <c r="I40" s="32">
        <v>205</v>
      </c>
      <c r="J40" s="146">
        <v>1</v>
      </c>
      <c r="K40" s="30">
        <v>2</v>
      </c>
      <c r="L40" s="31">
        <v>0</v>
      </c>
      <c r="M40" s="32">
        <v>11</v>
      </c>
      <c r="N40" s="34">
        <v>1</v>
      </c>
      <c r="O40" s="30">
        <v>8</v>
      </c>
      <c r="P40" s="29">
        <v>0</v>
      </c>
      <c r="Q40" s="30">
        <v>0</v>
      </c>
      <c r="R40" s="29">
        <v>1</v>
      </c>
      <c r="S40" s="35">
        <v>26</v>
      </c>
      <c r="T40" s="36">
        <f t="shared" si="6"/>
        <v>139</v>
      </c>
      <c r="U40" s="37">
        <f t="shared" si="6"/>
        <v>296</v>
      </c>
      <c r="V40" s="133"/>
      <c r="W40" s="145">
        <v>53</v>
      </c>
      <c r="X40" s="147">
        <f t="shared" si="1"/>
        <v>138</v>
      </c>
      <c r="Y40" s="148">
        <f t="shared" si="1"/>
        <v>270</v>
      </c>
      <c r="Z40" s="149">
        <f t="shared" si="2"/>
        <v>408</v>
      </c>
      <c r="AA40" s="42">
        <f t="shared" si="3"/>
        <v>1.7000000000000001E-2</v>
      </c>
      <c r="AB40" s="43">
        <f t="shared" si="4"/>
        <v>1.9E-2</v>
      </c>
      <c r="AC40" s="44">
        <f t="shared" si="5"/>
        <v>1.9E-2</v>
      </c>
      <c r="AD40" s="49"/>
      <c r="AE40" s="50"/>
      <c r="AF40" s="47"/>
      <c r="AG40" s="49"/>
      <c r="AH40" s="50"/>
      <c r="AI40" s="51"/>
    </row>
    <row r="41" spans="1:35" ht="12.75" customHeight="1" x14ac:dyDescent="0.2">
      <c r="A41" s="152">
        <v>54</v>
      </c>
      <c r="B41" s="54">
        <v>48</v>
      </c>
      <c r="C41" s="55">
        <v>29</v>
      </c>
      <c r="D41" s="56">
        <v>51</v>
      </c>
      <c r="E41" s="57">
        <v>44</v>
      </c>
      <c r="F41" s="54">
        <v>1</v>
      </c>
      <c r="G41" s="55">
        <v>0</v>
      </c>
      <c r="H41" s="56">
        <v>73</v>
      </c>
      <c r="I41" s="57">
        <v>273</v>
      </c>
      <c r="J41" s="153">
        <v>0</v>
      </c>
      <c r="K41" s="55">
        <v>0</v>
      </c>
      <c r="L41" s="56">
        <v>0</v>
      </c>
      <c r="M41" s="57">
        <v>14</v>
      </c>
      <c r="N41" s="59">
        <v>0</v>
      </c>
      <c r="O41" s="55">
        <v>7</v>
      </c>
      <c r="P41" s="54">
        <v>0</v>
      </c>
      <c r="Q41" s="55">
        <v>0</v>
      </c>
      <c r="R41" s="54">
        <v>0</v>
      </c>
      <c r="S41" s="60">
        <v>40</v>
      </c>
      <c r="T41" s="61">
        <f t="shared" si="6"/>
        <v>173</v>
      </c>
      <c r="U41" s="161">
        <f t="shared" si="6"/>
        <v>407</v>
      </c>
      <c r="V41" s="133"/>
      <c r="W41" s="154">
        <v>54</v>
      </c>
      <c r="X41" s="147">
        <f t="shared" si="1"/>
        <v>173</v>
      </c>
      <c r="Y41" s="148">
        <f t="shared" si="1"/>
        <v>367</v>
      </c>
      <c r="Z41" s="149">
        <f t="shared" si="2"/>
        <v>540</v>
      </c>
      <c r="AA41" s="64">
        <f t="shared" si="3"/>
        <v>2.1999999999999999E-2</v>
      </c>
      <c r="AB41" s="65">
        <f t="shared" si="4"/>
        <v>2.5999999999999999E-2</v>
      </c>
      <c r="AC41" s="66">
        <f t="shared" si="5"/>
        <v>2.5000000000000001E-2</v>
      </c>
      <c r="AD41" s="67"/>
      <c r="AE41" s="68"/>
      <c r="AF41" s="84"/>
      <c r="AG41" s="49"/>
      <c r="AH41" s="50"/>
      <c r="AI41" s="51"/>
    </row>
    <row r="42" spans="1:35" ht="12.75" customHeight="1" x14ac:dyDescent="0.2">
      <c r="A42" s="155">
        <v>55</v>
      </c>
      <c r="B42" s="12">
        <v>61</v>
      </c>
      <c r="C42" s="13">
        <v>27</v>
      </c>
      <c r="D42" s="12">
        <v>69</v>
      </c>
      <c r="E42" s="13">
        <v>46</v>
      </c>
      <c r="F42" s="12">
        <v>1</v>
      </c>
      <c r="G42" s="13">
        <v>0</v>
      </c>
      <c r="H42" s="12">
        <v>73</v>
      </c>
      <c r="I42" s="13">
        <v>264</v>
      </c>
      <c r="J42" s="141">
        <v>0</v>
      </c>
      <c r="K42" s="13">
        <v>2</v>
      </c>
      <c r="L42" s="12">
        <v>0</v>
      </c>
      <c r="M42" s="13">
        <v>13</v>
      </c>
      <c r="N42" s="15">
        <v>0</v>
      </c>
      <c r="O42" s="13">
        <v>2</v>
      </c>
      <c r="P42" s="12">
        <v>0</v>
      </c>
      <c r="Q42" s="13">
        <v>0</v>
      </c>
      <c r="R42" s="12">
        <v>0</v>
      </c>
      <c r="S42" s="16">
        <v>38</v>
      </c>
      <c r="T42" s="17">
        <f t="shared" si="6"/>
        <v>204</v>
      </c>
      <c r="U42" s="18">
        <f t="shared" si="6"/>
        <v>392</v>
      </c>
      <c r="V42" s="133"/>
      <c r="W42" s="155">
        <v>55</v>
      </c>
      <c r="X42" s="142">
        <f t="shared" si="1"/>
        <v>204</v>
      </c>
      <c r="Y42" s="143">
        <f t="shared" si="1"/>
        <v>354</v>
      </c>
      <c r="Z42" s="144">
        <f t="shared" si="2"/>
        <v>558</v>
      </c>
      <c r="AA42" s="22">
        <f t="shared" si="3"/>
        <v>2.5000000000000001E-2</v>
      </c>
      <c r="AB42" s="23">
        <f t="shared" si="4"/>
        <v>2.5999999999999999E-2</v>
      </c>
      <c r="AC42" s="24">
        <f t="shared" si="5"/>
        <v>2.5999999999999999E-2</v>
      </c>
      <c r="AD42" s="142" t="s">
        <v>52</v>
      </c>
      <c r="AE42" s="71"/>
      <c r="AF42" s="144"/>
      <c r="AG42" s="49"/>
      <c r="AH42" s="50"/>
      <c r="AI42" s="51"/>
    </row>
    <row r="43" spans="1:35" ht="12.75" customHeight="1" x14ac:dyDescent="0.2">
      <c r="A43" s="145">
        <v>56</v>
      </c>
      <c r="B43" s="29">
        <v>62</v>
      </c>
      <c r="C43" s="30">
        <v>33</v>
      </c>
      <c r="D43" s="31">
        <v>36</v>
      </c>
      <c r="E43" s="32">
        <v>34</v>
      </c>
      <c r="F43" s="29">
        <v>1</v>
      </c>
      <c r="G43" s="30">
        <v>0</v>
      </c>
      <c r="H43" s="31">
        <v>55</v>
      </c>
      <c r="I43" s="32">
        <v>162</v>
      </c>
      <c r="J43" s="146">
        <v>0</v>
      </c>
      <c r="K43" s="30">
        <v>1</v>
      </c>
      <c r="L43" s="31">
        <v>0</v>
      </c>
      <c r="M43" s="32">
        <v>19</v>
      </c>
      <c r="N43" s="34">
        <v>0</v>
      </c>
      <c r="O43" s="30">
        <v>4</v>
      </c>
      <c r="P43" s="29">
        <v>0</v>
      </c>
      <c r="Q43" s="30">
        <v>0</v>
      </c>
      <c r="R43" s="29">
        <v>3</v>
      </c>
      <c r="S43" s="35">
        <v>20</v>
      </c>
      <c r="T43" s="36">
        <f t="shared" si="6"/>
        <v>157</v>
      </c>
      <c r="U43" s="37">
        <f t="shared" si="6"/>
        <v>273</v>
      </c>
      <c r="V43" s="133"/>
      <c r="W43" s="145">
        <v>56</v>
      </c>
      <c r="X43" s="147">
        <f t="shared" si="1"/>
        <v>154</v>
      </c>
      <c r="Y43" s="148">
        <f t="shared" si="1"/>
        <v>253</v>
      </c>
      <c r="Z43" s="149">
        <f t="shared" si="2"/>
        <v>407</v>
      </c>
      <c r="AA43" s="42">
        <f t="shared" si="3"/>
        <v>1.9E-2</v>
      </c>
      <c r="AB43" s="43">
        <f t="shared" si="4"/>
        <v>1.7999999999999999E-2</v>
      </c>
      <c r="AC43" s="44">
        <f t="shared" si="5"/>
        <v>1.9E-2</v>
      </c>
      <c r="AD43" s="45">
        <f>ROUND(SUM(X42:X46)/$X$54,3)</f>
        <v>0.123</v>
      </c>
      <c r="AE43" s="46">
        <f>ROUND(SUM(Y42:Y46)/$Y$54,3)</f>
        <v>0.105</v>
      </c>
      <c r="AF43" s="47">
        <f>ROUND(SUM(Z42:Z46)/$Z$54,3)</f>
        <v>0.112</v>
      </c>
      <c r="AG43" s="49"/>
      <c r="AH43" s="50"/>
      <c r="AI43" s="51"/>
    </row>
    <row r="44" spans="1:35" ht="12.75" customHeight="1" x14ac:dyDescent="0.2">
      <c r="A44" s="145">
        <v>57</v>
      </c>
      <c r="B44" s="29">
        <v>109</v>
      </c>
      <c r="C44" s="30">
        <v>45</v>
      </c>
      <c r="D44" s="31">
        <v>27</v>
      </c>
      <c r="E44" s="32">
        <v>22</v>
      </c>
      <c r="F44" s="29">
        <v>1</v>
      </c>
      <c r="G44" s="30">
        <v>1</v>
      </c>
      <c r="H44" s="31">
        <v>74</v>
      </c>
      <c r="I44" s="32">
        <v>197</v>
      </c>
      <c r="J44" s="146">
        <v>0</v>
      </c>
      <c r="K44" s="30">
        <v>5</v>
      </c>
      <c r="L44" s="31">
        <v>0</v>
      </c>
      <c r="M44" s="32">
        <v>25</v>
      </c>
      <c r="N44" s="34">
        <v>0</v>
      </c>
      <c r="O44" s="30">
        <v>3</v>
      </c>
      <c r="P44" s="29">
        <v>0</v>
      </c>
      <c r="Q44" s="30">
        <v>0</v>
      </c>
      <c r="R44" s="29">
        <v>0</v>
      </c>
      <c r="S44" s="35">
        <v>34</v>
      </c>
      <c r="T44" s="36">
        <f t="shared" si="6"/>
        <v>211</v>
      </c>
      <c r="U44" s="37">
        <f t="shared" si="6"/>
        <v>332</v>
      </c>
      <c r="V44" s="133"/>
      <c r="W44" s="145">
        <v>57</v>
      </c>
      <c r="X44" s="147">
        <f t="shared" si="1"/>
        <v>211</v>
      </c>
      <c r="Y44" s="148">
        <f t="shared" si="1"/>
        <v>298</v>
      </c>
      <c r="Z44" s="149">
        <f t="shared" si="2"/>
        <v>509</v>
      </c>
      <c r="AA44" s="42">
        <f t="shared" si="3"/>
        <v>2.5999999999999999E-2</v>
      </c>
      <c r="AB44" s="43">
        <f t="shared" si="4"/>
        <v>2.1999999999999999E-2</v>
      </c>
      <c r="AC44" s="44">
        <f t="shared" si="5"/>
        <v>2.3E-2</v>
      </c>
      <c r="AD44" s="49"/>
      <c r="AE44" s="50"/>
      <c r="AF44" s="47"/>
      <c r="AG44" s="49"/>
      <c r="AH44" s="50"/>
      <c r="AI44" s="51"/>
    </row>
    <row r="45" spans="1:35" ht="12.75" customHeight="1" x14ac:dyDescent="0.2">
      <c r="A45" s="145">
        <v>58</v>
      </c>
      <c r="B45" s="29">
        <v>118</v>
      </c>
      <c r="C45" s="30">
        <v>48</v>
      </c>
      <c r="D45" s="31">
        <v>30</v>
      </c>
      <c r="E45" s="32">
        <v>16</v>
      </c>
      <c r="F45" s="29">
        <v>0</v>
      </c>
      <c r="G45" s="30">
        <v>0</v>
      </c>
      <c r="H45" s="31">
        <v>60</v>
      </c>
      <c r="I45" s="32">
        <v>192</v>
      </c>
      <c r="J45" s="146">
        <v>0</v>
      </c>
      <c r="K45" s="30">
        <v>4</v>
      </c>
      <c r="L45" s="31">
        <v>0</v>
      </c>
      <c r="M45" s="32">
        <v>19</v>
      </c>
      <c r="N45" s="34">
        <v>0</v>
      </c>
      <c r="O45" s="30">
        <v>3</v>
      </c>
      <c r="P45" s="29">
        <v>0</v>
      </c>
      <c r="Q45" s="30">
        <v>0</v>
      </c>
      <c r="R45" s="29">
        <v>1</v>
      </c>
      <c r="S45" s="35">
        <v>40</v>
      </c>
      <c r="T45" s="36">
        <f t="shared" si="6"/>
        <v>209</v>
      </c>
      <c r="U45" s="37">
        <f t="shared" si="6"/>
        <v>322</v>
      </c>
      <c r="V45" s="133"/>
      <c r="W45" s="145">
        <v>58</v>
      </c>
      <c r="X45" s="147">
        <f t="shared" si="1"/>
        <v>208</v>
      </c>
      <c r="Y45" s="148">
        <f t="shared" si="1"/>
        <v>282</v>
      </c>
      <c r="Z45" s="149">
        <f t="shared" si="2"/>
        <v>490</v>
      </c>
      <c r="AA45" s="42">
        <f t="shared" si="3"/>
        <v>2.5999999999999999E-2</v>
      </c>
      <c r="AB45" s="43">
        <f t="shared" si="4"/>
        <v>0.02</v>
      </c>
      <c r="AC45" s="44">
        <f t="shared" si="5"/>
        <v>2.1999999999999999E-2</v>
      </c>
      <c r="AD45" s="49"/>
      <c r="AE45" s="50"/>
      <c r="AF45" s="47"/>
      <c r="AG45" s="49"/>
      <c r="AH45" s="50"/>
      <c r="AI45" s="51"/>
    </row>
    <row r="46" spans="1:35" ht="12.75" customHeight="1" x14ac:dyDescent="0.2">
      <c r="A46" s="154">
        <v>59</v>
      </c>
      <c r="B46" s="73">
        <v>112</v>
      </c>
      <c r="C46" s="74">
        <v>35</v>
      </c>
      <c r="D46" s="75">
        <v>36</v>
      </c>
      <c r="E46" s="76">
        <v>19</v>
      </c>
      <c r="F46" s="73">
        <v>0</v>
      </c>
      <c r="G46" s="74">
        <v>0</v>
      </c>
      <c r="H46" s="75">
        <v>58</v>
      </c>
      <c r="I46" s="76">
        <v>199</v>
      </c>
      <c r="J46" s="153">
        <v>0</v>
      </c>
      <c r="K46" s="74">
        <v>2</v>
      </c>
      <c r="L46" s="75">
        <v>0</v>
      </c>
      <c r="M46" s="76">
        <v>18</v>
      </c>
      <c r="N46" s="77">
        <v>0</v>
      </c>
      <c r="O46" s="74">
        <v>2</v>
      </c>
      <c r="P46" s="73">
        <v>0</v>
      </c>
      <c r="Q46" s="74">
        <v>0</v>
      </c>
      <c r="R46" s="73">
        <v>1</v>
      </c>
      <c r="S46" s="78">
        <v>27</v>
      </c>
      <c r="T46" s="79">
        <f t="shared" si="6"/>
        <v>207</v>
      </c>
      <c r="U46" s="80">
        <f t="shared" si="6"/>
        <v>302</v>
      </c>
      <c r="V46" s="133"/>
      <c r="W46" s="154">
        <v>59</v>
      </c>
      <c r="X46" s="156">
        <f t="shared" si="1"/>
        <v>206</v>
      </c>
      <c r="Y46" s="157">
        <f t="shared" si="1"/>
        <v>275</v>
      </c>
      <c r="Z46" s="158">
        <f t="shared" si="2"/>
        <v>481</v>
      </c>
      <c r="AA46" s="64">
        <f t="shared" si="3"/>
        <v>2.5999999999999999E-2</v>
      </c>
      <c r="AB46" s="65">
        <f t="shared" si="4"/>
        <v>0.02</v>
      </c>
      <c r="AC46" s="66">
        <f t="shared" si="5"/>
        <v>2.1999999999999999E-2</v>
      </c>
      <c r="AD46" s="67"/>
      <c r="AE46" s="68"/>
      <c r="AF46" s="84"/>
      <c r="AG46" s="49"/>
      <c r="AH46" s="50"/>
      <c r="AI46" s="51"/>
    </row>
    <row r="47" spans="1:35" ht="12.75" customHeight="1" x14ac:dyDescent="0.2">
      <c r="A47" s="159">
        <v>60</v>
      </c>
      <c r="B47" s="31">
        <v>82</v>
      </c>
      <c r="C47" s="32">
        <v>18</v>
      </c>
      <c r="D47" s="31">
        <v>21</v>
      </c>
      <c r="E47" s="32">
        <v>6</v>
      </c>
      <c r="F47" s="31">
        <v>0</v>
      </c>
      <c r="G47" s="32">
        <v>0</v>
      </c>
      <c r="H47" s="31">
        <v>64</v>
      </c>
      <c r="I47" s="32">
        <v>137</v>
      </c>
      <c r="J47" s="141">
        <v>0</v>
      </c>
      <c r="K47" s="32">
        <v>1</v>
      </c>
      <c r="L47" s="31">
        <v>0</v>
      </c>
      <c r="M47" s="32">
        <v>18</v>
      </c>
      <c r="N47" s="86">
        <v>0</v>
      </c>
      <c r="O47" s="32">
        <v>4</v>
      </c>
      <c r="P47" s="31">
        <v>0</v>
      </c>
      <c r="Q47" s="32">
        <v>0</v>
      </c>
      <c r="R47" s="31">
        <v>4</v>
      </c>
      <c r="S47" s="87">
        <v>53</v>
      </c>
      <c r="T47" s="36">
        <f t="shared" si="6"/>
        <v>171</v>
      </c>
      <c r="U47" s="37">
        <f t="shared" si="6"/>
        <v>237</v>
      </c>
      <c r="V47" s="133"/>
      <c r="W47" s="155">
        <v>60</v>
      </c>
      <c r="X47" s="147">
        <f t="shared" si="1"/>
        <v>167</v>
      </c>
      <c r="Y47" s="148">
        <f t="shared" si="1"/>
        <v>184</v>
      </c>
      <c r="Z47" s="149">
        <f t="shared" si="2"/>
        <v>351</v>
      </c>
      <c r="AA47" s="22">
        <f t="shared" si="3"/>
        <v>2.1000000000000001E-2</v>
      </c>
      <c r="AB47" s="23">
        <f t="shared" si="4"/>
        <v>1.2999999999999999E-2</v>
      </c>
      <c r="AC47" s="24">
        <f t="shared" si="5"/>
        <v>1.6E-2</v>
      </c>
      <c r="AD47" s="142" t="s">
        <v>53</v>
      </c>
      <c r="AE47" s="71"/>
      <c r="AF47" s="144"/>
      <c r="AG47" s="49"/>
      <c r="AH47" s="50"/>
      <c r="AI47" s="51"/>
    </row>
    <row r="48" spans="1:35" ht="12.75" customHeight="1" x14ac:dyDescent="0.2">
      <c r="A48" s="145">
        <v>61</v>
      </c>
      <c r="B48" s="29">
        <v>5</v>
      </c>
      <c r="C48" s="30">
        <v>0</v>
      </c>
      <c r="D48" s="31">
        <v>0</v>
      </c>
      <c r="E48" s="32">
        <v>0</v>
      </c>
      <c r="F48" s="29">
        <v>1</v>
      </c>
      <c r="G48" s="30">
        <v>0</v>
      </c>
      <c r="H48" s="31">
        <v>22</v>
      </c>
      <c r="I48" s="32">
        <v>33</v>
      </c>
      <c r="J48" s="146">
        <v>2</v>
      </c>
      <c r="K48" s="30">
        <v>2</v>
      </c>
      <c r="L48" s="31">
        <v>0</v>
      </c>
      <c r="M48" s="32">
        <v>9</v>
      </c>
      <c r="N48" s="34">
        <v>0</v>
      </c>
      <c r="O48" s="30">
        <v>2</v>
      </c>
      <c r="P48" s="29">
        <v>0</v>
      </c>
      <c r="Q48" s="30">
        <v>0</v>
      </c>
      <c r="R48" s="29">
        <v>11</v>
      </c>
      <c r="S48" s="35">
        <v>46</v>
      </c>
      <c r="T48" s="36">
        <f t="shared" si="6"/>
        <v>41</v>
      </c>
      <c r="U48" s="37">
        <f t="shared" si="6"/>
        <v>92</v>
      </c>
      <c r="V48" s="133"/>
      <c r="W48" s="145">
        <v>61</v>
      </c>
      <c r="X48" s="147">
        <f t="shared" si="1"/>
        <v>30</v>
      </c>
      <c r="Y48" s="148">
        <f t="shared" si="1"/>
        <v>46</v>
      </c>
      <c r="Z48" s="149">
        <f t="shared" si="2"/>
        <v>76</v>
      </c>
      <c r="AA48" s="42">
        <f t="shared" si="3"/>
        <v>4.0000000000000001E-3</v>
      </c>
      <c r="AB48" s="43">
        <f t="shared" si="4"/>
        <v>3.0000000000000001E-3</v>
      </c>
      <c r="AC48" s="44">
        <f t="shared" si="5"/>
        <v>3.0000000000000001E-3</v>
      </c>
      <c r="AD48" s="45">
        <f>ROUND(SUM(X47:X51)/$X$54,3)</f>
        <v>3.6999999999999998E-2</v>
      </c>
      <c r="AE48" s="46">
        <f>ROUND(SUM(Y47:Y51)/$Y$54,3)</f>
        <v>2.4E-2</v>
      </c>
      <c r="AF48" s="47">
        <f>ROUND(SUM(Z47:Z51)/$Z$54,3)</f>
        <v>2.9000000000000001E-2</v>
      </c>
      <c r="AG48" s="49"/>
      <c r="AH48" s="50"/>
      <c r="AI48" s="51"/>
    </row>
    <row r="49" spans="1:35" ht="12.75" customHeight="1" x14ac:dyDescent="0.2">
      <c r="A49" s="145">
        <v>62</v>
      </c>
      <c r="B49" s="29">
        <v>6</v>
      </c>
      <c r="C49" s="30">
        <v>0</v>
      </c>
      <c r="D49" s="31">
        <v>0</v>
      </c>
      <c r="E49" s="32">
        <v>0</v>
      </c>
      <c r="F49" s="29">
        <v>1</v>
      </c>
      <c r="G49" s="30">
        <v>0</v>
      </c>
      <c r="H49" s="31">
        <v>44</v>
      </c>
      <c r="I49" s="32">
        <v>29</v>
      </c>
      <c r="J49" s="146">
        <v>3</v>
      </c>
      <c r="K49" s="30">
        <v>2</v>
      </c>
      <c r="L49" s="31">
        <v>0</v>
      </c>
      <c r="M49" s="32">
        <v>6</v>
      </c>
      <c r="N49" s="34">
        <v>0</v>
      </c>
      <c r="O49" s="30">
        <v>2</v>
      </c>
      <c r="P49" s="29">
        <v>0</v>
      </c>
      <c r="Q49" s="30">
        <v>0</v>
      </c>
      <c r="R49" s="29">
        <v>18</v>
      </c>
      <c r="S49" s="35">
        <v>60</v>
      </c>
      <c r="T49" s="36">
        <f t="shared" si="6"/>
        <v>72</v>
      </c>
      <c r="U49" s="37">
        <f t="shared" si="6"/>
        <v>99</v>
      </c>
      <c r="V49" s="133"/>
      <c r="W49" s="145">
        <v>62</v>
      </c>
      <c r="X49" s="147">
        <f t="shared" si="1"/>
        <v>54</v>
      </c>
      <c r="Y49" s="148">
        <f t="shared" si="1"/>
        <v>39</v>
      </c>
      <c r="Z49" s="149">
        <f t="shared" si="2"/>
        <v>93</v>
      </c>
      <c r="AA49" s="42">
        <f t="shared" si="3"/>
        <v>7.0000000000000001E-3</v>
      </c>
      <c r="AB49" s="43">
        <f t="shared" si="4"/>
        <v>3.0000000000000001E-3</v>
      </c>
      <c r="AC49" s="44">
        <f t="shared" si="5"/>
        <v>4.0000000000000001E-3</v>
      </c>
      <c r="AD49" s="45"/>
      <c r="AE49" s="50"/>
      <c r="AF49" s="51"/>
      <c r="AG49" s="49"/>
      <c r="AH49" s="50"/>
      <c r="AI49" s="51"/>
    </row>
    <row r="50" spans="1:35" ht="12.75" customHeight="1" x14ac:dyDescent="0.2">
      <c r="A50" s="145">
        <v>63</v>
      </c>
      <c r="B50" s="29">
        <v>4</v>
      </c>
      <c r="C50" s="30">
        <v>0</v>
      </c>
      <c r="D50" s="31">
        <v>0</v>
      </c>
      <c r="E50" s="32">
        <v>0</v>
      </c>
      <c r="F50" s="29">
        <v>0</v>
      </c>
      <c r="G50" s="30">
        <v>0</v>
      </c>
      <c r="H50" s="31">
        <v>24</v>
      </c>
      <c r="I50" s="32">
        <v>29</v>
      </c>
      <c r="J50" s="146">
        <v>3</v>
      </c>
      <c r="K50" s="30">
        <v>2</v>
      </c>
      <c r="L50" s="31">
        <v>0</v>
      </c>
      <c r="M50" s="32">
        <v>2</v>
      </c>
      <c r="N50" s="34">
        <v>0</v>
      </c>
      <c r="O50" s="30">
        <v>1</v>
      </c>
      <c r="P50" s="29">
        <v>0</v>
      </c>
      <c r="Q50" s="30">
        <v>0</v>
      </c>
      <c r="R50" s="29">
        <v>10</v>
      </c>
      <c r="S50" s="35">
        <v>48</v>
      </c>
      <c r="T50" s="36">
        <f t="shared" si="6"/>
        <v>41</v>
      </c>
      <c r="U50" s="37">
        <f t="shared" si="6"/>
        <v>82</v>
      </c>
      <c r="V50" s="133"/>
      <c r="W50" s="145">
        <v>63</v>
      </c>
      <c r="X50" s="147">
        <f t="shared" si="1"/>
        <v>31</v>
      </c>
      <c r="Y50" s="148">
        <f t="shared" si="1"/>
        <v>34</v>
      </c>
      <c r="Z50" s="149">
        <f t="shared" si="2"/>
        <v>65</v>
      </c>
      <c r="AA50" s="42">
        <f t="shared" si="3"/>
        <v>4.0000000000000001E-3</v>
      </c>
      <c r="AB50" s="43">
        <f t="shared" si="4"/>
        <v>2E-3</v>
      </c>
      <c r="AC50" s="44">
        <f t="shared" si="5"/>
        <v>3.0000000000000001E-3</v>
      </c>
      <c r="AD50" s="45"/>
      <c r="AE50" s="50"/>
      <c r="AF50" s="51"/>
      <c r="AG50" s="49"/>
      <c r="AH50" s="50"/>
      <c r="AI50" s="51"/>
    </row>
    <row r="51" spans="1:35" ht="12.75" customHeight="1" x14ac:dyDescent="0.2">
      <c r="A51" s="152">
        <v>64</v>
      </c>
      <c r="B51" s="54">
        <v>1</v>
      </c>
      <c r="C51" s="55">
        <v>0</v>
      </c>
      <c r="D51" s="56">
        <v>0</v>
      </c>
      <c r="E51" s="57">
        <v>0</v>
      </c>
      <c r="F51" s="54">
        <v>0</v>
      </c>
      <c r="G51" s="55">
        <v>0</v>
      </c>
      <c r="H51" s="56">
        <v>11</v>
      </c>
      <c r="I51" s="57">
        <v>24</v>
      </c>
      <c r="J51" s="153">
        <v>0</v>
      </c>
      <c r="K51" s="55">
        <v>2</v>
      </c>
      <c r="L51" s="56">
        <v>0</v>
      </c>
      <c r="M51" s="57">
        <v>4</v>
      </c>
      <c r="N51" s="59">
        <v>0</v>
      </c>
      <c r="O51" s="55">
        <v>2</v>
      </c>
      <c r="P51" s="54">
        <v>0</v>
      </c>
      <c r="Q51" s="55">
        <v>0</v>
      </c>
      <c r="R51" s="54">
        <v>13</v>
      </c>
      <c r="S51" s="60">
        <v>44</v>
      </c>
      <c r="T51" s="79">
        <f t="shared" si="6"/>
        <v>25</v>
      </c>
      <c r="U51" s="80">
        <f t="shared" si="6"/>
        <v>76</v>
      </c>
      <c r="V51" s="162"/>
      <c r="W51" s="154">
        <v>64</v>
      </c>
      <c r="X51" s="156">
        <f t="shared" si="1"/>
        <v>12</v>
      </c>
      <c r="Y51" s="157">
        <f t="shared" si="1"/>
        <v>32</v>
      </c>
      <c r="Z51" s="158">
        <f t="shared" si="2"/>
        <v>44</v>
      </c>
      <c r="AA51" s="64">
        <f t="shared" si="3"/>
        <v>1E-3</v>
      </c>
      <c r="AB51" s="65">
        <f>ROUND(Y51/$Y$54,3)</f>
        <v>2E-3</v>
      </c>
      <c r="AC51" s="66">
        <f>ROUND(Z51/$Z$54,3)</f>
        <v>2E-3</v>
      </c>
      <c r="AD51" s="45"/>
      <c r="AE51" s="68"/>
      <c r="AF51" s="69"/>
      <c r="AG51" s="49"/>
      <c r="AH51" s="50"/>
      <c r="AI51" s="51"/>
    </row>
    <row r="52" spans="1:35" ht="12.75" customHeight="1" x14ac:dyDescent="0.2">
      <c r="A52" s="163">
        <v>65</v>
      </c>
      <c r="B52" s="90">
        <v>0</v>
      </c>
      <c r="C52" s="71">
        <v>0</v>
      </c>
      <c r="D52" s="12">
        <v>0</v>
      </c>
      <c r="E52" s="13">
        <v>0</v>
      </c>
      <c r="F52" s="90">
        <v>0</v>
      </c>
      <c r="G52" s="71">
        <v>0</v>
      </c>
      <c r="H52" s="12">
        <v>9</v>
      </c>
      <c r="I52" s="13">
        <v>3</v>
      </c>
      <c r="J52" s="141">
        <v>0</v>
      </c>
      <c r="K52" s="71">
        <v>0</v>
      </c>
      <c r="L52" s="12">
        <v>0</v>
      </c>
      <c r="M52" s="13">
        <v>0</v>
      </c>
      <c r="N52" s="91">
        <v>0</v>
      </c>
      <c r="O52" s="71">
        <v>1</v>
      </c>
      <c r="P52" s="90">
        <v>0</v>
      </c>
      <c r="Q52" s="71">
        <v>0</v>
      </c>
      <c r="R52" s="90">
        <v>7</v>
      </c>
      <c r="S52" s="92">
        <v>26</v>
      </c>
      <c r="T52" s="36">
        <f t="shared" si="6"/>
        <v>16</v>
      </c>
      <c r="U52" s="37">
        <f t="shared" si="6"/>
        <v>30</v>
      </c>
      <c r="V52" s="133"/>
      <c r="W52" s="164">
        <v>65</v>
      </c>
      <c r="X52" s="147">
        <f t="shared" si="1"/>
        <v>9</v>
      </c>
      <c r="Y52" s="148">
        <f t="shared" si="1"/>
        <v>4</v>
      </c>
      <c r="Z52" s="149">
        <f t="shared" si="2"/>
        <v>13</v>
      </c>
      <c r="AA52" s="22">
        <f t="shared" si="3"/>
        <v>1E-3</v>
      </c>
      <c r="AB52" s="23">
        <f>Y52/$Y$54</f>
        <v>2.886211126343892E-4</v>
      </c>
      <c r="AC52" s="24">
        <f>ROUND(Z52/$Z$54,3)</f>
        <v>1E-3</v>
      </c>
      <c r="AD52" s="142" t="s">
        <v>54</v>
      </c>
      <c r="AE52" s="71"/>
      <c r="AF52" s="144"/>
      <c r="AG52" s="49"/>
      <c r="AH52" s="50"/>
      <c r="AI52" s="51"/>
    </row>
    <row r="53" spans="1:35" ht="12.75" customHeight="1" thickBot="1" x14ac:dyDescent="0.25">
      <c r="A53" s="165" t="s">
        <v>36</v>
      </c>
      <c r="B53" s="54">
        <v>0</v>
      </c>
      <c r="C53" s="55">
        <v>0</v>
      </c>
      <c r="D53" s="56">
        <v>0</v>
      </c>
      <c r="E53" s="57">
        <v>0</v>
      </c>
      <c r="F53" s="54">
        <v>0</v>
      </c>
      <c r="G53" s="55">
        <v>0</v>
      </c>
      <c r="H53" s="56">
        <v>3</v>
      </c>
      <c r="I53" s="57">
        <v>12</v>
      </c>
      <c r="J53" s="166">
        <v>3</v>
      </c>
      <c r="K53" s="55">
        <v>1</v>
      </c>
      <c r="L53" s="56">
        <v>0</v>
      </c>
      <c r="M53" s="57">
        <v>0</v>
      </c>
      <c r="N53" s="59">
        <v>0</v>
      </c>
      <c r="O53" s="55">
        <v>0</v>
      </c>
      <c r="P53" s="54">
        <v>0</v>
      </c>
      <c r="Q53" s="55">
        <v>0</v>
      </c>
      <c r="R53" s="54">
        <v>34</v>
      </c>
      <c r="S53" s="60">
        <v>61</v>
      </c>
      <c r="T53" s="61">
        <f t="shared" si="6"/>
        <v>40</v>
      </c>
      <c r="U53" s="62">
        <f t="shared" si="6"/>
        <v>74</v>
      </c>
      <c r="V53" s="133"/>
      <c r="W53" s="167" t="s">
        <v>36</v>
      </c>
      <c r="X53" s="147">
        <f t="shared" si="1"/>
        <v>6</v>
      </c>
      <c r="Y53" s="148">
        <f t="shared" si="1"/>
        <v>13</v>
      </c>
      <c r="Z53" s="168">
        <f t="shared" si="2"/>
        <v>19</v>
      </c>
      <c r="AA53" s="169">
        <f>X53/$X$54</f>
        <v>7.4971885542921403E-4</v>
      </c>
      <c r="AB53" s="170">
        <f>Y53/$Y$54</f>
        <v>9.3801861606176496E-4</v>
      </c>
      <c r="AC53" s="66">
        <f>ROUND(Z53/$Z$54,3)</f>
        <v>1E-3</v>
      </c>
      <c r="AD53" s="45">
        <f>SUM(X52:X53)/$X$54</f>
        <v>1.874297138573035E-3</v>
      </c>
      <c r="AE53" s="46">
        <f>SUM(Y52:Y53)/$Y$54</f>
        <v>1.2266397286961541E-3</v>
      </c>
      <c r="AF53" s="47">
        <f>SUM(Z52:Z53)/$Z$54</f>
        <v>1.4637270149117189E-3</v>
      </c>
      <c r="AG53" s="49"/>
      <c r="AH53" s="50"/>
      <c r="AI53" s="51"/>
    </row>
    <row r="54" spans="1:35" ht="12.75" customHeight="1" thickTop="1" thickBot="1" x14ac:dyDescent="0.25">
      <c r="A54" s="171" t="s">
        <v>14</v>
      </c>
      <c r="B54" s="99">
        <f t="shared" ref="B54:S54" si="7">SUM(B6:B53)</f>
        <v>700</v>
      </c>
      <c r="C54" s="100">
        <f t="shared" si="7"/>
        <v>260</v>
      </c>
      <c r="D54" s="99">
        <f t="shared" si="7"/>
        <v>633</v>
      </c>
      <c r="E54" s="100">
        <f t="shared" si="7"/>
        <v>322</v>
      </c>
      <c r="F54" s="99">
        <f t="shared" si="7"/>
        <v>20</v>
      </c>
      <c r="G54" s="100">
        <f t="shared" si="7"/>
        <v>10</v>
      </c>
      <c r="H54" s="99">
        <f t="shared" si="7"/>
        <v>6550</v>
      </c>
      <c r="I54" s="100">
        <f t="shared" si="7"/>
        <v>11998</v>
      </c>
      <c r="J54" s="101">
        <f t="shared" si="7"/>
        <v>91</v>
      </c>
      <c r="K54" s="100">
        <f t="shared" si="7"/>
        <v>88</v>
      </c>
      <c r="L54" s="99">
        <f t="shared" si="7"/>
        <v>1</v>
      </c>
      <c r="M54" s="100">
        <f t="shared" si="7"/>
        <v>938</v>
      </c>
      <c r="N54" s="102">
        <f t="shared" si="7"/>
        <v>8</v>
      </c>
      <c r="O54" s="100">
        <f t="shared" si="7"/>
        <v>243</v>
      </c>
      <c r="P54" s="99">
        <f t="shared" si="7"/>
        <v>0</v>
      </c>
      <c r="Q54" s="100">
        <f t="shared" si="7"/>
        <v>0</v>
      </c>
      <c r="R54" s="99">
        <f t="shared" si="7"/>
        <v>426</v>
      </c>
      <c r="S54" s="103">
        <f t="shared" si="7"/>
        <v>1310</v>
      </c>
      <c r="T54" s="104">
        <f t="shared" si="6"/>
        <v>8429</v>
      </c>
      <c r="U54" s="105">
        <f t="shared" si="6"/>
        <v>15169</v>
      </c>
      <c r="V54" s="133"/>
      <c r="W54" s="106" t="s">
        <v>14</v>
      </c>
      <c r="X54" s="107">
        <f>SUM(X6:X53)</f>
        <v>8003</v>
      </c>
      <c r="Y54" s="108">
        <f>SUM(Y6:Y53)</f>
        <v>13859</v>
      </c>
      <c r="Z54" s="109">
        <f>SUM(Z6:Z53)</f>
        <v>21862</v>
      </c>
      <c r="AA54" s="110"/>
      <c r="AB54" s="111"/>
      <c r="AC54" s="112"/>
      <c r="AD54" s="113"/>
      <c r="AE54" s="112"/>
      <c r="AF54" s="114"/>
      <c r="AG54" s="112"/>
      <c r="AH54" s="112"/>
      <c r="AI54" s="114"/>
    </row>
    <row r="55" spans="1:35" ht="13.5" customHeight="1" thickBot="1" x14ac:dyDescent="0.25">
      <c r="A55" s="172"/>
      <c r="U55" s="173"/>
      <c r="V55" s="133"/>
      <c r="W55" s="116" t="s">
        <v>37</v>
      </c>
      <c r="X55" s="117">
        <f>(20*X7+21*X8+22*X9+23*X10+24*X11+25*X12+26*X13+27*X14+28*X15+29*X16+30*X17+31*X18+32*X19+33*X20+34*X21+35*X22+36*X23+37*X24+38*X25+39*X26+40*X27+41*X28+42*X29+43*X30+44*X31+45*X32+46*X33+47*X34+48*X35+49*X36+50*X37+51*X38+52*X39+53*X40+54*X41+55*X42+56*X43+57*X44+58*X45+59*X46+60*X47+61*X48+62*X49+63*X50+64*X51+65*X52+66*X53)/X54</f>
        <v>39.935524178433084</v>
      </c>
      <c r="Y55" s="118">
        <f>(20*Y7+21*Y8+22*Y9+23*Y10+24*Y11+25*Y12+26*Y13+27*Y14+28*Y15+29*Y16+30*Y17+31*Y18+32*Y19+33*Y20+34*Y21+35*Y22+36*Y23+37*Y24+38*Y25+39*Y26+40*Y27+41*Y28+42*Y29+43*Y30+44*Y31+45*Y32+46*Y33+47*Y34+48*Y35+49*Y36+50*Y37+51*Y38+52*Y39+53*Y40+54*Y41+55*Y42+56*Y43+57*Y44+58*Y45+59*Y46+60*Y47+61*Y48+62*Y49+63*Y50+64*Y51+65*Y52+66*Y53)/Y54</f>
        <v>39.466483873295331</v>
      </c>
      <c r="Z55" s="119">
        <f>(20*Z7+21*Z8+22*Z9+23*Z10+24*Z11+25*Z12+26*Z13+27*Z14+28*Z15+29*Z16+30*Z17+31*Z18+32*Z19+33*Z20+34*Z21+35*Z22+36*Z23+37*Z24+38*Z25+39*Z26+40*Z27+41*Z28+42*Z29+43*Z30+44*Z31+45*Z32+46*Z33+47*Z34+48*Z35+49*Z36+50*Z37+51*Z38+52*Z39+53*Z40+54*Z41+55*Z42+56*Z43+57*Z44+58*Z45+59*Z46+60*Z47+61*Z48+62*Z49+63*Z50+64*Z51+65*Z52+66*Z53)/Z54</f>
        <v>39.638184978501506</v>
      </c>
      <c r="AA55" s="120"/>
      <c r="AB55" s="121"/>
      <c r="AC55" s="122"/>
      <c r="AD55" s="120"/>
      <c r="AE55" s="122"/>
      <c r="AF55" s="123"/>
      <c r="AG55" s="122"/>
      <c r="AH55" s="122"/>
      <c r="AI55" s="123"/>
    </row>
    <row r="56" spans="1:35" ht="13.5" customHeight="1" x14ac:dyDescent="0.2">
      <c r="A56" s="172" t="s">
        <v>38</v>
      </c>
    </row>
    <row r="57" spans="1:35" x14ac:dyDescent="0.2">
      <c r="W57" s="174"/>
      <c r="X57" s="175" t="s">
        <v>19</v>
      </c>
      <c r="Y57" s="175" t="s">
        <v>20</v>
      </c>
      <c r="Z57" s="175" t="s">
        <v>14</v>
      </c>
    </row>
    <row r="58" spans="1:35" ht="15.5" x14ac:dyDescent="0.25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W58" s="177" t="s">
        <v>37</v>
      </c>
      <c r="X58" s="178">
        <f>SUM(X55,0.5)</f>
        <v>40.435524178433084</v>
      </c>
      <c r="Y58" s="178">
        <f>SUM(Y55,0.5)</f>
        <v>39.966483873295331</v>
      </c>
      <c r="Z58" s="178">
        <f>SUM(Z55,0.5)</f>
        <v>40.138184978501506</v>
      </c>
    </row>
  </sheetData>
  <mergeCells count="30">
    <mergeCell ref="AG4:AG5"/>
    <mergeCell ref="AH4:AH5"/>
    <mergeCell ref="AI4:AI5"/>
    <mergeCell ref="AG3:AI3"/>
    <mergeCell ref="P4:Q4"/>
    <mergeCell ref="X4:X5"/>
    <mergeCell ref="Y4:Y5"/>
    <mergeCell ref="Z4:Z5"/>
    <mergeCell ref="AA4:AA5"/>
    <mergeCell ref="AB4:AB5"/>
    <mergeCell ref="AC4:AC5"/>
    <mergeCell ref="AD4:AD5"/>
    <mergeCell ref="AE4:AE5"/>
    <mergeCell ref="R3:S4"/>
    <mergeCell ref="T3:U4"/>
    <mergeCell ref="W3:W5"/>
    <mergeCell ref="X3:Z3"/>
    <mergeCell ref="AA3:AC3"/>
    <mergeCell ref="AD3:AF3"/>
    <mergeCell ref="AF4:AF5"/>
    <mergeCell ref="A1:U1"/>
    <mergeCell ref="A3:A5"/>
    <mergeCell ref="B3:C4"/>
    <mergeCell ref="D3:E4"/>
    <mergeCell ref="F3:G4"/>
    <mergeCell ref="H3:I4"/>
    <mergeCell ref="J3:K4"/>
    <mergeCell ref="L3:M4"/>
    <mergeCell ref="N3:O4"/>
    <mergeCell ref="P3:Q3"/>
  </mergeCells>
  <phoneticPr fontId="3"/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03D9-F6F1-4123-9F77-1BA6E2AD41B7}">
  <sheetPr>
    <pageSetUpPr fitToPage="1"/>
  </sheetPr>
  <dimension ref="A1:AJ58"/>
  <sheetViews>
    <sheetView showZeros="0" view="pageBreakPreview" zoomScale="90" zoomScaleNormal="75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RowHeight="12" x14ac:dyDescent="0.2"/>
  <cols>
    <col min="1" max="1" width="6.6640625" style="179" customWidth="1"/>
    <col min="2" max="9" width="5.25" style="179" customWidth="1"/>
    <col min="10" max="10" width="5.25" style="181" customWidth="1"/>
    <col min="11" max="21" width="5.25" style="179" customWidth="1"/>
    <col min="22" max="22" width="1.75" style="179" customWidth="1"/>
    <col min="23" max="35" width="6.75" style="179" customWidth="1"/>
    <col min="36" max="255" width="9.1640625" style="179"/>
    <col min="256" max="256" width="6.6640625" style="179" customWidth="1"/>
    <col min="257" max="260" width="5.25" style="179" bestFit="1" customWidth="1"/>
    <col min="261" max="261" width="6.25" style="179" bestFit="1" customWidth="1"/>
    <col min="262" max="262" width="6.25" style="179" customWidth="1"/>
    <col min="263" max="263" width="6.25" style="179" bestFit="1" customWidth="1"/>
    <col min="264" max="264" width="6.25" style="179" customWidth="1"/>
    <col min="265" max="266" width="2.33203125" style="179" customWidth="1"/>
    <col min="267" max="267" width="4.33203125" style="179" customWidth="1"/>
    <col min="268" max="269" width="5.25" style="179" customWidth="1"/>
    <col min="270" max="275" width="4.33203125" style="179" customWidth="1"/>
    <col min="276" max="276" width="6.25" style="179" bestFit="1" customWidth="1"/>
    <col min="277" max="277" width="6.25" style="179" customWidth="1"/>
    <col min="278" max="278" width="1.75" style="179" customWidth="1"/>
    <col min="279" max="291" width="6.75" style="179" customWidth="1"/>
    <col min="292" max="511" width="9.1640625" style="179"/>
    <col min="512" max="512" width="6.6640625" style="179" customWidth="1"/>
    <col min="513" max="516" width="5.25" style="179" bestFit="1" customWidth="1"/>
    <col min="517" max="517" width="6.25" style="179" bestFit="1" customWidth="1"/>
    <col min="518" max="518" width="6.25" style="179" customWidth="1"/>
    <col min="519" max="519" width="6.25" style="179" bestFit="1" customWidth="1"/>
    <col min="520" max="520" width="6.25" style="179" customWidth="1"/>
    <col min="521" max="522" width="2.33203125" style="179" customWidth="1"/>
    <col min="523" max="523" width="4.33203125" style="179" customWidth="1"/>
    <col min="524" max="525" width="5.25" style="179" customWidth="1"/>
    <col min="526" max="531" width="4.33203125" style="179" customWidth="1"/>
    <col min="532" max="532" width="6.25" style="179" bestFit="1" customWidth="1"/>
    <col min="533" max="533" width="6.25" style="179" customWidth="1"/>
    <col min="534" max="534" width="1.75" style="179" customWidth="1"/>
    <col min="535" max="547" width="6.75" style="179" customWidth="1"/>
    <col min="548" max="767" width="9.1640625" style="179"/>
    <col min="768" max="768" width="6.6640625" style="179" customWidth="1"/>
    <col min="769" max="772" width="5.25" style="179" bestFit="1" customWidth="1"/>
    <col min="773" max="773" width="6.25" style="179" bestFit="1" customWidth="1"/>
    <col min="774" max="774" width="6.25" style="179" customWidth="1"/>
    <col min="775" max="775" width="6.25" style="179" bestFit="1" customWidth="1"/>
    <col min="776" max="776" width="6.25" style="179" customWidth="1"/>
    <col min="777" max="778" width="2.33203125" style="179" customWidth="1"/>
    <col min="779" max="779" width="4.33203125" style="179" customWidth="1"/>
    <col min="780" max="781" width="5.25" style="179" customWidth="1"/>
    <col min="782" max="787" width="4.33203125" style="179" customWidth="1"/>
    <col min="788" max="788" width="6.25" style="179" bestFit="1" customWidth="1"/>
    <col min="789" max="789" width="6.25" style="179" customWidth="1"/>
    <col min="790" max="790" width="1.75" style="179" customWidth="1"/>
    <col min="791" max="803" width="6.75" style="179" customWidth="1"/>
    <col min="804" max="1023" width="9.1640625" style="179"/>
    <col min="1024" max="1024" width="6.6640625" style="179" customWidth="1"/>
    <col min="1025" max="1028" width="5.25" style="179" bestFit="1" customWidth="1"/>
    <col min="1029" max="1029" width="6.25" style="179" bestFit="1" customWidth="1"/>
    <col min="1030" max="1030" width="6.25" style="179" customWidth="1"/>
    <col min="1031" max="1031" width="6.25" style="179" bestFit="1" customWidth="1"/>
    <col min="1032" max="1032" width="6.25" style="179" customWidth="1"/>
    <col min="1033" max="1034" width="2.33203125" style="179" customWidth="1"/>
    <col min="1035" max="1035" width="4.33203125" style="179" customWidth="1"/>
    <col min="1036" max="1037" width="5.25" style="179" customWidth="1"/>
    <col min="1038" max="1043" width="4.33203125" style="179" customWidth="1"/>
    <col min="1044" max="1044" width="6.25" style="179" bestFit="1" customWidth="1"/>
    <col min="1045" max="1045" width="6.25" style="179" customWidth="1"/>
    <col min="1046" max="1046" width="1.75" style="179" customWidth="1"/>
    <col min="1047" max="1059" width="6.75" style="179" customWidth="1"/>
    <col min="1060" max="1279" width="9.1640625" style="179"/>
    <col min="1280" max="1280" width="6.6640625" style="179" customWidth="1"/>
    <col min="1281" max="1284" width="5.25" style="179" bestFit="1" customWidth="1"/>
    <col min="1285" max="1285" width="6.25" style="179" bestFit="1" customWidth="1"/>
    <col min="1286" max="1286" width="6.25" style="179" customWidth="1"/>
    <col min="1287" max="1287" width="6.25" style="179" bestFit="1" customWidth="1"/>
    <col min="1288" max="1288" width="6.25" style="179" customWidth="1"/>
    <col min="1289" max="1290" width="2.33203125" style="179" customWidth="1"/>
    <col min="1291" max="1291" width="4.33203125" style="179" customWidth="1"/>
    <col min="1292" max="1293" width="5.25" style="179" customWidth="1"/>
    <col min="1294" max="1299" width="4.33203125" style="179" customWidth="1"/>
    <col min="1300" max="1300" width="6.25" style="179" bestFit="1" customWidth="1"/>
    <col min="1301" max="1301" width="6.25" style="179" customWidth="1"/>
    <col min="1302" max="1302" width="1.75" style="179" customWidth="1"/>
    <col min="1303" max="1315" width="6.75" style="179" customWidth="1"/>
    <col min="1316" max="1535" width="9.1640625" style="179"/>
    <col min="1536" max="1536" width="6.6640625" style="179" customWidth="1"/>
    <col min="1537" max="1540" width="5.25" style="179" bestFit="1" customWidth="1"/>
    <col min="1541" max="1541" width="6.25" style="179" bestFit="1" customWidth="1"/>
    <col min="1542" max="1542" width="6.25" style="179" customWidth="1"/>
    <col min="1543" max="1543" width="6.25" style="179" bestFit="1" customWidth="1"/>
    <col min="1544" max="1544" width="6.25" style="179" customWidth="1"/>
    <col min="1545" max="1546" width="2.33203125" style="179" customWidth="1"/>
    <col min="1547" max="1547" width="4.33203125" style="179" customWidth="1"/>
    <col min="1548" max="1549" width="5.25" style="179" customWidth="1"/>
    <col min="1550" max="1555" width="4.33203125" style="179" customWidth="1"/>
    <col min="1556" max="1556" width="6.25" style="179" bestFit="1" customWidth="1"/>
    <col min="1557" max="1557" width="6.25" style="179" customWidth="1"/>
    <col min="1558" max="1558" width="1.75" style="179" customWidth="1"/>
    <col min="1559" max="1571" width="6.75" style="179" customWidth="1"/>
    <col min="1572" max="1791" width="9.1640625" style="179"/>
    <col min="1792" max="1792" width="6.6640625" style="179" customWidth="1"/>
    <col min="1793" max="1796" width="5.25" style="179" bestFit="1" customWidth="1"/>
    <col min="1797" max="1797" width="6.25" style="179" bestFit="1" customWidth="1"/>
    <col min="1798" max="1798" width="6.25" style="179" customWidth="1"/>
    <col min="1799" max="1799" width="6.25" style="179" bestFit="1" customWidth="1"/>
    <col min="1800" max="1800" width="6.25" style="179" customWidth="1"/>
    <col min="1801" max="1802" width="2.33203125" style="179" customWidth="1"/>
    <col min="1803" max="1803" width="4.33203125" style="179" customWidth="1"/>
    <col min="1804" max="1805" width="5.25" style="179" customWidth="1"/>
    <col min="1806" max="1811" width="4.33203125" style="179" customWidth="1"/>
    <col min="1812" max="1812" width="6.25" style="179" bestFit="1" customWidth="1"/>
    <col min="1813" max="1813" width="6.25" style="179" customWidth="1"/>
    <col min="1814" max="1814" width="1.75" style="179" customWidth="1"/>
    <col min="1815" max="1827" width="6.75" style="179" customWidth="1"/>
    <col min="1828" max="2047" width="9.1640625" style="179"/>
    <col min="2048" max="2048" width="6.6640625" style="179" customWidth="1"/>
    <col min="2049" max="2052" width="5.25" style="179" bestFit="1" customWidth="1"/>
    <col min="2053" max="2053" width="6.25" style="179" bestFit="1" customWidth="1"/>
    <col min="2054" max="2054" width="6.25" style="179" customWidth="1"/>
    <col min="2055" max="2055" width="6.25" style="179" bestFit="1" customWidth="1"/>
    <col min="2056" max="2056" width="6.25" style="179" customWidth="1"/>
    <col min="2057" max="2058" width="2.33203125" style="179" customWidth="1"/>
    <col min="2059" max="2059" width="4.33203125" style="179" customWidth="1"/>
    <col min="2060" max="2061" width="5.25" style="179" customWidth="1"/>
    <col min="2062" max="2067" width="4.33203125" style="179" customWidth="1"/>
    <col min="2068" max="2068" width="6.25" style="179" bestFit="1" customWidth="1"/>
    <col min="2069" max="2069" width="6.25" style="179" customWidth="1"/>
    <col min="2070" max="2070" width="1.75" style="179" customWidth="1"/>
    <col min="2071" max="2083" width="6.75" style="179" customWidth="1"/>
    <col min="2084" max="2303" width="9.1640625" style="179"/>
    <col min="2304" max="2304" width="6.6640625" style="179" customWidth="1"/>
    <col min="2305" max="2308" width="5.25" style="179" bestFit="1" customWidth="1"/>
    <col min="2309" max="2309" width="6.25" style="179" bestFit="1" customWidth="1"/>
    <col min="2310" max="2310" width="6.25" style="179" customWidth="1"/>
    <col min="2311" max="2311" width="6.25" style="179" bestFit="1" customWidth="1"/>
    <col min="2312" max="2312" width="6.25" style="179" customWidth="1"/>
    <col min="2313" max="2314" width="2.33203125" style="179" customWidth="1"/>
    <col min="2315" max="2315" width="4.33203125" style="179" customWidth="1"/>
    <col min="2316" max="2317" width="5.25" style="179" customWidth="1"/>
    <col min="2318" max="2323" width="4.33203125" style="179" customWidth="1"/>
    <col min="2324" max="2324" width="6.25" style="179" bestFit="1" customWidth="1"/>
    <col min="2325" max="2325" width="6.25" style="179" customWidth="1"/>
    <col min="2326" max="2326" width="1.75" style="179" customWidth="1"/>
    <col min="2327" max="2339" width="6.75" style="179" customWidth="1"/>
    <col min="2340" max="2559" width="9.1640625" style="179"/>
    <col min="2560" max="2560" width="6.6640625" style="179" customWidth="1"/>
    <col min="2561" max="2564" width="5.25" style="179" bestFit="1" customWidth="1"/>
    <col min="2565" max="2565" width="6.25" style="179" bestFit="1" customWidth="1"/>
    <col min="2566" max="2566" width="6.25" style="179" customWidth="1"/>
    <col min="2567" max="2567" width="6.25" style="179" bestFit="1" customWidth="1"/>
    <col min="2568" max="2568" width="6.25" style="179" customWidth="1"/>
    <col min="2569" max="2570" width="2.33203125" style="179" customWidth="1"/>
    <col min="2571" max="2571" width="4.33203125" style="179" customWidth="1"/>
    <col min="2572" max="2573" width="5.25" style="179" customWidth="1"/>
    <col min="2574" max="2579" width="4.33203125" style="179" customWidth="1"/>
    <col min="2580" max="2580" width="6.25" style="179" bestFit="1" customWidth="1"/>
    <col min="2581" max="2581" width="6.25" style="179" customWidth="1"/>
    <col min="2582" max="2582" width="1.75" style="179" customWidth="1"/>
    <col min="2583" max="2595" width="6.75" style="179" customWidth="1"/>
    <col min="2596" max="2815" width="9.1640625" style="179"/>
    <col min="2816" max="2816" width="6.6640625" style="179" customWidth="1"/>
    <col min="2817" max="2820" width="5.25" style="179" bestFit="1" customWidth="1"/>
    <col min="2821" max="2821" width="6.25" style="179" bestFit="1" customWidth="1"/>
    <col min="2822" max="2822" width="6.25" style="179" customWidth="1"/>
    <col min="2823" max="2823" width="6.25" style="179" bestFit="1" customWidth="1"/>
    <col min="2824" max="2824" width="6.25" style="179" customWidth="1"/>
    <col min="2825" max="2826" width="2.33203125" style="179" customWidth="1"/>
    <col min="2827" max="2827" width="4.33203125" style="179" customWidth="1"/>
    <col min="2828" max="2829" width="5.25" style="179" customWidth="1"/>
    <col min="2830" max="2835" width="4.33203125" style="179" customWidth="1"/>
    <col min="2836" max="2836" width="6.25" style="179" bestFit="1" customWidth="1"/>
    <col min="2837" max="2837" width="6.25" style="179" customWidth="1"/>
    <col min="2838" max="2838" width="1.75" style="179" customWidth="1"/>
    <col min="2839" max="2851" width="6.75" style="179" customWidth="1"/>
    <col min="2852" max="3071" width="9.1640625" style="179"/>
    <col min="3072" max="3072" width="6.6640625" style="179" customWidth="1"/>
    <col min="3073" max="3076" width="5.25" style="179" bestFit="1" customWidth="1"/>
    <col min="3077" max="3077" width="6.25" style="179" bestFit="1" customWidth="1"/>
    <col min="3078" max="3078" width="6.25" style="179" customWidth="1"/>
    <col min="3079" max="3079" width="6.25" style="179" bestFit="1" customWidth="1"/>
    <col min="3080" max="3080" width="6.25" style="179" customWidth="1"/>
    <col min="3081" max="3082" width="2.33203125" style="179" customWidth="1"/>
    <col min="3083" max="3083" width="4.33203125" style="179" customWidth="1"/>
    <col min="3084" max="3085" width="5.25" style="179" customWidth="1"/>
    <col min="3086" max="3091" width="4.33203125" style="179" customWidth="1"/>
    <col min="3092" max="3092" width="6.25" style="179" bestFit="1" customWidth="1"/>
    <col min="3093" max="3093" width="6.25" style="179" customWidth="1"/>
    <col min="3094" max="3094" width="1.75" style="179" customWidth="1"/>
    <col min="3095" max="3107" width="6.75" style="179" customWidth="1"/>
    <col min="3108" max="3327" width="9.1640625" style="179"/>
    <col min="3328" max="3328" width="6.6640625" style="179" customWidth="1"/>
    <col min="3329" max="3332" width="5.25" style="179" bestFit="1" customWidth="1"/>
    <col min="3333" max="3333" width="6.25" style="179" bestFit="1" customWidth="1"/>
    <col min="3334" max="3334" width="6.25" style="179" customWidth="1"/>
    <col min="3335" max="3335" width="6.25" style="179" bestFit="1" customWidth="1"/>
    <col min="3336" max="3336" width="6.25" style="179" customWidth="1"/>
    <col min="3337" max="3338" width="2.33203125" style="179" customWidth="1"/>
    <col min="3339" max="3339" width="4.33203125" style="179" customWidth="1"/>
    <col min="3340" max="3341" width="5.25" style="179" customWidth="1"/>
    <col min="3342" max="3347" width="4.33203125" style="179" customWidth="1"/>
    <col min="3348" max="3348" width="6.25" style="179" bestFit="1" customWidth="1"/>
    <col min="3349" max="3349" width="6.25" style="179" customWidth="1"/>
    <col min="3350" max="3350" width="1.75" style="179" customWidth="1"/>
    <col min="3351" max="3363" width="6.75" style="179" customWidth="1"/>
    <col min="3364" max="3583" width="9.1640625" style="179"/>
    <col min="3584" max="3584" width="6.6640625" style="179" customWidth="1"/>
    <col min="3585" max="3588" width="5.25" style="179" bestFit="1" customWidth="1"/>
    <col min="3589" max="3589" width="6.25" style="179" bestFit="1" customWidth="1"/>
    <col min="3590" max="3590" width="6.25" style="179" customWidth="1"/>
    <col min="3591" max="3591" width="6.25" style="179" bestFit="1" customWidth="1"/>
    <col min="3592" max="3592" width="6.25" style="179" customWidth="1"/>
    <col min="3593" max="3594" width="2.33203125" style="179" customWidth="1"/>
    <col min="3595" max="3595" width="4.33203125" style="179" customWidth="1"/>
    <col min="3596" max="3597" width="5.25" style="179" customWidth="1"/>
    <col min="3598" max="3603" width="4.33203125" style="179" customWidth="1"/>
    <col min="3604" max="3604" width="6.25" style="179" bestFit="1" customWidth="1"/>
    <col min="3605" max="3605" width="6.25" style="179" customWidth="1"/>
    <col min="3606" max="3606" width="1.75" style="179" customWidth="1"/>
    <col min="3607" max="3619" width="6.75" style="179" customWidth="1"/>
    <col min="3620" max="3839" width="9.1640625" style="179"/>
    <col min="3840" max="3840" width="6.6640625" style="179" customWidth="1"/>
    <col min="3841" max="3844" width="5.25" style="179" bestFit="1" customWidth="1"/>
    <col min="3845" max="3845" width="6.25" style="179" bestFit="1" customWidth="1"/>
    <col min="3846" max="3846" width="6.25" style="179" customWidth="1"/>
    <col min="3847" max="3847" width="6.25" style="179" bestFit="1" customWidth="1"/>
    <col min="3848" max="3848" width="6.25" style="179" customWidth="1"/>
    <col min="3849" max="3850" width="2.33203125" style="179" customWidth="1"/>
    <col min="3851" max="3851" width="4.33203125" style="179" customWidth="1"/>
    <col min="3852" max="3853" width="5.25" style="179" customWidth="1"/>
    <col min="3854" max="3859" width="4.33203125" style="179" customWidth="1"/>
    <col min="3860" max="3860" width="6.25" style="179" bestFit="1" customWidth="1"/>
    <col min="3861" max="3861" width="6.25" style="179" customWidth="1"/>
    <col min="3862" max="3862" width="1.75" style="179" customWidth="1"/>
    <col min="3863" max="3875" width="6.75" style="179" customWidth="1"/>
    <col min="3876" max="4095" width="9.1640625" style="179"/>
    <col min="4096" max="4096" width="6.6640625" style="179" customWidth="1"/>
    <col min="4097" max="4100" width="5.25" style="179" bestFit="1" customWidth="1"/>
    <col min="4101" max="4101" width="6.25" style="179" bestFit="1" customWidth="1"/>
    <col min="4102" max="4102" width="6.25" style="179" customWidth="1"/>
    <col min="4103" max="4103" width="6.25" style="179" bestFit="1" customWidth="1"/>
    <col min="4104" max="4104" width="6.25" style="179" customWidth="1"/>
    <col min="4105" max="4106" width="2.33203125" style="179" customWidth="1"/>
    <col min="4107" max="4107" width="4.33203125" style="179" customWidth="1"/>
    <col min="4108" max="4109" width="5.25" style="179" customWidth="1"/>
    <col min="4110" max="4115" width="4.33203125" style="179" customWidth="1"/>
    <col min="4116" max="4116" width="6.25" style="179" bestFit="1" customWidth="1"/>
    <col min="4117" max="4117" width="6.25" style="179" customWidth="1"/>
    <col min="4118" max="4118" width="1.75" style="179" customWidth="1"/>
    <col min="4119" max="4131" width="6.75" style="179" customWidth="1"/>
    <col min="4132" max="4351" width="9.1640625" style="179"/>
    <col min="4352" max="4352" width="6.6640625" style="179" customWidth="1"/>
    <col min="4353" max="4356" width="5.25" style="179" bestFit="1" customWidth="1"/>
    <col min="4357" max="4357" width="6.25" style="179" bestFit="1" customWidth="1"/>
    <col min="4358" max="4358" width="6.25" style="179" customWidth="1"/>
    <col min="4359" max="4359" width="6.25" style="179" bestFit="1" customWidth="1"/>
    <col min="4360" max="4360" width="6.25" style="179" customWidth="1"/>
    <col min="4361" max="4362" width="2.33203125" style="179" customWidth="1"/>
    <col min="4363" max="4363" width="4.33203125" style="179" customWidth="1"/>
    <col min="4364" max="4365" width="5.25" style="179" customWidth="1"/>
    <col min="4366" max="4371" width="4.33203125" style="179" customWidth="1"/>
    <col min="4372" max="4372" width="6.25" style="179" bestFit="1" customWidth="1"/>
    <col min="4373" max="4373" width="6.25" style="179" customWidth="1"/>
    <col min="4374" max="4374" width="1.75" style="179" customWidth="1"/>
    <col min="4375" max="4387" width="6.75" style="179" customWidth="1"/>
    <col min="4388" max="4607" width="9.1640625" style="179"/>
    <col min="4608" max="4608" width="6.6640625" style="179" customWidth="1"/>
    <col min="4609" max="4612" width="5.25" style="179" bestFit="1" customWidth="1"/>
    <col min="4613" max="4613" width="6.25" style="179" bestFit="1" customWidth="1"/>
    <col min="4614" max="4614" width="6.25" style="179" customWidth="1"/>
    <col min="4615" max="4615" width="6.25" style="179" bestFit="1" customWidth="1"/>
    <col min="4616" max="4616" width="6.25" style="179" customWidth="1"/>
    <col min="4617" max="4618" width="2.33203125" style="179" customWidth="1"/>
    <col min="4619" max="4619" width="4.33203125" style="179" customWidth="1"/>
    <col min="4620" max="4621" width="5.25" style="179" customWidth="1"/>
    <col min="4622" max="4627" width="4.33203125" style="179" customWidth="1"/>
    <col min="4628" max="4628" width="6.25" style="179" bestFit="1" customWidth="1"/>
    <col min="4629" max="4629" width="6.25" style="179" customWidth="1"/>
    <col min="4630" max="4630" width="1.75" style="179" customWidth="1"/>
    <col min="4631" max="4643" width="6.75" style="179" customWidth="1"/>
    <col min="4644" max="4863" width="9.1640625" style="179"/>
    <col min="4864" max="4864" width="6.6640625" style="179" customWidth="1"/>
    <col min="4865" max="4868" width="5.25" style="179" bestFit="1" customWidth="1"/>
    <col min="4869" max="4869" width="6.25" style="179" bestFit="1" customWidth="1"/>
    <col min="4870" max="4870" width="6.25" style="179" customWidth="1"/>
    <col min="4871" max="4871" width="6.25" style="179" bestFit="1" customWidth="1"/>
    <col min="4872" max="4872" width="6.25" style="179" customWidth="1"/>
    <col min="4873" max="4874" width="2.33203125" style="179" customWidth="1"/>
    <col min="4875" max="4875" width="4.33203125" style="179" customWidth="1"/>
    <col min="4876" max="4877" width="5.25" style="179" customWidth="1"/>
    <col min="4878" max="4883" width="4.33203125" style="179" customWidth="1"/>
    <col min="4884" max="4884" width="6.25" style="179" bestFit="1" customWidth="1"/>
    <col min="4885" max="4885" width="6.25" style="179" customWidth="1"/>
    <col min="4886" max="4886" width="1.75" style="179" customWidth="1"/>
    <col min="4887" max="4899" width="6.75" style="179" customWidth="1"/>
    <col min="4900" max="5119" width="9.1640625" style="179"/>
    <col min="5120" max="5120" width="6.6640625" style="179" customWidth="1"/>
    <col min="5121" max="5124" width="5.25" style="179" bestFit="1" customWidth="1"/>
    <col min="5125" max="5125" width="6.25" style="179" bestFit="1" customWidth="1"/>
    <col min="5126" max="5126" width="6.25" style="179" customWidth="1"/>
    <col min="5127" max="5127" width="6.25" style="179" bestFit="1" customWidth="1"/>
    <col min="5128" max="5128" width="6.25" style="179" customWidth="1"/>
    <col min="5129" max="5130" width="2.33203125" style="179" customWidth="1"/>
    <col min="5131" max="5131" width="4.33203125" style="179" customWidth="1"/>
    <col min="5132" max="5133" width="5.25" style="179" customWidth="1"/>
    <col min="5134" max="5139" width="4.33203125" style="179" customWidth="1"/>
    <col min="5140" max="5140" width="6.25" style="179" bestFit="1" customWidth="1"/>
    <col min="5141" max="5141" width="6.25" style="179" customWidth="1"/>
    <col min="5142" max="5142" width="1.75" style="179" customWidth="1"/>
    <col min="5143" max="5155" width="6.75" style="179" customWidth="1"/>
    <col min="5156" max="5375" width="9.1640625" style="179"/>
    <col min="5376" max="5376" width="6.6640625" style="179" customWidth="1"/>
    <col min="5377" max="5380" width="5.25" style="179" bestFit="1" customWidth="1"/>
    <col min="5381" max="5381" width="6.25" style="179" bestFit="1" customWidth="1"/>
    <col min="5382" max="5382" width="6.25" style="179" customWidth="1"/>
    <col min="5383" max="5383" width="6.25" style="179" bestFit="1" customWidth="1"/>
    <col min="5384" max="5384" width="6.25" style="179" customWidth="1"/>
    <col min="5385" max="5386" width="2.33203125" style="179" customWidth="1"/>
    <col min="5387" max="5387" width="4.33203125" style="179" customWidth="1"/>
    <col min="5388" max="5389" width="5.25" style="179" customWidth="1"/>
    <col min="5390" max="5395" width="4.33203125" style="179" customWidth="1"/>
    <col min="5396" max="5396" width="6.25" style="179" bestFit="1" customWidth="1"/>
    <col min="5397" max="5397" width="6.25" style="179" customWidth="1"/>
    <col min="5398" max="5398" width="1.75" style="179" customWidth="1"/>
    <col min="5399" max="5411" width="6.75" style="179" customWidth="1"/>
    <col min="5412" max="5631" width="9.1640625" style="179"/>
    <col min="5632" max="5632" width="6.6640625" style="179" customWidth="1"/>
    <col min="5633" max="5636" width="5.25" style="179" bestFit="1" customWidth="1"/>
    <col min="5637" max="5637" width="6.25" style="179" bestFit="1" customWidth="1"/>
    <col min="5638" max="5638" width="6.25" style="179" customWidth="1"/>
    <col min="5639" max="5639" width="6.25" style="179" bestFit="1" customWidth="1"/>
    <col min="5640" max="5640" width="6.25" style="179" customWidth="1"/>
    <col min="5641" max="5642" width="2.33203125" style="179" customWidth="1"/>
    <col min="5643" max="5643" width="4.33203125" style="179" customWidth="1"/>
    <col min="5644" max="5645" width="5.25" style="179" customWidth="1"/>
    <col min="5646" max="5651" width="4.33203125" style="179" customWidth="1"/>
    <col min="5652" max="5652" width="6.25" style="179" bestFit="1" customWidth="1"/>
    <col min="5653" max="5653" width="6.25" style="179" customWidth="1"/>
    <col min="5654" max="5654" width="1.75" style="179" customWidth="1"/>
    <col min="5655" max="5667" width="6.75" style="179" customWidth="1"/>
    <col min="5668" max="5887" width="9.1640625" style="179"/>
    <col min="5888" max="5888" width="6.6640625" style="179" customWidth="1"/>
    <col min="5889" max="5892" width="5.25" style="179" bestFit="1" customWidth="1"/>
    <col min="5893" max="5893" width="6.25" style="179" bestFit="1" customWidth="1"/>
    <col min="5894" max="5894" width="6.25" style="179" customWidth="1"/>
    <col min="5895" max="5895" width="6.25" style="179" bestFit="1" customWidth="1"/>
    <col min="5896" max="5896" width="6.25" style="179" customWidth="1"/>
    <col min="5897" max="5898" width="2.33203125" style="179" customWidth="1"/>
    <col min="5899" max="5899" width="4.33203125" style="179" customWidth="1"/>
    <col min="5900" max="5901" width="5.25" style="179" customWidth="1"/>
    <col min="5902" max="5907" width="4.33203125" style="179" customWidth="1"/>
    <col min="5908" max="5908" width="6.25" style="179" bestFit="1" customWidth="1"/>
    <col min="5909" max="5909" width="6.25" style="179" customWidth="1"/>
    <col min="5910" max="5910" width="1.75" style="179" customWidth="1"/>
    <col min="5911" max="5923" width="6.75" style="179" customWidth="1"/>
    <col min="5924" max="6143" width="9.1640625" style="179"/>
    <col min="6144" max="6144" width="6.6640625" style="179" customWidth="1"/>
    <col min="6145" max="6148" width="5.25" style="179" bestFit="1" customWidth="1"/>
    <col min="6149" max="6149" width="6.25" style="179" bestFit="1" customWidth="1"/>
    <col min="6150" max="6150" width="6.25" style="179" customWidth="1"/>
    <col min="6151" max="6151" width="6.25" style="179" bestFit="1" customWidth="1"/>
    <col min="6152" max="6152" width="6.25" style="179" customWidth="1"/>
    <col min="6153" max="6154" width="2.33203125" style="179" customWidth="1"/>
    <col min="6155" max="6155" width="4.33203125" style="179" customWidth="1"/>
    <col min="6156" max="6157" width="5.25" style="179" customWidth="1"/>
    <col min="6158" max="6163" width="4.33203125" style="179" customWidth="1"/>
    <col min="6164" max="6164" width="6.25" style="179" bestFit="1" customWidth="1"/>
    <col min="6165" max="6165" width="6.25" style="179" customWidth="1"/>
    <col min="6166" max="6166" width="1.75" style="179" customWidth="1"/>
    <col min="6167" max="6179" width="6.75" style="179" customWidth="1"/>
    <col min="6180" max="6399" width="9.1640625" style="179"/>
    <col min="6400" max="6400" width="6.6640625" style="179" customWidth="1"/>
    <col min="6401" max="6404" width="5.25" style="179" bestFit="1" customWidth="1"/>
    <col min="6405" max="6405" width="6.25" style="179" bestFit="1" customWidth="1"/>
    <col min="6406" max="6406" width="6.25" style="179" customWidth="1"/>
    <col min="6407" max="6407" width="6.25" style="179" bestFit="1" customWidth="1"/>
    <col min="6408" max="6408" width="6.25" style="179" customWidth="1"/>
    <col min="6409" max="6410" width="2.33203125" style="179" customWidth="1"/>
    <col min="6411" max="6411" width="4.33203125" style="179" customWidth="1"/>
    <col min="6412" max="6413" width="5.25" style="179" customWidth="1"/>
    <col min="6414" max="6419" width="4.33203125" style="179" customWidth="1"/>
    <col min="6420" max="6420" width="6.25" style="179" bestFit="1" customWidth="1"/>
    <col min="6421" max="6421" width="6.25" style="179" customWidth="1"/>
    <col min="6422" max="6422" width="1.75" style="179" customWidth="1"/>
    <col min="6423" max="6435" width="6.75" style="179" customWidth="1"/>
    <col min="6436" max="6655" width="9.1640625" style="179"/>
    <col min="6656" max="6656" width="6.6640625" style="179" customWidth="1"/>
    <col min="6657" max="6660" width="5.25" style="179" bestFit="1" customWidth="1"/>
    <col min="6661" max="6661" width="6.25" style="179" bestFit="1" customWidth="1"/>
    <col min="6662" max="6662" width="6.25" style="179" customWidth="1"/>
    <col min="6663" max="6663" width="6.25" style="179" bestFit="1" customWidth="1"/>
    <col min="6664" max="6664" width="6.25" style="179" customWidth="1"/>
    <col min="6665" max="6666" width="2.33203125" style="179" customWidth="1"/>
    <col min="6667" max="6667" width="4.33203125" style="179" customWidth="1"/>
    <col min="6668" max="6669" width="5.25" style="179" customWidth="1"/>
    <col min="6670" max="6675" width="4.33203125" style="179" customWidth="1"/>
    <col min="6676" max="6676" width="6.25" style="179" bestFit="1" customWidth="1"/>
    <col min="6677" max="6677" width="6.25" style="179" customWidth="1"/>
    <col min="6678" max="6678" width="1.75" style="179" customWidth="1"/>
    <col min="6679" max="6691" width="6.75" style="179" customWidth="1"/>
    <col min="6692" max="6911" width="9.1640625" style="179"/>
    <col min="6912" max="6912" width="6.6640625" style="179" customWidth="1"/>
    <col min="6913" max="6916" width="5.25" style="179" bestFit="1" customWidth="1"/>
    <col min="6917" max="6917" width="6.25" style="179" bestFit="1" customWidth="1"/>
    <col min="6918" max="6918" width="6.25" style="179" customWidth="1"/>
    <col min="6919" max="6919" width="6.25" style="179" bestFit="1" customWidth="1"/>
    <col min="6920" max="6920" width="6.25" style="179" customWidth="1"/>
    <col min="6921" max="6922" width="2.33203125" style="179" customWidth="1"/>
    <col min="6923" max="6923" width="4.33203125" style="179" customWidth="1"/>
    <col min="6924" max="6925" width="5.25" style="179" customWidth="1"/>
    <col min="6926" max="6931" width="4.33203125" style="179" customWidth="1"/>
    <col min="6932" max="6932" width="6.25" style="179" bestFit="1" customWidth="1"/>
    <col min="6933" max="6933" width="6.25" style="179" customWidth="1"/>
    <col min="6934" max="6934" width="1.75" style="179" customWidth="1"/>
    <col min="6935" max="6947" width="6.75" style="179" customWidth="1"/>
    <col min="6948" max="7167" width="9.1640625" style="179"/>
    <col min="7168" max="7168" width="6.6640625" style="179" customWidth="1"/>
    <col min="7169" max="7172" width="5.25" style="179" bestFit="1" customWidth="1"/>
    <col min="7173" max="7173" width="6.25" style="179" bestFit="1" customWidth="1"/>
    <col min="7174" max="7174" width="6.25" style="179" customWidth="1"/>
    <col min="7175" max="7175" width="6.25" style="179" bestFit="1" customWidth="1"/>
    <col min="7176" max="7176" width="6.25" style="179" customWidth="1"/>
    <col min="7177" max="7178" width="2.33203125" style="179" customWidth="1"/>
    <col min="7179" max="7179" width="4.33203125" style="179" customWidth="1"/>
    <col min="7180" max="7181" width="5.25" style="179" customWidth="1"/>
    <col min="7182" max="7187" width="4.33203125" style="179" customWidth="1"/>
    <col min="7188" max="7188" width="6.25" style="179" bestFit="1" customWidth="1"/>
    <col min="7189" max="7189" width="6.25" style="179" customWidth="1"/>
    <col min="7190" max="7190" width="1.75" style="179" customWidth="1"/>
    <col min="7191" max="7203" width="6.75" style="179" customWidth="1"/>
    <col min="7204" max="7423" width="9.1640625" style="179"/>
    <col min="7424" max="7424" width="6.6640625" style="179" customWidth="1"/>
    <col min="7425" max="7428" width="5.25" style="179" bestFit="1" customWidth="1"/>
    <col min="7429" max="7429" width="6.25" style="179" bestFit="1" customWidth="1"/>
    <col min="7430" max="7430" width="6.25" style="179" customWidth="1"/>
    <col min="7431" max="7431" width="6.25" style="179" bestFit="1" customWidth="1"/>
    <col min="7432" max="7432" width="6.25" style="179" customWidth="1"/>
    <col min="7433" max="7434" width="2.33203125" style="179" customWidth="1"/>
    <col min="7435" max="7435" width="4.33203125" style="179" customWidth="1"/>
    <col min="7436" max="7437" width="5.25" style="179" customWidth="1"/>
    <col min="7438" max="7443" width="4.33203125" style="179" customWidth="1"/>
    <col min="7444" max="7444" width="6.25" style="179" bestFit="1" customWidth="1"/>
    <col min="7445" max="7445" width="6.25" style="179" customWidth="1"/>
    <col min="7446" max="7446" width="1.75" style="179" customWidth="1"/>
    <col min="7447" max="7459" width="6.75" style="179" customWidth="1"/>
    <col min="7460" max="7679" width="9.1640625" style="179"/>
    <col min="7680" max="7680" width="6.6640625" style="179" customWidth="1"/>
    <col min="7681" max="7684" width="5.25" style="179" bestFit="1" customWidth="1"/>
    <col min="7685" max="7685" width="6.25" style="179" bestFit="1" customWidth="1"/>
    <col min="7686" max="7686" width="6.25" style="179" customWidth="1"/>
    <col min="7687" max="7687" width="6.25" style="179" bestFit="1" customWidth="1"/>
    <col min="7688" max="7688" width="6.25" style="179" customWidth="1"/>
    <col min="7689" max="7690" width="2.33203125" style="179" customWidth="1"/>
    <col min="7691" max="7691" width="4.33203125" style="179" customWidth="1"/>
    <col min="7692" max="7693" width="5.25" style="179" customWidth="1"/>
    <col min="7694" max="7699" width="4.33203125" style="179" customWidth="1"/>
    <col min="7700" max="7700" width="6.25" style="179" bestFit="1" customWidth="1"/>
    <col min="7701" max="7701" width="6.25" style="179" customWidth="1"/>
    <col min="7702" max="7702" width="1.75" style="179" customWidth="1"/>
    <col min="7703" max="7715" width="6.75" style="179" customWidth="1"/>
    <col min="7716" max="7935" width="9.1640625" style="179"/>
    <col min="7936" max="7936" width="6.6640625" style="179" customWidth="1"/>
    <col min="7937" max="7940" width="5.25" style="179" bestFit="1" customWidth="1"/>
    <col min="7941" max="7941" width="6.25" style="179" bestFit="1" customWidth="1"/>
    <col min="7942" max="7942" width="6.25" style="179" customWidth="1"/>
    <col min="7943" max="7943" width="6.25" style="179" bestFit="1" customWidth="1"/>
    <col min="7944" max="7944" width="6.25" style="179" customWidth="1"/>
    <col min="7945" max="7946" width="2.33203125" style="179" customWidth="1"/>
    <col min="7947" max="7947" width="4.33203125" style="179" customWidth="1"/>
    <col min="7948" max="7949" width="5.25" style="179" customWidth="1"/>
    <col min="7950" max="7955" width="4.33203125" style="179" customWidth="1"/>
    <col min="7956" max="7956" width="6.25" style="179" bestFit="1" customWidth="1"/>
    <col min="7957" max="7957" width="6.25" style="179" customWidth="1"/>
    <col min="7958" max="7958" width="1.75" style="179" customWidth="1"/>
    <col min="7959" max="7971" width="6.75" style="179" customWidth="1"/>
    <col min="7972" max="8191" width="9.1640625" style="179"/>
    <col min="8192" max="8192" width="6.6640625" style="179" customWidth="1"/>
    <col min="8193" max="8196" width="5.25" style="179" bestFit="1" customWidth="1"/>
    <col min="8197" max="8197" width="6.25" style="179" bestFit="1" customWidth="1"/>
    <col min="8198" max="8198" width="6.25" style="179" customWidth="1"/>
    <col min="8199" max="8199" width="6.25" style="179" bestFit="1" customWidth="1"/>
    <col min="8200" max="8200" width="6.25" style="179" customWidth="1"/>
    <col min="8201" max="8202" width="2.33203125" style="179" customWidth="1"/>
    <col min="8203" max="8203" width="4.33203125" style="179" customWidth="1"/>
    <col min="8204" max="8205" width="5.25" style="179" customWidth="1"/>
    <col min="8206" max="8211" width="4.33203125" style="179" customWidth="1"/>
    <col min="8212" max="8212" width="6.25" style="179" bestFit="1" customWidth="1"/>
    <col min="8213" max="8213" width="6.25" style="179" customWidth="1"/>
    <col min="8214" max="8214" width="1.75" style="179" customWidth="1"/>
    <col min="8215" max="8227" width="6.75" style="179" customWidth="1"/>
    <col min="8228" max="8447" width="9.1640625" style="179"/>
    <col min="8448" max="8448" width="6.6640625" style="179" customWidth="1"/>
    <col min="8449" max="8452" width="5.25" style="179" bestFit="1" customWidth="1"/>
    <col min="8453" max="8453" width="6.25" style="179" bestFit="1" customWidth="1"/>
    <col min="8454" max="8454" width="6.25" style="179" customWidth="1"/>
    <col min="8455" max="8455" width="6.25" style="179" bestFit="1" customWidth="1"/>
    <col min="8456" max="8456" width="6.25" style="179" customWidth="1"/>
    <col min="8457" max="8458" width="2.33203125" style="179" customWidth="1"/>
    <col min="8459" max="8459" width="4.33203125" style="179" customWidth="1"/>
    <col min="8460" max="8461" width="5.25" style="179" customWidth="1"/>
    <col min="8462" max="8467" width="4.33203125" style="179" customWidth="1"/>
    <col min="8468" max="8468" width="6.25" style="179" bestFit="1" customWidth="1"/>
    <col min="8469" max="8469" width="6.25" style="179" customWidth="1"/>
    <col min="8470" max="8470" width="1.75" style="179" customWidth="1"/>
    <col min="8471" max="8483" width="6.75" style="179" customWidth="1"/>
    <col min="8484" max="8703" width="9.1640625" style="179"/>
    <col min="8704" max="8704" width="6.6640625" style="179" customWidth="1"/>
    <col min="8705" max="8708" width="5.25" style="179" bestFit="1" customWidth="1"/>
    <col min="8709" max="8709" width="6.25" style="179" bestFit="1" customWidth="1"/>
    <col min="8710" max="8710" width="6.25" style="179" customWidth="1"/>
    <col min="8711" max="8711" width="6.25" style="179" bestFit="1" customWidth="1"/>
    <col min="8712" max="8712" width="6.25" style="179" customWidth="1"/>
    <col min="8713" max="8714" width="2.33203125" style="179" customWidth="1"/>
    <col min="8715" max="8715" width="4.33203125" style="179" customWidth="1"/>
    <col min="8716" max="8717" width="5.25" style="179" customWidth="1"/>
    <col min="8718" max="8723" width="4.33203125" style="179" customWidth="1"/>
    <col min="8724" max="8724" width="6.25" style="179" bestFit="1" customWidth="1"/>
    <col min="8725" max="8725" width="6.25" style="179" customWidth="1"/>
    <col min="8726" max="8726" width="1.75" style="179" customWidth="1"/>
    <col min="8727" max="8739" width="6.75" style="179" customWidth="1"/>
    <col min="8740" max="8959" width="9.1640625" style="179"/>
    <col min="8960" max="8960" width="6.6640625" style="179" customWidth="1"/>
    <col min="8961" max="8964" width="5.25" style="179" bestFit="1" customWidth="1"/>
    <col min="8965" max="8965" width="6.25" style="179" bestFit="1" customWidth="1"/>
    <col min="8966" max="8966" width="6.25" style="179" customWidth="1"/>
    <col min="8967" max="8967" width="6.25" style="179" bestFit="1" customWidth="1"/>
    <col min="8968" max="8968" width="6.25" style="179" customWidth="1"/>
    <col min="8969" max="8970" width="2.33203125" style="179" customWidth="1"/>
    <col min="8971" max="8971" width="4.33203125" style="179" customWidth="1"/>
    <col min="8972" max="8973" width="5.25" style="179" customWidth="1"/>
    <col min="8974" max="8979" width="4.33203125" style="179" customWidth="1"/>
    <col min="8980" max="8980" width="6.25" style="179" bestFit="1" customWidth="1"/>
    <col min="8981" max="8981" width="6.25" style="179" customWidth="1"/>
    <col min="8982" max="8982" width="1.75" style="179" customWidth="1"/>
    <col min="8983" max="8995" width="6.75" style="179" customWidth="1"/>
    <col min="8996" max="9215" width="9.1640625" style="179"/>
    <col min="9216" max="9216" width="6.6640625" style="179" customWidth="1"/>
    <col min="9217" max="9220" width="5.25" style="179" bestFit="1" customWidth="1"/>
    <col min="9221" max="9221" width="6.25" style="179" bestFit="1" customWidth="1"/>
    <col min="9222" max="9222" width="6.25" style="179" customWidth="1"/>
    <col min="9223" max="9223" width="6.25" style="179" bestFit="1" customWidth="1"/>
    <col min="9224" max="9224" width="6.25" style="179" customWidth="1"/>
    <col min="9225" max="9226" width="2.33203125" style="179" customWidth="1"/>
    <col min="9227" max="9227" width="4.33203125" style="179" customWidth="1"/>
    <col min="9228" max="9229" width="5.25" style="179" customWidth="1"/>
    <col min="9230" max="9235" width="4.33203125" style="179" customWidth="1"/>
    <col min="9236" max="9236" width="6.25" style="179" bestFit="1" customWidth="1"/>
    <col min="9237" max="9237" width="6.25" style="179" customWidth="1"/>
    <col min="9238" max="9238" width="1.75" style="179" customWidth="1"/>
    <col min="9239" max="9251" width="6.75" style="179" customWidth="1"/>
    <col min="9252" max="9471" width="9.1640625" style="179"/>
    <col min="9472" max="9472" width="6.6640625" style="179" customWidth="1"/>
    <col min="9473" max="9476" width="5.25" style="179" bestFit="1" customWidth="1"/>
    <col min="9477" max="9477" width="6.25" style="179" bestFit="1" customWidth="1"/>
    <col min="9478" max="9478" width="6.25" style="179" customWidth="1"/>
    <col min="9479" max="9479" width="6.25" style="179" bestFit="1" customWidth="1"/>
    <col min="9480" max="9480" width="6.25" style="179" customWidth="1"/>
    <col min="9481" max="9482" width="2.33203125" style="179" customWidth="1"/>
    <col min="9483" max="9483" width="4.33203125" style="179" customWidth="1"/>
    <col min="9484" max="9485" width="5.25" style="179" customWidth="1"/>
    <col min="9486" max="9491" width="4.33203125" style="179" customWidth="1"/>
    <col min="9492" max="9492" width="6.25" style="179" bestFit="1" customWidth="1"/>
    <col min="9493" max="9493" width="6.25" style="179" customWidth="1"/>
    <col min="9494" max="9494" width="1.75" style="179" customWidth="1"/>
    <col min="9495" max="9507" width="6.75" style="179" customWidth="1"/>
    <col min="9508" max="9727" width="9.1640625" style="179"/>
    <col min="9728" max="9728" width="6.6640625" style="179" customWidth="1"/>
    <col min="9729" max="9732" width="5.25" style="179" bestFit="1" customWidth="1"/>
    <col min="9733" max="9733" width="6.25" style="179" bestFit="1" customWidth="1"/>
    <col min="9734" max="9734" width="6.25" style="179" customWidth="1"/>
    <col min="9735" max="9735" width="6.25" style="179" bestFit="1" customWidth="1"/>
    <col min="9736" max="9736" width="6.25" style="179" customWidth="1"/>
    <col min="9737" max="9738" width="2.33203125" style="179" customWidth="1"/>
    <col min="9739" max="9739" width="4.33203125" style="179" customWidth="1"/>
    <col min="9740" max="9741" width="5.25" style="179" customWidth="1"/>
    <col min="9742" max="9747" width="4.33203125" style="179" customWidth="1"/>
    <col min="9748" max="9748" width="6.25" style="179" bestFit="1" customWidth="1"/>
    <col min="9749" max="9749" width="6.25" style="179" customWidth="1"/>
    <col min="9750" max="9750" width="1.75" style="179" customWidth="1"/>
    <col min="9751" max="9763" width="6.75" style="179" customWidth="1"/>
    <col min="9764" max="9983" width="9.1640625" style="179"/>
    <col min="9984" max="9984" width="6.6640625" style="179" customWidth="1"/>
    <col min="9985" max="9988" width="5.25" style="179" bestFit="1" customWidth="1"/>
    <col min="9989" max="9989" width="6.25" style="179" bestFit="1" customWidth="1"/>
    <col min="9990" max="9990" width="6.25" style="179" customWidth="1"/>
    <col min="9991" max="9991" width="6.25" style="179" bestFit="1" customWidth="1"/>
    <col min="9992" max="9992" width="6.25" style="179" customWidth="1"/>
    <col min="9993" max="9994" width="2.33203125" style="179" customWidth="1"/>
    <col min="9995" max="9995" width="4.33203125" style="179" customWidth="1"/>
    <col min="9996" max="9997" width="5.25" style="179" customWidth="1"/>
    <col min="9998" max="10003" width="4.33203125" style="179" customWidth="1"/>
    <col min="10004" max="10004" width="6.25" style="179" bestFit="1" customWidth="1"/>
    <col min="10005" max="10005" width="6.25" style="179" customWidth="1"/>
    <col min="10006" max="10006" width="1.75" style="179" customWidth="1"/>
    <col min="10007" max="10019" width="6.75" style="179" customWidth="1"/>
    <col min="10020" max="10239" width="9.1640625" style="179"/>
    <col min="10240" max="10240" width="6.6640625" style="179" customWidth="1"/>
    <col min="10241" max="10244" width="5.25" style="179" bestFit="1" customWidth="1"/>
    <col min="10245" max="10245" width="6.25" style="179" bestFit="1" customWidth="1"/>
    <col min="10246" max="10246" width="6.25" style="179" customWidth="1"/>
    <col min="10247" max="10247" width="6.25" style="179" bestFit="1" customWidth="1"/>
    <col min="10248" max="10248" width="6.25" style="179" customWidth="1"/>
    <col min="10249" max="10250" width="2.33203125" style="179" customWidth="1"/>
    <col min="10251" max="10251" width="4.33203125" style="179" customWidth="1"/>
    <col min="10252" max="10253" width="5.25" style="179" customWidth="1"/>
    <col min="10254" max="10259" width="4.33203125" style="179" customWidth="1"/>
    <col min="10260" max="10260" width="6.25" style="179" bestFit="1" customWidth="1"/>
    <col min="10261" max="10261" width="6.25" style="179" customWidth="1"/>
    <col min="10262" max="10262" width="1.75" style="179" customWidth="1"/>
    <col min="10263" max="10275" width="6.75" style="179" customWidth="1"/>
    <col min="10276" max="10495" width="9.1640625" style="179"/>
    <col min="10496" max="10496" width="6.6640625" style="179" customWidth="1"/>
    <col min="10497" max="10500" width="5.25" style="179" bestFit="1" customWidth="1"/>
    <col min="10501" max="10501" width="6.25" style="179" bestFit="1" customWidth="1"/>
    <col min="10502" max="10502" width="6.25" style="179" customWidth="1"/>
    <col min="10503" max="10503" width="6.25" style="179" bestFit="1" customWidth="1"/>
    <col min="10504" max="10504" width="6.25" style="179" customWidth="1"/>
    <col min="10505" max="10506" width="2.33203125" style="179" customWidth="1"/>
    <col min="10507" max="10507" width="4.33203125" style="179" customWidth="1"/>
    <col min="10508" max="10509" width="5.25" style="179" customWidth="1"/>
    <col min="10510" max="10515" width="4.33203125" style="179" customWidth="1"/>
    <col min="10516" max="10516" width="6.25" style="179" bestFit="1" customWidth="1"/>
    <col min="10517" max="10517" width="6.25" style="179" customWidth="1"/>
    <col min="10518" max="10518" width="1.75" style="179" customWidth="1"/>
    <col min="10519" max="10531" width="6.75" style="179" customWidth="1"/>
    <col min="10532" max="10751" width="9.1640625" style="179"/>
    <col min="10752" max="10752" width="6.6640625" style="179" customWidth="1"/>
    <col min="10753" max="10756" width="5.25" style="179" bestFit="1" customWidth="1"/>
    <col min="10757" max="10757" width="6.25" style="179" bestFit="1" customWidth="1"/>
    <col min="10758" max="10758" width="6.25" style="179" customWidth="1"/>
    <col min="10759" max="10759" width="6.25" style="179" bestFit="1" customWidth="1"/>
    <col min="10760" max="10760" width="6.25" style="179" customWidth="1"/>
    <col min="10761" max="10762" width="2.33203125" style="179" customWidth="1"/>
    <col min="10763" max="10763" width="4.33203125" style="179" customWidth="1"/>
    <col min="10764" max="10765" width="5.25" style="179" customWidth="1"/>
    <col min="10766" max="10771" width="4.33203125" style="179" customWidth="1"/>
    <col min="10772" max="10772" width="6.25" style="179" bestFit="1" customWidth="1"/>
    <col min="10773" max="10773" width="6.25" style="179" customWidth="1"/>
    <col min="10774" max="10774" width="1.75" style="179" customWidth="1"/>
    <col min="10775" max="10787" width="6.75" style="179" customWidth="1"/>
    <col min="10788" max="11007" width="9.1640625" style="179"/>
    <col min="11008" max="11008" width="6.6640625" style="179" customWidth="1"/>
    <col min="11009" max="11012" width="5.25" style="179" bestFit="1" customWidth="1"/>
    <col min="11013" max="11013" width="6.25" style="179" bestFit="1" customWidth="1"/>
    <col min="11014" max="11014" width="6.25" style="179" customWidth="1"/>
    <col min="11015" max="11015" width="6.25" style="179" bestFit="1" customWidth="1"/>
    <col min="11016" max="11016" width="6.25" style="179" customWidth="1"/>
    <col min="11017" max="11018" width="2.33203125" style="179" customWidth="1"/>
    <col min="11019" max="11019" width="4.33203125" style="179" customWidth="1"/>
    <col min="11020" max="11021" width="5.25" style="179" customWidth="1"/>
    <col min="11022" max="11027" width="4.33203125" style="179" customWidth="1"/>
    <col min="11028" max="11028" width="6.25" style="179" bestFit="1" customWidth="1"/>
    <col min="11029" max="11029" width="6.25" style="179" customWidth="1"/>
    <col min="11030" max="11030" width="1.75" style="179" customWidth="1"/>
    <col min="11031" max="11043" width="6.75" style="179" customWidth="1"/>
    <col min="11044" max="11263" width="9.1640625" style="179"/>
    <col min="11264" max="11264" width="6.6640625" style="179" customWidth="1"/>
    <col min="11265" max="11268" width="5.25" style="179" bestFit="1" customWidth="1"/>
    <col min="11269" max="11269" width="6.25" style="179" bestFit="1" customWidth="1"/>
    <col min="11270" max="11270" width="6.25" style="179" customWidth="1"/>
    <col min="11271" max="11271" width="6.25" style="179" bestFit="1" customWidth="1"/>
    <col min="11272" max="11272" width="6.25" style="179" customWidth="1"/>
    <col min="11273" max="11274" width="2.33203125" style="179" customWidth="1"/>
    <col min="11275" max="11275" width="4.33203125" style="179" customWidth="1"/>
    <col min="11276" max="11277" width="5.25" style="179" customWidth="1"/>
    <col min="11278" max="11283" width="4.33203125" style="179" customWidth="1"/>
    <col min="11284" max="11284" width="6.25" style="179" bestFit="1" customWidth="1"/>
    <col min="11285" max="11285" width="6.25" style="179" customWidth="1"/>
    <col min="11286" max="11286" width="1.75" style="179" customWidth="1"/>
    <col min="11287" max="11299" width="6.75" style="179" customWidth="1"/>
    <col min="11300" max="11519" width="9.1640625" style="179"/>
    <col min="11520" max="11520" width="6.6640625" style="179" customWidth="1"/>
    <col min="11521" max="11524" width="5.25" style="179" bestFit="1" customWidth="1"/>
    <col min="11525" max="11525" width="6.25" style="179" bestFit="1" customWidth="1"/>
    <col min="11526" max="11526" width="6.25" style="179" customWidth="1"/>
    <col min="11527" max="11527" width="6.25" style="179" bestFit="1" customWidth="1"/>
    <col min="11528" max="11528" width="6.25" style="179" customWidth="1"/>
    <col min="11529" max="11530" width="2.33203125" style="179" customWidth="1"/>
    <col min="11531" max="11531" width="4.33203125" style="179" customWidth="1"/>
    <col min="11532" max="11533" width="5.25" style="179" customWidth="1"/>
    <col min="11534" max="11539" width="4.33203125" style="179" customWidth="1"/>
    <col min="11540" max="11540" width="6.25" style="179" bestFit="1" customWidth="1"/>
    <col min="11541" max="11541" width="6.25" style="179" customWidth="1"/>
    <col min="11542" max="11542" width="1.75" style="179" customWidth="1"/>
    <col min="11543" max="11555" width="6.75" style="179" customWidth="1"/>
    <col min="11556" max="11775" width="9.1640625" style="179"/>
    <col min="11776" max="11776" width="6.6640625" style="179" customWidth="1"/>
    <col min="11777" max="11780" width="5.25" style="179" bestFit="1" customWidth="1"/>
    <col min="11781" max="11781" width="6.25" style="179" bestFit="1" customWidth="1"/>
    <col min="11782" max="11782" width="6.25" style="179" customWidth="1"/>
    <col min="11783" max="11783" width="6.25" style="179" bestFit="1" customWidth="1"/>
    <col min="11784" max="11784" width="6.25" style="179" customWidth="1"/>
    <col min="11785" max="11786" width="2.33203125" style="179" customWidth="1"/>
    <col min="11787" max="11787" width="4.33203125" style="179" customWidth="1"/>
    <col min="11788" max="11789" width="5.25" style="179" customWidth="1"/>
    <col min="11790" max="11795" width="4.33203125" style="179" customWidth="1"/>
    <col min="11796" max="11796" width="6.25" style="179" bestFit="1" customWidth="1"/>
    <col min="11797" max="11797" width="6.25" style="179" customWidth="1"/>
    <col min="11798" max="11798" width="1.75" style="179" customWidth="1"/>
    <col min="11799" max="11811" width="6.75" style="179" customWidth="1"/>
    <col min="11812" max="12031" width="9.1640625" style="179"/>
    <col min="12032" max="12032" width="6.6640625" style="179" customWidth="1"/>
    <col min="12033" max="12036" width="5.25" style="179" bestFit="1" customWidth="1"/>
    <col min="12037" max="12037" width="6.25" style="179" bestFit="1" customWidth="1"/>
    <col min="12038" max="12038" width="6.25" style="179" customWidth="1"/>
    <col min="12039" max="12039" width="6.25" style="179" bestFit="1" customWidth="1"/>
    <col min="12040" max="12040" width="6.25" style="179" customWidth="1"/>
    <col min="12041" max="12042" width="2.33203125" style="179" customWidth="1"/>
    <col min="12043" max="12043" width="4.33203125" style="179" customWidth="1"/>
    <col min="12044" max="12045" width="5.25" style="179" customWidth="1"/>
    <col min="12046" max="12051" width="4.33203125" style="179" customWidth="1"/>
    <col min="12052" max="12052" width="6.25" style="179" bestFit="1" customWidth="1"/>
    <col min="12053" max="12053" width="6.25" style="179" customWidth="1"/>
    <col min="12054" max="12054" width="1.75" style="179" customWidth="1"/>
    <col min="12055" max="12067" width="6.75" style="179" customWidth="1"/>
    <col min="12068" max="12287" width="9.1640625" style="179"/>
    <col min="12288" max="12288" width="6.6640625" style="179" customWidth="1"/>
    <col min="12289" max="12292" width="5.25" style="179" bestFit="1" customWidth="1"/>
    <col min="12293" max="12293" width="6.25" style="179" bestFit="1" customWidth="1"/>
    <col min="12294" max="12294" width="6.25" style="179" customWidth="1"/>
    <col min="12295" max="12295" width="6.25" style="179" bestFit="1" customWidth="1"/>
    <col min="12296" max="12296" width="6.25" style="179" customWidth="1"/>
    <col min="12297" max="12298" width="2.33203125" style="179" customWidth="1"/>
    <col min="12299" max="12299" width="4.33203125" style="179" customWidth="1"/>
    <col min="12300" max="12301" width="5.25" style="179" customWidth="1"/>
    <col min="12302" max="12307" width="4.33203125" style="179" customWidth="1"/>
    <col min="12308" max="12308" width="6.25" style="179" bestFit="1" customWidth="1"/>
    <col min="12309" max="12309" width="6.25" style="179" customWidth="1"/>
    <col min="12310" max="12310" width="1.75" style="179" customWidth="1"/>
    <col min="12311" max="12323" width="6.75" style="179" customWidth="1"/>
    <col min="12324" max="12543" width="9.1640625" style="179"/>
    <col min="12544" max="12544" width="6.6640625" style="179" customWidth="1"/>
    <col min="12545" max="12548" width="5.25" style="179" bestFit="1" customWidth="1"/>
    <col min="12549" max="12549" width="6.25" style="179" bestFit="1" customWidth="1"/>
    <col min="12550" max="12550" width="6.25" style="179" customWidth="1"/>
    <col min="12551" max="12551" width="6.25" style="179" bestFit="1" customWidth="1"/>
    <col min="12552" max="12552" width="6.25" style="179" customWidth="1"/>
    <col min="12553" max="12554" width="2.33203125" style="179" customWidth="1"/>
    <col min="12555" max="12555" width="4.33203125" style="179" customWidth="1"/>
    <col min="12556" max="12557" width="5.25" style="179" customWidth="1"/>
    <col min="12558" max="12563" width="4.33203125" style="179" customWidth="1"/>
    <col min="12564" max="12564" width="6.25" style="179" bestFit="1" customWidth="1"/>
    <col min="12565" max="12565" width="6.25" style="179" customWidth="1"/>
    <col min="12566" max="12566" width="1.75" style="179" customWidth="1"/>
    <col min="12567" max="12579" width="6.75" style="179" customWidth="1"/>
    <col min="12580" max="12799" width="9.1640625" style="179"/>
    <col min="12800" max="12800" width="6.6640625" style="179" customWidth="1"/>
    <col min="12801" max="12804" width="5.25" style="179" bestFit="1" customWidth="1"/>
    <col min="12805" max="12805" width="6.25" style="179" bestFit="1" customWidth="1"/>
    <col min="12806" max="12806" width="6.25" style="179" customWidth="1"/>
    <col min="12807" max="12807" width="6.25" style="179" bestFit="1" customWidth="1"/>
    <col min="12808" max="12808" width="6.25" style="179" customWidth="1"/>
    <col min="12809" max="12810" width="2.33203125" style="179" customWidth="1"/>
    <col min="12811" max="12811" width="4.33203125" style="179" customWidth="1"/>
    <col min="12812" max="12813" width="5.25" style="179" customWidth="1"/>
    <col min="12814" max="12819" width="4.33203125" style="179" customWidth="1"/>
    <col min="12820" max="12820" width="6.25" style="179" bestFit="1" customWidth="1"/>
    <col min="12821" max="12821" width="6.25" style="179" customWidth="1"/>
    <col min="12822" max="12822" width="1.75" style="179" customWidth="1"/>
    <col min="12823" max="12835" width="6.75" style="179" customWidth="1"/>
    <col min="12836" max="13055" width="9.1640625" style="179"/>
    <col min="13056" max="13056" width="6.6640625" style="179" customWidth="1"/>
    <col min="13057" max="13060" width="5.25" style="179" bestFit="1" customWidth="1"/>
    <col min="13061" max="13061" width="6.25" style="179" bestFit="1" customWidth="1"/>
    <col min="13062" max="13062" width="6.25" style="179" customWidth="1"/>
    <col min="13063" max="13063" width="6.25" style="179" bestFit="1" customWidth="1"/>
    <col min="13064" max="13064" width="6.25" style="179" customWidth="1"/>
    <col min="13065" max="13066" width="2.33203125" style="179" customWidth="1"/>
    <col min="13067" max="13067" width="4.33203125" style="179" customWidth="1"/>
    <col min="13068" max="13069" width="5.25" style="179" customWidth="1"/>
    <col min="13070" max="13075" width="4.33203125" style="179" customWidth="1"/>
    <col min="13076" max="13076" width="6.25" style="179" bestFit="1" customWidth="1"/>
    <col min="13077" max="13077" width="6.25" style="179" customWidth="1"/>
    <col min="13078" max="13078" width="1.75" style="179" customWidth="1"/>
    <col min="13079" max="13091" width="6.75" style="179" customWidth="1"/>
    <col min="13092" max="13311" width="9.1640625" style="179"/>
    <col min="13312" max="13312" width="6.6640625" style="179" customWidth="1"/>
    <col min="13313" max="13316" width="5.25" style="179" bestFit="1" customWidth="1"/>
    <col min="13317" max="13317" width="6.25" style="179" bestFit="1" customWidth="1"/>
    <col min="13318" max="13318" width="6.25" style="179" customWidth="1"/>
    <col min="13319" max="13319" width="6.25" style="179" bestFit="1" customWidth="1"/>
    <col min="13320" max="13320" width="6.25" style="179" customWidth="1"/>
    <col min="13321" max="13322" width="2.33203125" style="179" customWidth="1"/>
    <col min="13323" max="13323" width="4.33203125" style="179" customWidth="1"/>
    <col min="13324" max="13325" width="5.25" style="179" customWidth="1"/>
    <col min="13326" max="13331" width="4.33203125" style="179" customWidth="1"/>
    <col min="13332" max="13332" width="6.25" style="179" bestFit="1" customWidth="1"/>
    <col min="13333" max="13333" width="6.25" style="179" customWidth="1"/>
    <col min="13334" max="13334" width="1.75" style="179" customWidth="1"/>
    <col min="13335" max="13347" width="6.75" style="179" customWidth="1"/>
    <col min="13348" max="13567" width="9.1640625" style="179"/>
    <col min="13568" max="13568" width="6.6640625" style="179" customWidth="1"/>
    <col min="13569" max="13572" width="5.25" style="179" bestFit="1" customWidth="1"/>
    <col min="13573" max="13573" width="6.25" style="179" bestFit="1" customWidth="1"/>
    <col min="13574" max="13574" width="6.25" style="179" customWidth="1"/>
    <col min="13575" max="13575" width="6.25" style="179" bestFit="1" customWidth="1"/>
    <col min="13576" max="13576" width="6.25" style="179" customWidth="1"/>
    <col min="13577" max="13578" width="2.33203125" style="179" customWidth="1"/>
    <col min="13579" max="13579" width="4.33203125" style="179" customWidth="1"/>
    <col min="13580" max="13581" width="5.25" style="179" customWidth="1"/>
    <col min="13582" max="13587" width="4.33203125" style="179" customWidth="1"/>
    <col min="13588" max="13588" width="6.25" style="179" bestFit="1" customWidth="1"/>
    <col min="13589" max="13589" width="6.25" style="179" customWidth="1"/>
    <col min="13590" max="13590" width="1.75" style="179" customWidth="1"/>
    <col min="13591" max="13603" width="6.75" style="179" customWidth="1"/>
    <col min="13604" max="13823" width="9.1640625" style="179"/>
    <col min="13824" max="13824" width="6.6640625" style="179" customWidth="1"/>
    <col min="13825" max="13828" width="5.25" style="179" bestFit="1" customWidth="1"/>
    <col min="13829" max="13829" width="6.25" style="179" bestFit="1" customWidth="1"/>
    <col min="13830" max="13830" width="6.25" style="179" customWidth="1"/>
    <col min="13831" max="13831" width="6.25" style="179" bestFit="1" customWidth="1"/>
    <col min="13832" max="13832" width="6.25" style="179" customWidth="1"/>
    <col min="13833" max="13834" width="2.33203125" style="179" customWidth="1"/>
    <col min="13835" max="13835" width="4.33203125" style="179" customWidth="1"/>
    <col min="13836" max="13837" width="5.25" style="179" customWidth="1"/>
    <col min="13838" max="13843" width="4.33203125" style="179" customWidth="1"/>
    <col min="13844" max="13844" width="6.25" style="179" bestFit="1" customWidth="1"/>
    <col min="13845" max="13845" width="6.25" style="179" customWidth="1"/>
    <col min="13846" max="13846" width="1.75" style="179" customWidth="1"/>
    <col min="13847" max="13859" width="6.75" style="179" customWidth="1"/>
    <col min="13860" max="14079" width="9.1640625" style="179"/>
    <col min="14080" max="14080" width="6.6640625" style="179" customWidth="1"/>
    <col min="14081" max="14084" width="5.25" style="179" bestFit="1" customWidth="1"/>
    <col min="14085" max="14085" width="6.25" style="179" bestFit="1" customWidth="1"/>
    <col min="14086" max="14086" width="6.25" style="179" customWidth="1"/>
    <col min="14087" max="14087" width="6.25" style="179" bestFit="1" customWidth="1"/>
    <col min="14088" max="14088" width="6.25" style="179" customWidth="1"/>
    <col min="14089" max="14090" width="2.33203125" style="179" customWidth="1"/>
    <col min="14091" max="14091" width="4.33203125" style="179" customWidth="1"/>
    <col min="14092" max="14093" width="5.25" style="179" customWidth="1"/>
    <col min="14094" max="14099" width="4.33203125" style="179" customWidth="1"/>
    <col min="14100" max="14100" width="6.25" style="179" bestFit="1" customWidth="1"/>
    <col min="14101" max="14101" width="6.25" style="179" customWidth="1"/>
    <col min="14102" max="14102" width="1.75" style="179" customWidth="1"/>
    <col min="14103" max="14115" width="6.75" style="179" customWidth="1"/>
    <col min="14116" max="14335" width="9.1640625" style="179"/>
    <col min="14336" max="14336" width="6.6640625" style="179" customWidth="1"/>
    <col min="14337" max="14340" width="5.25" style="179" bestFit="1" customWidth="1"/>
    <col min="14341" max="14341" width="6.25" style="179" bestFit="1" customWidth="1"/>
    <col min="14342" max="14342" width="6.25" style="179" customWidth="1"/>
    <col min="14343" max="14343" width="6.25" style="179" bestFit="1" customWidth="1"/>
    <col min="14344" max="14344" width="6.25" style="179" customWidth="1"/>
    <col min="14345" max="14346" width="2.33203125" style="179" customWidth="1"/>
    <col min="14347" max="14347" width="4.33203125" style="179" customWidth="1"/>
    <col min="14348" max="14349" width="5.25" style="179" customWidth="1"/>
    <col min="14350" max="14355" width="4.33203125" style="179" customWidth="1"/>
    <col min="14356" max="14356" width="6.25" style="179" bestFit="1" customWidth="1"/>
    <col min="14357" max="14357" width="6.25" style="179" customWidth="1"/>
    <col min="14358" max="14358" width="1.75" style="179" customWidth="1"/>
    <col min="14359" max="14371" width="6.75" style="179" customWidth="1"/>
    <col min="14372" max="14591" width="9.1640625" style="179"/>
    <col min="14592" max="14592" width="6.6640625" style="179" customWidth="1"/>
    <col min="14593" max="14596" width="5.25" style="179" bestFit="1" customWidth="1"/>
    <col min="14597" max="14597" width="6.25" style="179" bestFit="1" customWidth="1"/>
    <col min="14598" max="14598" width="6.25" style="179" customWidth="1"/>
    <col min="14599" max="14599" width="6.25" style="179" bestFit="1" customWidth="1"/>
    <col min="14600" max="14600" width="6.25" style="179" customWidth="1"/>
    <col min="14601" max="14602" width="2.33203125" style="179" customWidth="1"/>
    <col min="14603" max="14603" width="4.33203125" style="179" customWidth="1"/>
    <col min="14604" max="14605" width="5.25" style="179" customWidth="1"/>
    <col min="14606" max="14611" width="4.33203125" style="179" customWidth="1"/>
    <col min="14612" max="14612" width="6.25" style="179" bestFit="1" customWidth="1"/>
    <col min="14613" max="14613" width="6.25" style="179" customWidth="1"/>
    <col min="14614" max="14614" width="1.75" style="179" customWidth="1"/>
    <col min="14615" max="14627" width="6.75" style="179" customWidth="1"/>
    <col min="14628" max="14847" width="9.1640625" style="179"/>
    <col min="14848" max="14848" width="6.6640625" style="179" customWidth="1"/>
    <col min="14849" max="14852" width="5.25" style="179" bestFit="1" customWidth="1"/>
    <col min="14853" max="14853" width="6.25" style="179" bestFit="1" customWidth="1"/>
    <col min="14854" max="14854" width="6.25" style="179" customWidth="1"/>
    <col min="14855" max="14855" width="6.25" style="179" bestFit="1" customWidth="1"/>
    <col min="14856" max="14856" width="6.25" style="179" customWidth="1"/>
    <col min="14857" max="14858" width="2.33203125" style="179" customWidth="1"/>
    <col min="14859" max="14859" width="4.33203125" style="179" customWidth="1"/>
    <col min="14860" max="14861" width="5.25" style="179" customWidth="1"/>
    <col min="14862" max="14867" width="4.33203125" style="179" customWidth="1"/>
    <col min="14868" max="14868" width="6.25" style="179" bestFit="1" customWidth="1"/>
    <col min="14869" max="14869" width="6.25" style="179" customWidth="1"/>
    <col min="14870" max="14870" width="1.75" style="179" customWidth="1"/>
    <col min="14871" max="14883" width="6.75" style="179" customWidth="1"/>
    <col min="14884" max="15103" width="9.1640625" style="179"/>
    <col min="15104" max="15104" width="6.6640625" style="179" customWidth="1"/>
    <col min="15105" max="15108" width="5.25" style="179" bestFit="1" customWidth="1"/>
    <col min="15109" max="15109" width="6.25" style="179" bestFit="1" customWidth="1"/>
    <col min="15110" max="15110" width="6.25" style="179" customWidth="1"/>
    <col min="15111" max="15111" width="6.25" style="179" bestFit="1" customWidth="1"/>
    <col min="15112" max="15112" width="6.25" style="179" customWidth="1"/>
    <col min="15113" max="15114" width="2.33203125" style="179" customWidth="1"/>
    <col min="15115" max="15115" width="4.33203125" style="179" customWidth="1"/>
    <col min="15116" max="15117" width="5.25" style="179" customWidth="1"/>
    <col min="15118" max="15123" width="4.33203125" style="179" customWidth="1"/>
    <col min="15124" max="15124" width="6.25" style="179" bestFit="1" customWidth="1"/>
    <col min="15125" max="15125" width="6.25" style="179" customWidth="1"/>
    <col min="15126" max="15126" width="1.75" style="179" customWidth="1"/>
    <col min="15127" max="15139" width="6.75" style="179" customWidth="1"/>
    <col min="15140" max="15359" width="9.1640625" style="179"/>
    <col min="15360" max="15360" width="6.6640625" style="179" customWidth="1"/>
    <col min="15361" max="15364" width="5.25" style="179" bestFit="1" customWidth="1"/>
    <col min="15365" max="15365" width="6.25" style="179" bestFit="1" customWidth="1"/>
    <col min="15366" max="15366" width="6.25" style="179" customWidth="1"/>
    <col min="15367" max="15367" width="6.25" style="179" bestFit="1" customWidth="1"/>
    <col min="15368" max="15368" width="6.25" style="179" customWidth="1"/>
    <col min="15369" max="15370" width="2.33203125" style="179" customWidth="1"/>
    <col min="15371" max="15371" width="4.33203125" style="179" customWidth="1"/>
    <col min="15372" max="15373" width="5.25" style="179" customWidth="1"/>
    <col min="15374" max="15379" width="4.33203125" style="179" customWidth="1"/>
    <col min="15380" max="15380" width="6.25" style="179" bestFit="1" customWidth="1"/>
    <col min="15381" max="15381" width="6.25" style="179" customWidth="1"/>
    <col min="15382" max="15382" width="1.75" style="179" customWidth="1"/>
    <col min="15383" max="15395" width="6.75" style="179" customWidth="1"/>
    <col min="15396" max="15615" width="9.1640625" style="179"/>
    <col min="15616" max="15616" width="6.6640625" style="179" customWidth="1"/>
    <col min="15617" max="15620" width="5.25" style="179" bestFit="1" customWidth="1"/>
    <col min="15621" max="15621" width="6.25" style="179" bestFit="1" customWidth="1"/>
    <col min="15622" max="15622" width="6.25" style="179" customWidth="1"/>
    <col min="15623" max="15623" width="6.25" style="179" bestFit="1" customWidth="1"/>
    <col min="15624" max="15624" width="6.25" style="179" customWidth="1"/>
    <col min="15625" max="15626" width="2.33203125" style="179" customWidth="1"/>
    <col min="15627" max="15627" width="4.33203125" style="179" customWidth="1"/>
    <col min="15628" max="15629" width="5.25" style="179" customWidth="1"/>
    <col min="15630" max="15635" width="4.33203125" style="179" customWidth="1"/>
    <col min="15636" max="15636" width="6.25" style="179" bestFit="1" customWidth="1"/>
    <col min="15637" max="15637" width="6.25" style="179" customWidth="1"/>
    <col min="15638" max="15638" width="1.75" style="179" customWidth="1"/>
    <col min="15639" max="15651" width="6.75" style="179" customWidth="1"/>
    <col min="15652" max="15871" width="9.1640625" style="179"/>
    <col min="15872" max="15872" width="6.6640625" style="179" customWidth="1"/>
    <col min="15873" max="15876" width="5.25" style="179" bestFit="1" customWidth="1"/>
    <col min="15877" max="15877" width="6.25" style="179" bestFit="1" customWidth="1"/>
    <col min="15878" max="15878" width="6.25" style="179" customWidth="1"/>
    <col min="15879" max="15879" width="6.25" style="179" bestFit="1" customWidth="1"/>
    <col min="15880" max="15880" width="6.25" style="179" customWidth="1"/>
    <col min="15881" max="15882" width="2.33203125" style="179" customWidth="1"/>
    <col min="15883" max="15883" width="4.33203125" style="179" customWidth="1"/>
    <col min="15884" max="15885" width="5.25" style="179" customWidth="1"/>
    <col min="15886" max="15891" width="4.33203125" style="179" customWidth="1"/>
    <col min="15892" max="15892" width="6.25" style="179" bestFit="1" customWidth="1"/>
    <col min="15893" max="15893" width="6.25" style="179" customWidth="1"/>
    <col min="15894" max="15894" width="1.75" style="179" customWidth="1"/>
    <col min="15895" max="15907" width="6.75" style="179" customWidth="1"/>
    <col min="15908" max="16127" width="9.1640625" style="179"/>
    <col min="16128" max="16128" width="6.6640625" style="179" customWidth="1"/>
    <col min="16129" max="16132" width="5.25" style="179" bestFit="1" customWidth="1"/>
    <col min="16133" max="16133" width="6.25" style="179" bestFit="1" customWidth="1"/>
    <col min="16134" max="16134" width="6.25" style="179" customWidth="1"/>
    <col min="16135" max="16135" width="6.25" style="179" bestFit="1" customWidth="1"/>
    <col min="16136" max="16136" width="6.25" style="179" customWidth="1"/>
    <col min="16137" max="16138" width="2.33203125" style="179" customWidth="1"/>
    <col min="16139" max="16139" width="4.33203125" style="179" customWidth="1"/>
    <col min="16140" max="16141" width="5.25" style="179" customWidth="1"/>
    <col min="16142" max="16147" width="4.33203125" style="179" customWidth="1"/>
    <col min="16148" max="16148" width="6.25" style="179" bestFit="1" customWidth="1"/>
    <col min="16149" max="16149" width="6.25" style="179" customWidth="1"/>
    <col min="16150" max="16150" width="1.75" style="179" customWidth="1"/>
    <col min="16151" max="16163" width="6.75" style="179" customWidth="1"/>
    <col min="16164" max="16384" width="9.1640625" style="179"/>
  </cols>
  <sheetData>
    <row r="1" spans="1:36" ht="19" x14ac:dyDescent="0.3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</row>
    <row r="2" spans="1:36" ht="21" customHeight="1" thickBot="1" x14ac:dyDescent="0.25">
      <c r="A2" s="180" t="s">
        <v>55</v>
      </c>
      <c r="F2" s="179" t="s">
        <v>2</v>
      </c>
      <c r="H2" s="179" t="s">
        <v>2</v>
      </c>
      <c r="X2" s="180" t="s">
        <v>56</v>
      </c>
      <c r="AA2" s="180"/>
    </row>
    <row r="3" spans="1:36" ht="13.5" customHeight="1" x14ac:dyDescent="0.2">
      <c r="A3" s="298" t="s">
        <v>4</v>
      </c>
      <c r="B3" s="300" t="s">
        <v>5</v>
      </c>
      <c r="C3" s="301"/>
      <c r="D3" s="300" t="s">
        <v>6</v>
      </c>
      <c r="E3" s="301"/>
      <c r="F3" s="300" t="s">
        <v>7</v>
      </c>
      <c r="G3" s="301"/>
      <c r="H3" s="300" t="s">
        <v>8</v>
      </c>
      <c r="I3" s="301"/>
      <c r="J3" s="300" t="s">
        <v>9</v>
      </c>
      <c r="K3" s="301"/>
      <c r="L3" s="300" t="s">
        <v>10</v>
      </c>
      <c r="M3" s="301"/>
      <c r="N3" s="300" t="s">
        <v>11</v>
      </c>
      <c r="O3" s="301"/>
      <c r="P3" s="300" t="s">
        <v>12</v>
      </c>
      <c r="Q3" s="301"/>
      <c r="R3" s="300" t="s">
        <v>13</v>
      </c>
      <c r="S3" s="306"/>
      <c r="T3" s="308" t="s">
        <v>14</v>
      </c>
      <c r="U3" s="309"/>
      <c r="V3" s="182"/>
      <c r="W3" s="280" t="s">
        <v>4</v>
      </c>
      <c r="X3" s="256" t="s">
        <v>14</v>
      </c>
      <c r="Y3" s="257"/>
      <c r="Z3" s="258"/>
      <c r="AA3" s="256" t="s">
        <v>15</v>
      </c>
      <c r="AB3" s="257"/>
      <c r="AC3" s="258"/>
      <c r="AD3" s="256" t="s">
        <v>16</v>
      </c>
      <c r="AE3" s="257"/>
      <c r="AF3" s="258"/>
      <c r="AG3" s="256" t="s">
        <v>17</v>
      </c>
      <c r="AH3" s="257"/>
      <c r="AI3" s="258"/>
    </row>
    <row r="4" spans="1:36" ht="13.5" customHeight="1" x14ac:dyDescent="0.2">
      <c r="A4" s="299"/>
      <c r="B4" s="302"/>
      <c r="C4" s="303"/>
      <c r="D4" s="302"/>
      <c r="E4" s="303"/>
      <c r="F4" s="302"/>
      <c r="G4" s="303"/>
      <c r="H4" s="302"/>
      <c r="I4" s="303"/>
      <c r="J4" s="302"/>
      <c r="K4" s="303"/>
      <c r="L4" s="302"/>
      <c r="M4" s="303"/>
      <c r="N4" s="302"/>
      <c r="O4" s="303"/>
      <c r="P4" s="304" t="s">
        <v>18</v>
      </c>
      <c r="Q4" s="305"/>
      <c r="R4" s="302"/>
      <c r="S4" s="307"/>
      <c r="T4" s="310"/>
      <c r="U4" s="311"/>
      <c r="W4" s="281"/>
      <c r="X4" s="268" t="s">
        <v>19</v>
      </c>
      <c r="Y4" s="270" t="s">
        <v>20</v>
      </c>
      <c r="Z4" s="259" t="s">
        <v>14</v>
      </c>
      <c r="AA4" s="268" t="s">
        <v>19</v>
      </c>
      <c r="AB4" s="270" t="s">
        <v>20</v>
      </c>
      <c r="AC4" s="259" t="s">
        <v>14</v>
      </c>
      <c r="AD4" s="268" t="s">
        <v>19</v>
      </c>
      <c r="AE4" s="270" t="s">
        <v>20</v>
      </c>
      <c r="AF4" s="259" t="s">
        <v>14</v>
      </c>
      <c r="AG4" s="268" t="s">
        <v>19</v>
      </c>
      <c r="AH4" s="270" t="s">
        <v>20</v>
      </c>
      <c r="AI4" s="259" t="s">
        <v>14</v>
      </c>
    </row>
    <row r="5" spans="1:36" ht="13.5" customHeight="1" x14ac:dyDescent="0.2">
      <c r="A5" s="299"/>
      <c r="B5" s="183" t="s">
        <v>19</v>
      </c>
      <c r="C5" s="184" t="s">
        <v>20</v>
      </c>
      <c r="D5" s="183" t="s">
        <v>19</v>
      </c>
      <c r="E5" s="184" t="s">
        <v>20</v>
      </c>
      <c r="F5" s="183" t="s">
        <v>19</v>
      </c>
      <c r="G5" s="184" t="s">
        <v>20</v>
      </c>
      <c r="H5" s="183" t="s">
        <v>19</v>
      </c>
      <c r="I5" s="184" t="s">
        <v>20</v>
      </c>
      <c r="J5" s="7" t="s">
        <v>19</v>
      </c>
      <c r="K5" s="184" t="s">
        <v>20</v>
      </c>
      <c r="L5" s="183" t="s">
        <v>19</v>
      </c>
      <c r="M5" s="184" t="s">
        <v>20</v>
      </c>
      <c r="N5" s="183" t="s">
        <v>19</v>
      </c>
      <c r="O5" s="184" t="s">
        <v>20</v>
      </c>
      <c r="P5" s="183" t="s">
        <v>19</v>
      </c>
      <c r="Q5" s="184" t="s">
        <v>20</v>
      </c>
      <c r="R5" s="183" t="s">
        <v>19</v>
      </c>
      <c r="S5" s="185" t="s">
        <v>20</v>
      </c>
      <c r="T5" s="186" t="s">
        <v>19</v>
      </c>
      <c r="U5" s="187" t="s">
        <v>20</v>
      </c>
      <c r="W5" s="281"/>
      <c r="X5" s="269"/>
      <c r="Y5" s="271"/>
      <c r="Z5" s="260"/>
      <c r="AA5" s="269"/>
      <c r="AB5" s="271"/>
      <c r="AC5" s="260"/>
      <c r="AD5" s="269"/>
      <c r="AE5" s="271"/>
      <c r="AF5" s="260"/>
      <c r="AG5" s="269"/>
      <c r="AH5" s="271"/>
      <c r="AI5" s="260"/>
    </row>
    <row r="6" spans="1:36" ht="12.75" customHeight="1" x14ac:dyDescent="0.2">
      <c r="A6" s="188" t="s">
        <v>21</v>
      </c>
      <c r="B6" s="12">
        <v>0</v>
      </c>
      <c r="C6" s="13">
        <v>0</v>
      </c>
      <c r="D6" s="12">
        <v>0</v>
      </c>
      <c r="E6" s="13">
        <v>0</v>
      </c>
      <c r="F6" s="12">
        <v>0</v>
      </c>
      <c r="G6" s="13">
        <v>0</v>
      </c>
      <c r="H6" s="12">
        <v>0</v>
      </c>
      <c r="I6" s="13">
        <v>0</v>
      </c>
      <c r="J6" s="141">
        <v>0</v>
      </c>
      <c r="K6" s="13">
        <v>0</v>
      </c>
      <c r="L6" s="12">
        <v>0</v>
      </c>
      <c r="M6" s="13">
        <v>0</v>
      </c>
      <c r="N6" s="15">
        <v>0</v>
      </c>
      <c r="O6" s="13">
        <v>0</v>
      </c>
      <c r="P6" s="12">
        <v>0</v>
      </c>
      <c r="Q6" s="13">
        <v>0</v>
      </c>
      <c r="R6" s="12">
        <v>0</v>
      </c>
      <c r="S6" s="16">
        <v>0</v>
      </c>
      <c r="T6" s="17">
        <f t="shared" ref="T6:U37" si="0">SUM(B6,D6,F6,H6,J6,L6,N6,P6,R6)</f>
        <v>0</v>
      </c>
      <c r="U6" s="18">
        <f t="shared" si="0"/>
        <v>0</v>
      </c>
      <c r="W6" s="188" t="s">
        <v>21</v>
      </c>
      <c r="X6" s="19">
        <f t="shared" ref="X6:Y53" si="1">SUM(B6,D6,F6,H6,J6,L6,N6)</f>
        <v>0</v>
      </c>
      <c r="Y6" s="20">
        <f t="shared" si="1"/>
        <v>0</v>
      </c>
      <c r="Z6" s="21">
        <f t="shared" ref="Z6:Z53" si="2">X6+Y6</f>
        <v>0</v>
      </c>
      <c r="AA6" s="189">
        <f>ROUND(X6/$X$54,3)</f>
        <v>0</v>
      </c>
      <c r="AB6" s="190">
        <f>ROUND(Y6/$Y$54,3)</f>
        <v>0</v>
      </c>
      <c r="AC6" s="191">
        <f>ROUND(Z6/$Z$54,3)</f>
        <v>0</v>
      </c>
      <c r="AD6" s="192" t="s">
        <v>41</v>
      </c>
      <c r="AE6" s="193"/>
      <c r="AF6" s="194"/>
      <c r="AG6" s="192" t="s">
        <v>42</v>
      </c>
      <c r="AH6" s="193"/>
      <c r="AI6" s="194"/>
    </row>
    <row r="7" spans="1:36" ht="12.75" customHeight="1" x14ac:dyDescent="0.2">
      <c r="A7" s="195">
        <v>20</v>
      </c>
      <c r="B7" s="29">
        <v>0</v>
      </c>
      <c r="C7" s="30">
        <v>0</v>
      </c>
      <c r="D7" s="31">
        <v>0</v>
      </c>
      <c r="E7" s="32">
        <v>0</v>
      </c>
      <c r="F7" s="29">
        <v>0</v>
      </c>
      <c r="G7" s="30">
        <v>0</v>
      </c>
      <c r="H7" s="31">
        <v>0</v>
      </c>
      <c r="I7" s="32">
        <v>0</v>
      </c>
      <c r="J7" s="196">
        <v>0</v>
      </c>
      <c r="K7" s="30">
        <v>0</v>
      </c>
      <c r="L7" s="31">
        <v>0</v>
      </c>
      <c r="M7" s="32">
        <v>0</v>
      </c>
      <c r="N7" s="34">
        <v>0</v>
      </c>
      <c r="O7" s="30">
        <v>0</v>
      </c>
      <c r="P7" s="29">
        <v>0</v>
      </c>
      <c r="Q7" s="30">
        <v>0</v>
      </c>
      <c r="R7" s="29">
        <v>0</v>
      </c>
      <c r="S7" s="35">
        <v>0</v>
      </c>
      <c r="T7" s="36">
        <f t="shared" si="0"/>
        <v>0</v>
      </c>
      <c r="U7" s="37">
        <f t="shared" si="0"/>
        <v>0</v>
      </c>
      <c r="V7" s="38"/>
      <c r="W7" s="195">
        <v>20</v>
      </c>
      <c r="X7" s="39">
        <f t="shared" si="1"/>
        <v>0</v>
      </c>
      <c r="Y7" s="40">
        <f t="shared" si="1"/>
        <v>0</v>
      </c>
      <c r="Z7" s="41">
        <f t="shared" si="2"/>
        <v>0</v>
      </c>
      <c r="AA7" s="197">
        <f>ROUND(X7/$X$54,3)</f>
        <v>0</v>
      </c>
      <c r="AB7" s="198">
        <f>Y7/$Y$54</f>
        <v>0</v>
      </c>
      <c r="AC7" s="199">
        <f>Z7/$Z$54</f>
        <v>0</v>
      </c>
      <c r="AD7" s="45">
        <f>ROUND(SUM(X6:X11)/$X$54,3)</f>
        <v>0.04</v>
      </c>
      <c r="AE7" s="46">
        <f>ROUND(SUM(Y6:Y11)/$Y$54,3)</f>
        <v>5.6000000000000001E-2</v>
      </c>
      <c r="AF7" s="47">
        <f>ROUND(SUM(Z6:Z11)/$Z$54,3)</f>
        <v>4.7E-2</v>
      </c>
      <c r="AG7" s="45">
        <f>ROUND(SUM(X6:X16)/$X$54,3)</f>
        <v>0.182</v>
      </c>
      <c r="AH7" s="46">
        <f>ROUND(SUM(Y6:Y16)/$Y$54,3)</f>
        <v>0.214</v>
      </c>
      <c r="AI7" s="47">
        <f>ROUND(SUM(Z6:Z16)/$Z$54,3)</f>
        <v>0.19600000000000001</v>
      </c>
      <c r="AJ7" s="48"/>
    </row>
    <row r="8" spans="1:36" ht="12.75" customHeight="1" x14ac:dyDescent="0.2">
      <c r="A8" s="195">
        <v>21</v>
      </c>
      <c r="B8" s="29">
        <v>0</v>
      </c>
      <c r="C8" s="30">
        <v>0</v>
      </c>
      <c r="D8" s="31">
        <v>0</v>
      </c>
      <c r="E8" s="32">
        <v>0</v>
      </c>
      <c r="F8" s="29">
        <v>0</v>
      </c>
      <c r="G8" s="30">
        <v>0</v>
      </c>
      <c r="H8" s="31">
        <v>0</v>
      </c>
      <c r="I8" s="32">
        <v>0</v>
      </c>
      <c r="J8" s="196">
        <v>0</v>
      </c>
      <c r="K8" s="30">
        <v>0</v>
      </c>
      <c r="L8" s="31">
        <v>0</v>
      </c>
      <c r="M8" s="32">
        <v>0</v>
      </c>
      <c r="N8" s="34">
        <v>0</v>
      </c>
      <c r="O8" s="30">
        <v>0</v>
      </c>
      <c r="P8" s="29">
        <v>0</v>
      </c>
      <c r="Q8" s="30">
        <v>0</v>
      </c>
      <c r="R8" s="29">
        <v>0</v>
      </c>
      <c r="S8" s="35">
        <v>0</v>
      </c>
      <c r="T8" s="36">
        <f t="shared" si="0"/>
        <v>0</v>
      </c>
      <c r="U8" s="37">
        <f t="shared" si="0"/>
        <v>0</v>
      </c>
      <c r="W8" s="195">
        <v>21</v>
      </c>
      <c r="X8" s="39">
        <f t="shared" si="1"/>
        <v>0</v>
      </c>
      <c r="Y8" s="40">
        <f t="shared" si="1"/>
        <v>0</v>
      </c>
      <c r="Z8" s="41">
        <f t="shared" si="2"/>
        <v>0</v>
      </c>
      <c r="AA8" s="197">
        <f>X8/$X$54</f>
        <v>0</v>
      </c>
      <c r="AB8" s="198">
        <f t="shared" ref="AB8:AB51" si="3">ROUND(Y8/$Y$54,3)</f>
        <v>0</v>
      </c>
      <c r="AC8" s="199">
        <f>Z8/$Z$54</f>
        <v>0</v>
      </c>
      <c r="AD8" s="200"/>
      <c r="AE8" s="201"/>
      <c r="AF8" s="202"/>
      <c r="AG8" s="200"/>
      <c r="AH8" s="201"/>
      <c r="AI8" s="202"/>
    </row>
    <row r="9" spans="1:36" ht="12.75" customHeight="1" x14ac:dyDescent="0.2">
      <c r="A9" s="195">
        <v>22</v>
      </c>
      <c r="B9" s="29">
        <v>0</v>
      </c>
      <c r="C9" s="30">
        <v>0</v>
      </c>
      <c r="D9" s="31">
        <v>0</v>
      </c>
      <c r="E9" s="32">
        <v>0</v>
      </c>
      <c r="F9" s="29">
        <v>0</v>
      </c>
      <c r="G9" s="30">
        <v>0</v>
      </c>
      <c r="H9" s="31">
        <v>32</v>
      </c>
      <c r="I9" s="32">
        <v>43</v>
      </c>
      <c r="J9" s="196">
        <v>2</v>
      </c>
      <c r="K9" s="30">
        <v>2</v>
      </c>
      <c r="L9" s="31">
        <v>0</v>
      </c>
      <c r="M9" s="32">
        <v>2</v>
      </c>
      <c r="N9" s="34">
        <v>0</v>
      </c>
      <c r="O9" s="30">
        <v>2</v>
      </c>
      <c r="P9" s="29">
        <v>0</v>
      </c>
      <c r="Q9" s="30">
        <v>0</v>
      </c>
      <c r="R9" s="29">
        <v>5</v>
      </c>
      <c r="S9" s="35">
        <v>13</v>
      </c>
      <c r="T9" s="36">
        <f t="shared" si="0"/>
        <v>39</v>
      </c>
      <c r="U9" s="37">
        <f t="shared" si="0"/>
        <v>62</v>
      </c>
      <c r="V9" s="203"/>
      <c r="W9" s="195">
        <v>22</v>
      </c>
      <c r="X9" s="39">
        <f t="shared" si="1"/>
        <v>34</v>
      </c>
      <c r="Y9" s="40">
        <f t="shared" si="1"/>
        <v>49</v>
      </c>
      <c r="Z9" s="41">
        <f t="shared" si="2"/>
        <v>83</v>
      </c>
      <c r="AA9" s="197">
        <f>ROUND(X9/$X$54,3)</f>
        <v>5.0000000000000001E-3</v>
      </c>
      <c r="AB9" s="198">
        <f t="shared" si="3"/>
        <v>8.9999999999999993E-3</v>
      </c>
      <c r="AC9" s="199">
        <f t="shared" ref="AC9:AC46" si="4">ROUND(Z9/$Z$54,3)</f>
        <v>7.0000000000000001E-3</v>
      </c>
      <c r="AD9" s="200"/>
      <c r="AE9" s="201"/>
      <c r="AF9" s="202"/>
      <c r="AG9" s="200"/>
      <c r="AH9" s="201"/>
      <c r="AI9" s="202"/>
    </row>
    <row r="10" spans="1:36" ht="12.75" customHeight="1" x14ac:dyDescent="0.2">
      <c r="A10" s="195">
        <v>23</v>
      </c>
      <c r="B10" s="29">
        <v>0</v>
      </c>
      <c r="C10" s="30">
        <v>0</v>
      </c>
      <c r="D10" s="31">
        <v>0</v>
      </c>
      <c r="E10" s="32">
        <v>0</v>
      </c>
      <c r="F10" s="29">
        <v>0</v>
      </c>
      <c r="G10" s="30">
        <v>0</v>
      </c>
      <c r="H10" s="31">
        <v>102</v>
      </c>
      <c r="I10" s="32">
        <v>105</v>
      </c>
      <c r="J10" s="196">
        <v>7</v>
      </c>
      <c r="K10" s="30">
        <v>2</v>
      </c>
      <c r="L10" s="31">
        <v>0</v>
      </c>
      <c r="M10" s="32">
        <v>4</v>
      </c>
      <c r="N10" s="34">
        <v>0</v>
      </c>
      <c r="O10" s="30">
        <v>1</v>
      </c>
      <c r="P10" s="29">
        <v>0</v>
      </c>
      <c r="Q10" s="30">
        <v>0</v>
      </c>
      <c r="R10" s="29">
        <v>22</v>
      </c>
      <c r="S10" s="35">
        <v>23</v>
      </c>
      <c r="T10" s="36">
        <f t="shared" si="0"/>
        <v>131</v>
      </c>
      <c r="U10" s="37">
        <f t="shared" si="0"/>
        <v>135</v>
      </c>
      <c r="W10" s="195">
        <v>23</v>
      </c>
      <c r="X10" s="39">
        <f t="shared" si="1"/>
        <v>109</v>
      </c>
      <c r="Y10" s="40">
        <f t="shared" si="1"/>
        <v>112</v>
      </c>
      <c r="Z10" s="41">
        <f t="shared" si="2"/>
        <v>221</v>
      </c>
      <c r="AA10" s="197">
        <f>ROUND(X10/$X$54,3)</f>
        <v>1.6E-2</v>
      </c>
      <c r="AB10" s="198">
        <f t="shared" si="3"/>
        <v>2.1000000000000001E-2</v>
      </c>
      <c r="AC10" s="199">
        <f t="shared" si="4"/>
        <v>1.7999999999999999E-2</v>
      </c>
      <c r="AD10" s="200"/>
      <c r="AE10" s="201"/>
      <c r="AF10" s="202"/>
      <c r="AG10" s="200"/>
      <c r="AH10" s="201"/>
      <c r="AI10" s="202"/>
    </row>
    <row r="11" spans="1:36" ht="12.75" customHeight="1" x14ac:dyDescent="0.2">
      <c r="A11" s="204">
        <v>24</v>
      </c>
      <c r="B11" s="54">
        <v>0</v>
      </c>
      <c r="C11" s="55">
        <v>0</v>
      </c>
      <c r="D11" s="56">
        <v>0</v>
      </c>
      <c r="E11" s="57">
        <v>0</v>
      </c>
      <c r="F11" s="54">
        <v>0</v>
      </c>
      <c r="G11" s="55">
        <v>0</v>
      </c>
      <c r="H11" s="56">
        <v>126</v>
      </c>
      <c r="I11" s="57">
        <v>114</v>
      </c>
      <c r="J11" s="205">
        <v>5</v>
      </c>
      <c r="K11" s="55">
        <v>8</v>
      </c>
      <c r="L11" s="56">
        <v>0</v>
      </c>
      <c r="M11" s="57">
        <v>6</v>
      </c>
      <c r="N11" s="59">
        <v>0</v>
      </c>
      <c r="O11" s="55">
        <v>2</v>
      </c>
      <c r="P11" s="54">
        <v>0</v>
      </c>
      <c r="Q11" s="55">
        <v>0</v>
      </c>
      <c r="R11" s="54">
        <v>13</v>
      </c>
      <c r="S11" s="60">
        <v>23</v>
      </c>
      <c r="T11" s="61">
        <f t="shared" si="0"/>
        <v>144</v>
      </c>
      <c r="U11" s="62">
        <f t="shared" si="0"/>
        <v>153</v>
      </c>
      <c r="W11" s="206">
        <v>24</v>
      </c>
      <c r="X11" s="39">
        <f t="shared" si="1"/>
        <v>131</v>
      </c>
      <c r="Y11" s="40">
        <f t="shared" si="1"/>
        <v>130</v>
      </c>
      <c r="Z11" s="41">
        <f t="shared" si="2"/>
        <v>261</v>
      </c>
      <c r="AA11" s="207">
        <f t="shared" ref="AA11:AA49" si="5">ROUND(X11/$X$54,3)</f>
        <v>1.9E-2</v>
      </c>
      <c r="AB11" s="208">
        <f t="shared" si="3"/>
        <v>2.5000000000000001E-2</v>
      </c>
      <c r="AC11" s="209">
        <f t="shared" si="4"/>
        <v>2.1999999999999999E-2</v>
      </c>
      <c r="AD11" s="210"/>
      <c r="AE11" s="211"/>
      <c r="AF11" s="212"/>
      <c r="AG11" s="200"/>
      <c r="AH11" s="201"/>
      <c r="AI11" s="202"/>
    </row>
    <row r="12" spans="1:36" ht="12.75" customHeight="1" x14ac:dyDescent="0.2">
      <c r="A12" s="213">
        <v>25</v>
      </c>
      <c r="B12" s="12">
        <v>0</v>
      </c>
      <c r="C12" s="13">
        <v>0</v>
      </c>
      <c r="D12" s="12">
        <v>0</v>
      </c>
      <c r="E12" s="13">
        <v>0</v>
      </c>
      <c r="F12" s="12">
        <v>0</v>
      </c>
      <c r="G12" s="13">
        <v>0</v>
      </c>
      <c r="H12" s="12">
        <v>135</v>
      </c>
      <c r="I12" s="13">
        <v>135</v>
      </c>
      <c r="J12" s="141">
        <v>3</v>
      </c>
      <c r="K12" s="71">
        <v>2</v>
      </c>
      <c r="L12" s="12">
        <v>0</v>
      </c>
      <c r="M12" s="13">
        <v>6</v>
      </c>
      <c r="N12" s="15">
        <v>0</v>
      </c>
      <c r="O12" s="13">
        <v>3</v>
      </c>
      <c r="P12" s="12">
        <v>0</v>
      </c>
      <c r="Q12" s="13">
        <v>0</v>
      </c>
      <c r="R12" s="12">
        <v>11</v>
      </c>
      <c r="S12" s="16">
        <v>24</v>
      </c>
      <c r="T12" s="17">
        <f t="shared" si="0"/>
        <v>149</v>
      </c>
      <c r="U12" s="18">
        <f t="shared" si="0"/>
        <v>170</v>
      </c>
      <c r="W12" s="213">
        <v>25</v>
      </c>
      <c r="X12" s="19">
        <f t="shared" si="1"/>
        <v>138</v>
      </c>
      <c r="Y12" s="20">
        <f t="shared" si="1"/>
        <v>146</v>
      </c>
      <c r="Z12" s="21">
        <f t="shared" si="2"/>
        <v>284</v>
      </c>
      <c r="AA12" s="189">
        <f t="shared" si="5"/>
        <v>0.02</v>
      </c>
      <c r="AB12" s="190">
        <f t="shared" si="3"/>
        <v>2.8000000000000001E-2</v>
      </c>
      <c r="AC12" s="191">
        <f t="shared" si="4"/>
        <v>2.4E-2</v>
      </c>
      <c r="AD12" s="192" t="s">
        <v>43</v>
      </c>
      <c r="AE12" s="193"/>
      <c r="AF12" s="72"/>
      <c r="AG12" s="200"/>
      <c r="AH12" s="201"/>
      <c r="AI12" s="202"/>
    </row>
    <row r="13" spans="1:36" ht="12.75" customHeight="1" x14ac:dyDescent="0.2">
      <c r="A13" s="195">
        <v>26</v>
      </c>
      <c r="B13" s="29">
        <v>0</v>
      </c>
      <c r="C13" s="30">
        <v>0</v>
      </c>
      <c r="D13" s="31">
        <v>0</v>
      </c>
      <c r="E13" s="32">
        <v>0</v>
      </c>
      <c r="F13" s="29">
        <v>0</v>
      </c>
      <c r="G13" s="30">
        <v>0</v>
      </c>
      <c r="H13" s="31">
        <v>149</v>
      </c>
      <c r="I13" s="32">
        <v>146</v>
      </c>
      <c r="J13" s="196">
        <v>9</v>
      </c>
      <c r="K13" s="55">
        <v>3</v>
      </c>
      <c r="L13" s="31">
        <v>0</v>
      </c>
      <c r="M13" s="32">
        <v>12</v>
      </c>
      <c r="N13" s="34">
        <v>0</v>
      </c>
      <c r="O13" s="30">
        <v>2</v>
      </c>
      <c r="P13" s="29">
        <v>0</v>
      </c>
      <c r="Q13" s="30">
        <v>0</v>
      </c>
      <c r="R13" s="29">
        <v>14</v>
      </c>
      <c r="S13" s="35">
        <v>13</v>
      </c>
      <c r="T13" s="36">
        <f t="shared" si="0"/>
        <v>172</v>
      </c>
      <c r="U13" s="37">
        <f t="shared" si="0"/>
        <v>176</v>
      </c>
      <c r="W13" s="195">
        <v>26</v>
      </c>
      <c r="X13" s="39">
        <f t="shared" si="1"/>
        <v>158</v>
      </c>
      <c r="Y13" s="40">
        <f t="shared" si="1"/>
        <v>163</v>
      </c>
      <c r="Z13" s="41">
        <f t="shared" si="2"/>
        <v>321</v>
      </c>
      <c r="AA13" s="197">
        <f t="shared" si="5"/>
        <v>2.3E-2</v>
      </c>
      <c r="AB13" s="198">
        <f t="shared" si="3"/>
        <v>3.1E-2</v>
      </c>
      <c r="AC13" s="199">
        <f t="shared" si="4"/>
        <v>2.7E-2</v>
      </c>
      <c r="AD13" s="45">
        <f>ROUND(SUM(X12:X16)/$X$54,3)</f>
        <v>0.14199999999999999</v>
      </c>
      <c r="AE13" s="46">
        <f>ROUND(SUM(Y12:Y16)/$Y$54,3)</f>
        <v>0.158</v>
      </c>
      <c r="AF13" s="47">
        <f>ROUND(SUM(Z12:Z16)/$Z$54,3)</f>
        <v>0.14899999999999999</v>
      </c>
      <c r="AG13" s="200"/>
      <c r="AH13" s="201"/>
      <c r="AI13" s="202"/>
    </row>
    <row r="14" spans="1:36" ht="12.75" customHeight="1" x14ac:dyDescent="0.2">
      <c r="A14" s="195">
        <v>27</v>
      </c>
      <c r="B14" s="29">
        <v>0</v>
      </c>
      <c r="C14" s="30">
        <v>0</v>
      </c>
      <c r="D14" s="31">
        <v>0</v>
      </c>
      <c r="E14" s="32">
        <v>0</v>
      </c>
      <c r="F14" s="29">
        <v>0</v>
      </c>
      <c r="G14" s="30">
        <v>0</v>
      </c>
      <c r="H14" s="31">
        <v>184</v>
      </c>
      <c r="I14" s="32">
        <v>138</v>
      </c>
      <c r="J14" s="196">
        <v>4</v>
      </c>
      <c r="K14" s="30">
        <v>4</v>
      </c>
      <c r="L14" s="31">
        <v>0</v>
      </c>
      <c r="M14" s="32">
        <v>7</v>
      </c>
      <c r="N14" s="34">
        <v>0</v>
      </c>
      <c r="O14" s="30">
        <v>1</v>
      </c>
      <c r="P14" s="29">
        <v>0</v>
      </c>
      <c r="Q14" s="30">
        <v>0</v>
      </c>
      <c r="R14" s="29">
        <v>9</v>
      </c>
      <c r="S14" s="35">
        <v>15</v>
      </c>
      <c r="T14" s="36">
        <f t="shared" si="0"/>
        <v>197</v>
      </c>
      <c r="U14" s="37">
        <f t="shared" si="0"/>
        <v>165</v>
      </c>
      <c r="W14" s="195">
        <v>27</v>
      </c>
      <c r="X14" s="39">
        <f t="shared" si="1"/>
        <v>188</v>
      </c>
      <c r="Y14" s="40">
        <f t="shared" si="1"/>
        <v>150</v>
      </c>
      <c r="Z14" s="41">
        <f t="shared" si="2"/>
        <v>338</v>
      </c>
      <c r="AA14" s="197">
        <f t="shared" si="5"/>
        <v>2.8000000000000001E-2</v>
      </c>
      <c r="AB14" s="198">
        <f t="shared" si="3"/>
        <v>2.9000000000000001E-2</v>
      </c>
      <c r="AC14" s="199">
        <f t="shared" si="4"/>
        <v>2.8000000000000001E-2</v>
      </c>
      <c r="AD14" s="200"/>
      <c r="AE14" s="201"/>
      <c r="AF14" s="47"/>
      <c r="AG14" s="200"/>
      <c r="AH14" s="201"/>
      <c r="AI14" s="202"/>
    </row>
    <row r="15" spans="1:36" ht="12.75" customHeight="1" x14ac:dyDescent="0.2">
      <c r="A15" s="195">
        <v>28</v>
      </c>
      <c r="B15" s="29">
        <v>0</v>
      </c>
      <c r="C15" s="30">
        <v>0</v>
      </c>
      <c r="D15" s="31">
        <v>0</v>
      </c>
      <c r="E15" s="32">
        <v>0</v>
      </c>
      <c r="F15" s="29">
        <v>0</v>
      </c>
      <c r="G15" s="30">
        <v>0</v>
      </c>
      <c r="H15" s="31">
        <v>227</v>
      </c>
      <c r="I15" s="32">
        <v>160</v>
      </c>
      <c r="J15" s="196">
        <v>3</v>
      </c>
      <c r="K15" s="30">
        <v>3</v>
      </c>
      <c r="L15" s="31">
        <v>0</v>
      </c>
      <c r="M15" s="32">
        <v>14</v>
      </c>
      <c r="N15" s="34">
        <v>0</v>
      </c>
      <c r="O15" s="30">
        <v>3</v>
      </c>
      <c r="P15" s="29">
        <v>0</v>
      </c>
      <c r="Q15" s="30">
        <v>0</v>
      </c>
      <c r="R15" s="29">
        <v>9</v>
      </c>
      <c r="S15" s="35">
        <v>9</v>
      </c>
      <c r="T15" s="36">
        <f t="shared" si="0"/>
        <v>239</v>
      </c>
      <c r="U15" s="37">
        <f t="shared" si="0"/>
        <v>189</v>
      </c>
      <c r="W15" s="195">
        <v>28</v>
      </c>
      <c r="X15" s="39">
        <f t="shared" si="1"/>
        <v>230</v>
      </c>
      <c r="Y15" s="40">
        <f t="shared" si="1"/>
        <v>180</v>
      </c>
      <c r="Z15" s="41">
        <f t="shared" si="2"/>
        <v>410</v>
      </c>
      <c r="AA15" s="197">
        <f t="shared" si="5"/>
        <v>3.4000000000000002E-2</v>
      </c>
      <c r="AB15" s="198">
        <f t="shared" si="3"/>
        <v>3.5000000000000003E-2</v>
      </c>
      <c r="AC15" s="199">
        <f t="shared" si="4"/>
        <v>3.4000000000000002E-2</v>
      </c>
      <c r="AD15" s="200"/>
      <c r="AE15" s="201"/>
      <c r="AF15" s="47"/>
      <c r="AG15" s="200"/>
      <c r="AH15" s="201"/>
      <c r="AI15" s="202"/>
    </row>
    <row r="16" spans="1:36" ht="12.75" customHeight="1" x14ac:dyDescent="0.2">
      <c r="A16" s="206">
        <v>29</v>
      </c>
      <c r="B16" s="73">
        <v>0</v>
      </c>
      <c r="C16" s="74">
        <v>0</v>
      </c>
      <c r="D16" s="75">
        <v>0</v>
      </c>
      <c r="E16" s="76">
        <v>0</v>
      </c>
      <c r="F16" s="73">
        <v>0</v>
      </c>
      <c r="G16" s="74">
        <v>0</v>
      </c>
      <c r="H16" s="75">
        <v>248</v>
      </c>
      <c r="I16" s="76">
        <v>170</v>
      </c>
      <c r="J16" s="153">
        <v>0</v>
      </c>
      <c r="K16" s="76">
        <v>1</v>
      </c>
      <c r="L16" s="75">
        <v>0</v>
      </c>
      <c r="M16" s="76">
        <v>14</v>
      </c>
      <c r="N16" s="77">
        <v>0</v>
      </c>
      <c r="O16" s="74">
        <v>1</v>
      </c>
      <c r="P16" s="73">
        <v>0</v>
      </c>
      <c r="Q16" s="74">
        <v>0</v>
      </c>
      <c r="R16" s="73">
        <v>5</v>
      </c>
      <c r="S16" s="78">
        <v>9</v>
      </c>
      <c r="T16" s="79">
        <f t="shared" si="0"/>
        <v>253</v>
      </c>
      <c r="U16" s="80">
        <f t="shared" si="0"/>
        <v>195</v>
      </c>
      <c r="W16" s="206">
        <v>29</v>
      </c>
      <c r="X16" s="81">
        <f t="shared" si="1"/>
        <v>248</v>
      </c>
      <c r="Y16" s="82">
        <f t="shared" si="1"/>
        <v>186</v>
      </c>
      <c r="Z16" s="83">
        <f t="shared" si="2"/>
        <v>434</v>
      </c>
      <c r="AA16" s="207">
        <f t="shared" si="5"/>
        <v>3.5999999999999997E-2</v>
      </c>
      <c r="AB16" s="208">
        <f t="shared" si="3"/>
        <v>3.5999999999999997E-2</v>
      </c>
      <c r="AC16" s="209">
        <f t="shared" si="4"/>
        <v>3.5999999999999997E-2</v>
      </c>
      <c r="AD16" s="210"/>
      <c r="AE16" s="211"/>
      <c r="AF16" s="84"/>
      <c r="AG16" s="210"/>
      <c r="AH16" s="211"/>
      <c r="AI16" s="212"/>
    </row>
    <row r="17" spans="1:35" ht="12.75" customHeight="1" x14ac:dyDescent="0.2">
      <c r="A17" s="214">
        <v>30</v>
      </c>
      <c r="B17" s="31">
        <v>0</v>
      </c>
      <c r="C17" s="32">
        <v>0</v>
      </c>
      <c r="D17" s="31">
        <v>0</v>
      </c>
      <c r="E17" s="32">
        <v>0</v>
      </c>
      <c r="F17" s="31">
        <v>0</v>
      </c>
      <c r="G17" s="32">
        <v>0</v>
      </c>
      <c r="H17" s="31">
        <v>247</v>
      </c>
      <c r="I17" s="32">
        <v>169</v>
      </c>
      <c r="J17" s="196">
        <v>1</v>
      </c>
      <c r="K17" s="32">
        <v>1</v>
      </c>
      <c r="L17" s="31">
        <v>1</v>
      </c>
      <c r="M17" s="32">
        <v>13</v>
      </c>
      <c r="N17" s="86">
        <v>0</v>
      </c>
      <c r="O17" s="32">
        <v>3</v>
      </c>
      <c r="P17" s="31">
        <v>0</v>
      </c>
      <c r="Q17" s="32">
        <v>0</v>
      </c>
      <c r="R17" s="31">
        <v>4</v>
      </c>
      <c r="S17" s="87">
        <v>10</v>
      </c>
      <c r="T17" s="36">
        <f t="shared" si="0"/>
        <v>253</v>
      </c>
      <c r="U17" s="37">
        <f t="shared" si="0"/>
        <v>196</v>
      </c>
      <c r="W17" s="213">
        <v>30</v>
      </c>
      <c r="X17" s="39">
        <f t="shared" si="1"/>
        <v>249</v>
      </c>
      <c r="Y17" s="40">
        <f t="shared" si="1"/>
        <v>186</v>
      </c>
      <c r="Z17" s="41">
        <f t="shared" si="2"/>
        <v>435</v>
      </c>
      <c r="AA17" s="189">
        <f t="shared" si="5"/>
        <v>3.6999999999999998E-2</v>
      </c>
      <c r="AB17" s="190">
        <f t="shared" si="3"/>
        <v>3.5999999999999997E-2</v>
      </c>
      <c r="AC17" s="191">
        <f t="shared" si="4"/>
        <v>3.5999999999999997E-2</v>
      </c>
      <c r="AD17" s="192" t="s">
        <v>44</v>
      </c>
      <c r="AE17" s="193"/>
      <c r="AF17" s="72"/>
      <c r="AG17" s="192" t="s">
        <v>45</v>
      </c>
      <c r="AH17" s="193"/>
      <c r="AI17" s="194"/>
    </row>
    <row r="18" spans="1:35" ht="12.75" customHeight="1" x14ac:dyDescent="0.2">
      <c r="A18" s="195">
        <v>31</v>
      </c>
      <c r="B18" s="29">
        <v>0</v>
      </c>
      <c r="C18" s="30">
        <v>0</v>
      </c>
      <c r="D18" s="31">
        <v>0</v>
      </c>
      <c r="E18" s="32">
        <v>0</v>
      </c>
      <c r="F18" s="29">
        <v>0</v>
      </c>
      <c r="G18" s="30">
        <v>0</v>
      </c>
      <c r="H18" s="31">
        <v>265</v>
      </c>
      <c r="I18" s="32">
        <v>140</v>
      </c>
      <c r="J18" s="196">
        <v>0</v>
      </c>
      <c r="K18" s="30">
        <v>0</v>
      </c>
      <c r="L18" s="31">
        <v>0</v>
      </c>
      <c r="M18" s="32">
        <v>15</v>
      </c>
      <c r="N18" s="34">
        <v>0</v>
      </c>
      <c r="O18" s="30">
        <v>1</v>
      </c>
      <c r="P18" s="29">
        <v>0</v>
      </c>
      <c r="Q18" s="30">
        <v>0</v>
      </c>
      <c r="R18" s="29">
        <v>2</v>
      </c>
      <c r="S18" s="35">
        <v>11</v>
      </c>
      <c r="T18" s="36">
        <f t="shared" si="0"/>
        <v>267</v>
      </c>
      <c r="U18" s="37">
        <f t="shared" si="0"/>
        <v>167</v>
      </c>
      <c r="V18" s="38"/>
      <c r="W18" s="195">
        <v>31</v>
      </c>
      <c r="X18" s="39">
        <f t="shared" si="1"/>
        <v>265</v>
      </c>
      <c r="Y18" s="40">
        <f t="shared" si="1"/>
        <v>156</v>
      </c>
      <c r="Z18" s="41">
        <f t="shared" si="2"/>
        <v>421</v>
      </c>
      <c r="AA18" s="197">
        <f t="shared" si="5"/>
        <v>3.9E-2</v>
      </c>
      <c r="AB18" s="198">
        <f t="shared" si="3"/>
        <v>0.03</v>
      </c>
      <c r="AC18" s="199">
        <f t="shared" si="4"/>
        <v>3.5000000000000003E-2</v>
      </c>
      <c r="AD18" s="45">
        <f>ROUND(SUM(X17:X21)/$X$54,3)</f>
        <v>0.20200000000000001</v>
      </c>
      <c r="AE18" s="46">
        <f>ROUND(SUM(Y17:Y21)/$Y$54,3)</f>
        <v>0.186</v>
      </c>
      <c r="AF18" s="47">
        <f>ROUND(SUM(Z17:Z21)/$Z$54,3)</f>
        <v>0.19500000000000001</v>
      </c>
      <c r="AG18" s="45">
        <f>ROUND(SUM(X17:X26)/$X$54,3)</f>
        <v>0.39700000000000002</v>
      </c>
      <c r="AH18" s="46">
        <f>ROUND(SUM(Y17:Y26)/$Y$54,3)</f>
        <v>0.35899999999999999</v>
      </c>
      <c r="AI18" s="47">
        <f>ROUND(SUM(Z17:Z26)/$Z$54,3)</f>
        <v>0.38100000000000001</v>
      </c>
    </row>
    <row r="19" spans="1:35" ht="12.75" customHeight="1" x14ac:dyDescent="0.2">
      <c r="A19" s="195">
        <v>32</v>
      </c>
      <c r="B19" s="29">
        <v>0</v>
      </c>
      <c r="C19" s="30">
        <v>0</v>
      </c>
      <c r="D19" s="31">
        <v>0</v>
      </c>
      <c r="E19" s="32">
        <v>0</v>
      </c>
      <c r="F19" s="29">
        <v>0</v>
      </c>
      <c r="G19" s="30">
        <v>0</v>
      </c>
      <c r="H19" s="31">
        <v>272</v>
      </c>
      <c r="I19" s="32">
        <v>194</v>
      </c>
      <c r="J19" s="196">
        <v>0</v>
      </c>
      <c r="K19" s="30">
        <v>2</v>
      </c>
      <c r="L19" s="31">
        <v>0</v>
      </c>
      <c r="M19" s="32">
        <v>15</v>
      </c>
      <c r="N19" s="34">
        <v>0</v>
      </c>
      <c r="O19" s="30">
        <v>1</v>
      </c>
      <c r="P19" s="29">
        <v>0</v>
      </c>
      <c r="Q19" s="30">
        <v>0</v>
      </c>
      <c r="R19" s="29">
        <v>2</v>
      </c>
      <c r="S19" s="35">
        <v>9</v>
      </c>
      <c r="T19" s="36">
        <f t="shared" si="0"/>
        <v>274</v>
      </c>
      <c r="U19" s="37">
        <f t="shared" si="0"/>
        <v>221</v>
      </c>
      <c r="W19" s="195">
        <v>32</v>
      </c>
      <c r="X19" s="39">
        <f t="shared" si="1"/>
        <v>272</v>
      </c>
      <c r="Y19" s="40">
        <f t="shared" si="1"/>
        <v>212</v>
      </c>
      <c r="Z19" s="41">
        <f t="shared" si="2"/>
        <v>484</v>
      </c>
      <c r="AA19" s="197">
        <f t="shared" si="5"/>
        <v>0.04</v>
      </c>
      <c r="AB19" s="198">
        <f t="shared" si="3"/>
        <v>4.1000000000000002E-2</v>
      </c>
      <c r="AC19" s="199">
        <f t="shared" si="4"/>
        <v>0.04</v>
      </c>
      <c r="AD19" s="200"/>
      <c r="AE19" s="201"/>
      <c r="AF19" s="47"/>
      <c r="AG19" s="200"/>
      <c r="AH19" s="201"/>
      <c r="AI19" s="202"/>
    </row>
    <row r="20" spans="1:35" ht="12.75" customHeight="1" x14ac:dyDescent="0.2">
      <c r="A20" s="195">
        <v>33</v>
      </c>
      <c r="B20" s="29">
        <v>0</v>
      </c>
      <c r="C20" s="30">
        <v>0</v>
      </c>
      <c r="D20" s="31">
        <v>0</v>
      </c>
      <c r="E20" s="32">
        <v>0</v>
      </c>
      <c r="F20" s="29">
        <v>0</v>
      </c>
      <c r="G20" s="30">
        <v>0</v>
      </c>
      <c r="H20" s="31">
        <v>285</v>
      </c>
      <c r="I20" s="32">
        <v>190</v>
      </c>
      <c r="J20" s="196">
        <v>3</v>
      </c>
      <c r="K20" s="30">
        <v>0</v>
      </c>
      <c r="L20" s="31">
        <v>0</v>
      </c>
      <c r="M20" s="32">
        <v>28</v>
      </c>
      <c r="N20" s="34">
        <v>0</v>
      </c>
      <c r="O20" s="30">
        <v>2</v>
      </c>
      <c r="P20" s="29">
        <v>0</v>
      </c>
      <c r="Q20" s="30">
        <v>0</v>
      </c>
      <c r="R20" s="29">
        <v>4</v>
      </c>
      <c r="S20" s="35">
        <v>3</v>
      </c>
      <c r="T20" s="36">
        <f t="shared" si="0"/>
        <v>292</v>
      </c>
      <c r="U20" s="37">
        <f t="shared" si="0"/>
        <v>223</v>
      </c>
      <c r="W20" s="195">
        <v>33</v>
      </c>
      <c r="X20" s="39">
        <f t="shared" si="1"/>
        <v>288</v>
      </c>
      <c r="Y20" s="40">
        <f t="shared" si="1"/>
        <v>220</v>
      </c>
      <c r="Z20" s="41">
        <f t="shared" si="2"/>
        <v>508</v>
      </c>
      <c r="AA20" s="197">
        <f t="shared" si="5"/>
        <v>4.2000000000000003E-2</v>
      </c>
      <c r="AB20" s="198">
        <f t="shared" si="3"/>
        <v>4.2000000000000003E-2</v>
      </c>
      <c r="AC20" s="199">
        <f t="shared" si="4"/>
        <v>4.2000000000000003E-2</v>
      </c>
      <c r="AD20" s="200"/>
      <c r="AE20" s="201"/>
      <c r="AF20" s="47"/>
      <c r="AG20" s="200"/>
      <c r="AH20" s="201"/>
      <c r="AI20" s="202"/>
    </row>
    <row r="21" spans="1:35" ht="12.75" customHeight="1" x14ac:dyDescent="0.2">
      <c r="A21" s="204">
        <v>34</v>
      </c>
      <c r="B21" s="54">
        <v>0</v>
      </c>
      <c r="C21" s="55">
        <v>0</v>
      </c>
      <c r="D21" s="56">
        <v>0</v>
      </c>
      <c r="E21" s="57">
        <v>0</v>
      </c>
      <c r="F21" s="54">
        <v>0</v>
      </c>
      <c r="G21" s="55">
        <v>0</v>
      </c>
      <c r="H21" s="56">
        <v>295</v>
      </c>
      <c r="I21" s="57">
        <v>180</v>
      </c>
      <c r="J21" s="205">
        <v>1</v>
      </c>
      <c r="K21" s="55">
        <v>0</v>
      </c>
      <c r="L21" s="56">
        <v>0</v>
      </c>
      <c r="M21" s="57">
        <v>12</v>
      </c>
      <c r="N21" s="59">
        <v>0</v>
      </c>
      <c r="O21" s="55">
        <v>2</v>
      </c>
      <c r="P21" s="54">
        <v>0</v>
      </c>
      <c r="Q21" s="55">
        <v>0</v>
      </c>
      <c r="R21" s="54">
        <v>3</v>
      </c>
      <c r="S21" s="60">
        <v>8</v>
      </c>
      <c r="T21" s="61">
        <f t="shared" si="0"/>
        <v>299</v>
      </c>
      <c r="U21" s="62">
        <f t="shared" si="0"/>
        <v>202</v>
      </c>
      <c r="W21" s="206">
        <v>34</v>
      </c>
      <c r="X21" s="39">
        <f t="shared" si="1"/>
        <v>296</v>
      </c>
      <c r="Y21" s="40">
        <f t="shared" si="1"/>
        <v>194</v>
      </c>
      <c r="Z21" s="41">
        <f t="shared" si="2"/>
        <v>490</v>
      </c>
      <c r="AA21" s="207">
        <f t="shared" si="5"/>
        <v>4.3999999999999997E-2</v>
      </c>
      <c r="AB21" s="208">
        <f t="shared" si="3"/>
        <v>3.6999999999999998E-2</v>
      </c>
      <c r="AC21" s="209">
        <f t="shared" si="4"/>
        <v>4.1000000000000002E-2</v>
      </c>
      <c r="AD21" s="210"/>
      <c r="AE21" s="211"/>
      <c r="AF21" s="84"/>
      <c r="AG21" s="200"/>
      <c r="AH21" s="201"/>
      <c r="AI21" s="202"/>
    </row>
    <row r="22" spans="1:35" ht="12.75" customHeight="1" x14ac:dyDescent="0.2">
      <c r="A22" s="213">
        <v>35</v>
      </c>
      <c r="B22" s="12">
        <v>0</v>
      </c>
      <c r="C22" s="13">
        <v>0</v>
      </c>
      <c r="D22" s="12">
        <v>0</v>
      </c>
      <c r="E22" s="13">
        <v>0</v>
      </c>
      <c r="F22" s="12">
        <v>0</v>
      </c>
      <c r="G22" s="13">
        <v>0</v>
      </c>
      <c r="H22" s="12">
        <v>310</v>
      </c>
      <c r="I22" s="13">
        <v>180</v>
      </c>
      <c r="J22" s="141">
        <v>0</v>
      </c>
      <c r="K22" s="13">
        <v>0</v>
      </c>
      <c r="L22" s="12">
        <v>0</v>
      </c>
      <c r="M22" s="13">
        <v>13</v>
      </c>
      <c r="N22" s="15">
        <v>0</v>
      </c>
      <c r="O22" s="13">
        <v>1</v>
      </c>
      <c r="P22" s="12">
        <v>0</v>
      </c>
      <c r="Q22" s="13">
        <v>0</v>
      </c>
      <c r="R22" s="12">
        <v>4</v>
      </c>
      <c r="S22" s="16">
        <v>2</v>
      </c>
      <c r="T22" s="17">
        <f t="shared" si="0"/>
        <v>314</v>
      </c>
      <c r="U22" s="18">
        <f t="shared" si="0"/>
        <v>196</v>
      </c>
      <c r="W22" s="213">
        <v>35</v>
      </c>
      <c r="X22" s="19">
        <f t="shared" si="1"/>
        <v>310</v>
      </c>
      <c r="Y22" s="20">
        <f t="shared" si="1"/>
        <v>194</v>
      </c>
      <c r="Z22" s="21">
        <f t="shared" si="2"/>
        <v>504</v>
      </c>
      <c r="AA22" s="189">
        <f t="shared" si="5"/>
        <v>4.5999999999999999E-2</v>
      </c>
      <c r="AB22" s="190">
        <f t="shared" si="3"/>
        <v>3.6999999999999998E-2</v>
      </c>
      <c r="AC22" s="191">
        <f t="shared" si="4"/>
        <v>4.2000000000000003E-2</v>
      </c>
      <c r="AD22" s="192" t="s">
        <v>46</v>
      </c>
      <c r="AE22" s="193"/>
      <c r="AF22" s="72"/>
      <c r="AG22" s="200"/>
      <c r="AH22" s="201"/>
      <c r="AI22" s="202"/>
    </row>
    <row r="23" spans="1:35" ht="12.75" customHeight="1" x14ac:dyDescent="0.2">
      <c r="A23" s="195">
        <v>36</v>
      </c>
      <c r="B23" s="29">
        <v>0</v>
      </c>
      <c r="C23" s="30">
        <v>0</v>
      </c>
      <c r="D23" s="31">
        <v>0</v>
      </c>
      <c r="E23" s="32">
        <v>0</v>
      </c>
      <c r="F23" s="29">
        <v>0</v>
      </c>
      <c r="G23" s="30">
        <v>0</v>
      </c>
      <c r="H23" s="31">
        <v>264</v>
      </c>
      <c r="I23" s="32">
        <v>164</v>
      </c>
      <c r="J23" s="196">
        <v>2</v>
      </c>
      <c r="K23" s="30">
        <v>0</v>
      </c>
      <c r="L23" s="31">
        <v>0</v>
      </c>
      <c r="M23" s="32">
        <v>16</v>
      </c>
      <c r="N23" s="34">
        <v>1</v>
      </c>
      <c r="O23" s="30">
        <v>5</v>
      </c>
      <c r="P23" s="29">
        <v>0</v>
      </c>
      <c r="Q23" s="30">
        <v>0</v>
      </c>
      <c r="R23" s="29">
        <v>2</v>
      </c>
      <c r="S23" s="35">
        <v>3</v>
      </c>
      <c r="T23" s="36">
        <f t="shared" si="0"/>
        <v>269</v>
      </c>
      <c r="U23" s="37">
        <f t="shared" si="0"/>
        <v>188</v>
      </c>
      <c r="W23" s="195">
        <v>36</v>
      </c>
      <c r="X23" s="39">
        <f t="shared" si="1"/>
        <v>267</v>
      </c>
      <c r="Y23" s="40">
        <f t="shared" si="1"/>
        <v>185</v>
      </c>
      <c r="Z23" s="41">
        <f t="shared" si="2"/>
        <v>452</v>
      </c>
      <c r="AA23" s="197">
        <f t="shared" si="5"/>
        <v>3.9E-2</v>
      </c>
      <c r="AB23" s="198">
        <f t="shared" si="3"/>
        <v>3.5000000000000003E-2</v>
      </c>
      <c r="AC23" s="199">
        <f t="shared" si="4"/>
        <v>3.7999999999999999E-2</v>
      </c>
      <c r="AD23" s="45">
        <f>ROUND(SUM(X22:X26)/$X$54,3)</f>
        <v>0.19600000000000001</v>
      </c>
      <c r="AE23" s="46">
        <f>ROUND(SUM(Y22:Y26)/$Y$54,3)</f>
        <v>0.17299999999999999</v>
      </c>
      <c r="AF23" s="47">
        <f>ROUND(SUM(Z22:Z26)/$Z$54,3)</f>
        <v>0.186</v>
      </c>
      <c r="AG23" s="200"/>
      <c r="AH23" s="201"/>
      <c r="AI23" s="202"/>
    </row>
    <row r="24" spans="1:35" ht="12.75" customHeight="1" x14ac:dyDescent="0.2">
      <c r="A24" s="195">
        <v>37</v>
      </c>
      <c r="B24" s="29">
        <v>0</v>
      </c>
      <c r="C24" s="30">
        <v>0</v>
      </c>
      <c r="D24" s="31">
        <v>0</v>
      </c>
      <c r="E24" s="32">
        <v>0</v>
      </c>
      <c r="F24" s="29">
        <v>0</v>
      </c>
      <c r="G24" s="30">
        <v>0</v>
      </c>
      <c r="H24" s="31">
        <v>281</v>
      </c>
      <c r="I24" s="32">
        <v>151</v>
      </c>
      <c r="J24" s="196">
        <v>0</v>
      </c>
      <c r="K24" s="30">
        <v>0</v>
      </c>
      <c r="L24" s="31">
        <v>0</v>
      </c>
      <c r="M24" s="32">
        <v>16</v>
      </c>
      <c r="N24" s="34">
        <v>0</v>
      </c>
      <c r="O24" s="30">
        <v>1</v>
      </c>
      <c r="P24" s="29">
        <v>0</v>
      </c>
      <c r="Q24" s="30">
        <v>0</v>
      </c>
      <c r="R24" s="29">
        <v>4</v>
      </c>
      <c r="S24" s="35">
        <v>6</v>
      </c>
      <c r="T24" s="36">
        <f t="shared" si="0"/>
        <v>285</v>
      </c>
      <c r="U24" s="37">
        <f t="shared" si="0"/>
        <v>174</v>
      </c>
      <c r="W24" s="195">
        <v>37</v>
      </c>
      <c r="X24" s="39">
        <f t="shared" si="1"/>
        <v>281</v>
      </c>
      <c r="Y24" s="40">
        <f t="shared" si="1"/>
        <v>168</v>
      </c>
      <c r="Z24" s="41">
        <f t="shared" si="2"/>
        <v>449</v>
      </c>
      <c r="AA24" s="197">
        <f t="shared" si="5"/>
        <v>4.1000000000000002E-2</v>
      </c>
      <c r="AB24" s="198">
        <f t="shared" si="3"/>
        <v>3.2000000000000001E-2</v>
      </c>
      <c r="AC24" s="199">
        <f t="shared" si="4"/>
        <v>3.6999999999999998E-2</v>
      </c>
      <c r="AD24" s="200"/>
      <c r="AE24" s="201"/>
      <c r="AF24" s="47"/>
      <c r="AG24" s="200"/>
      <c r="AH24" s="201"/>
      <c r="AI24" s="202"/>
    </row>
    <row r="25" spans="1:35" ht="12.75" customHeight="1" x14ac:dyDescent="0.2">
      <c r="A25" s="195">
        <v>38</v>
      </c>
      <c r="B25" s="29">
        <v>0</v>
      </c>
      <c r="C25" s="30">
        <v>0</v>
      </c>
      <c r="D25" s="31">
        <v>0</v>
      </c>
      <c r="E25" s="32">
        <v>0</v>
      </c>
      <c r="F25" s="29">
        <v>0</v>
      </c>
      <c r="G25" s="30">
        <v>0</v>
      </c>
      <c r="H25" s="31">
        <v>277</v>
      </c>
      <c r="I25" s="32">
        <v>173</v>
      </c>
      <c r="J25" s="196">
        <v>0</v>
      </c>
      <c r="K25" s="30">
        <v>0</v>
      </c>
      <c r="L25" s="31">
        <v>0</v>
      </c>
      <c r="M25" s="32">
        <v>12</v>
      </c>
      <c r="N25" s="34">
        <v>0</v>
      </c>
      <c r="O25" s="30">
        <v>1</v>
      </c>
      <c r="P25" s="29">
        <v>0</v>
      </c>
      <c r="Q25" s="30">
        <v>0</v>
      </c>
      <c r="R25" s="29">
        <v>2</v>
      </c>
      <c r="S25" s="35">
        <v>7</v>
      </c>
      <c r="T25" s="36">
        <f t="shared" si="0"/>
        <v>279</v>
      </c>
      <c r="U25" s="37">
        <f t="shared" si="0"/>
        <v>193</v>
      </c>
      <c r="W25" s="195">
        <v>38</v>
      </c>
      <c r="X25" s="39">
        <f t="shared" si="1"/>
        <v>277</v>
      </c>
      <c r="Y25" s="40">
        <f t="shared" si="1"/>
        <v>186</v>
      </c>
      <c r="Z25" s="41">
        <f t="shared" si="2"/>
        <v>463</v>
      </c>
      <c r="AA25" s="197">
        <f t="shared" si="5"/>
        <v>4.1000000000000002E-2</v>
      </c>
      <c r="AB25" s="198">
        <f t="shared" si="3"/>
        <v>3.5999999999999997E-2</v>
      </c>
      <c r="AC25" s="199">
        <f t="shared" si="4"/>
        <v>3.9E-2</v>
      </c>
      <c r="AD25" s="200"/>
      <c r="AE25" s="201"/>
      <c r="AF25" s="47"/>
      <c r="AG25" s="200"/>
      <c r="AH25" s="201"/>
      <c r="AI25" s="202"/>
    </row>
    <row r="26" spans="1:35" ht="12.75" customHeight="1" x14ac:dyDescent="0.2">
      <c r="A26" s="206">
        <v>39</v>
      </c>
      <c r="B26" s="73">
        <v>0</v>
      </c>
      <c r="C26" s="74">
        <v>0</v>
      </c>
      <c r="D26" s="75">
        <v>0</v>
      </c>
      <c r="E26" s="76">
        <v>0</v>
      </c>
      <c r="F26" s="73">
        <v>0</v>
      </c>
      <c r="G26" s="74">
        <v>0</v>
      </c>
      <c r="H26" s="75">
        <v>196</v>
      </c>
      <c r="I26" s="76">
        <v>160</v>
      </c>
      <c r="J26" s="153">
        <v>0</v>
      </c>
      <c r="K26" s="74">
        <v>0</v>
      </c>
      <c r="L26" s="75">
        <v>0</v>
      </c>
      <c r="M26" s="76">
        <v>7</v>
      </c>
      <c r="N26" s="77">
        <v>0</v>
      </c>
      <c r="O26" s="74">
        <v>4</v>
      </c>
      <c r="P26" s="73">
        <v>0</v>
      </c>
      <c r="Q26" s="74">
        <v>0</v>
      </c>
      <c r="R26" s="73">
        <v>0</v>
      </c>
      <c r="S26" s="78">
        <v>0</v>
      </c>
      <c r="T26" s="79">
        <f t="shared" si="0"/>
        <v>196</v>
      </c>
      <c r="U26" s="80">
        <f t="shared" si="0"/>
        <v>171</v>
      </c>
      <c r="W26" s="206">
        <v>39</v>
      </c>
      <c r="X26" s="81">
        <f t="shared" si="1"/>
        <v>196</v>
      </c>
      <c r="Y26" s="82">
        <f t="shared" si="1"/>
        <v>171</v>
      </c>
      <c r="Z26" s="83">
        <f t="shared" si="2"/>
        <v>367</v>
      </c>
      <c r="AA26" s="207">
        <f t="shared" si="5"/>
        <v>2.9000000000000001E-2</v>
      </c>
      <c r="AB26" s="208">
        <f t="shared" si="3"/>
        <v>3.3000000000000002E-2</v>
      </c>
      <c r="AC26" s="209">
        <f t="shared" si="4"/>
        <v>3.1E-2</v>
      </c>
      <c r="AD26" s="210"/>
      <c r="AE26" s="211"/>
      <c r="AF26" s="84"/>
      <c r="AG26" s="210"/>
      <c r="AH26" s="211"/>
      <c r="AI26" s="212"/>
    </row>
    <row r="27" spans="1:35" ht="12.75" customHeight="1" x14ac:dyDescent="0.2">
      <c r="A27" s="214">
        <v>40</v>
      </c>
      <c r="B27" s="31">
        <v>0</v>
      </c>
      <c r="C27" s="32">
        <v>0</v>
      </c>
      <c r="D27" s="31">
        <v>0</v>
      </c>
      <c r="E27" s="32">
        <v>0</v>
      </c>
      <c r="F27" s="31">
        <v>0</v>
      </c>
      <c r="G27" s="32">
        <v>0</v>
      </c>
      <c r="H27" s="31">
        <v>198</v>
      </c>
      <c r="I27" s="32">
        <v>112</v>
      </c>
      <c r="J27" s="196">
        <v>1</v>
      </c>
      <c r="K27" s="32">
        <v>0</v>
      </c>
      <c r="L27" s="31">
        <v>0</v>
      </c>
      <c r="M27" s="32">
        <v>9</v>
      </c>
      <c r="N27" s="86">
        <v>1</v>
      </c>
      <c r="O27" s="32">
        <v>4</v>
      </c>
      <c r="P27" s="31">
        <v>0</v>
      </c>
      <c r="Q27" s="32">
        <v>0</v>
      </c>
      <c r="R27" s="31">
        <v>0</v>
      </c>
      <c r="S27" s="87">
        <v>2</v>
      </c>
      <c r="T27" s="36">
        <f t="shared" si="0"/>
        <v>200</v>
      </c>
      <c r="U27" s="37">
        <f t="shared" si="0"/>
        <v>127</v>
      </c>
      <c r="W27" s="213">
        <v>40</v>
      </c>
      <c r="X27" s="39">
        <f t="shared" si="1"/>
        <v>200</v>
      </c>
      <c r="Y27" s="40">
        <f t="shared" si="1"/>
        <v>125</v>
      </c>
      <c r="Z27" s="41">
        <f t="shared" si="2"/>
        <v>325</v>
      </c>
      <c r="AA27" s="189">
        <f t="shared" si="5"/>
        <v>2.9000000000000001E-2</v>
      </c>
      <c r="AB27" s="190">
        <f t="shared" si="3"/>
        <v>2.4E-2</v>
      </c>
      <c r="AC27" s="191">
        <f t="shared" si="4"/>
        <v>2.7E-2</v>
      </c>
      <c r="AD27" s="192" t="s">
        <v>47</v>
      </c>
      <c r="AE27" s="193"/>
      <c r="AF27" s="72"/>
      <c r="AG27" s="192" t="s">
        <v>48</v>
      </c>
      <c r="AH27" s="193"/>
      <c r="AI27" s="194"/>
    </row>
    <row r="28" spans="1:35" ht="12.75" customHeight="1" x14ac:dyDescent="0.2">
      <c r="A28" s="195">
        <v>41</v>
      </c>
      <c r="B28" s="29">
        <v>0</v>
      </c>
      <c r="C28" s="30">
        <v>0</v>
      </c>
      <c r="D28" s="31">
        <v>1</v>
      </c>
      <c r="E28" s="32">
        <v>0</v>
      </c>
      <c r="F28" s="29">
        <v>0</v>
      </c>
      <c r="G28" s="30">
        <v>0</v>
      </c>
      <c r="H28" s="31">
        <v>197</v>
      </c>
      <c r="I28" s="32">
        <v>123</v>
      </c>
      <c r="J28" s="196">
        <v>1</v>
      </c>
      <c r="K28" s="30">
        <v>0</v>
      </c>
      <c r="L28" s="31">
        <v>0</v>
      </c>
      <c r="M28" s="32">
        <v>6</v>
      </c>
      <c r="N28" s="34">
        <v>0</v>
      </c>
      <c r="O28" s="30">
        <v>1</v>
      </c>
      <c r="P28" s="29">
        <v>0</v>
      </c>
      <c r="Q28" s="30">
        <v>0</v>
      </c>
      <c r="R28" s="29">
        <v>0</v>
      </c>
      <c r="S28" s="35">
        <v>1</v>
      </c>
      <c r="T28" s="36">
        <f t="shared" si="0"/>
        <v>199</v>
      </c>
      <c r="U28" s="37">
        <f t="shared" si="0"/>
        <v>131</v>
      </c>
      <c r="V28" s="38"/>
      <c r="W28" s="195">
        <v>41</v>
      </c>
      <c r="X28" s="39">
        <f t="shared" si="1"/>
        <v>199</v>
      </c>
      <c r="Y28" s="40">
        <f t="shared" si="1"/>
        <v>130</v>
      </c>
      <c r="Z28" s="41">
        <f t="shared" si="2"/>
        <v>329</v>
      </c>
      <c r="AA28" s="197">
        <f t="shared" si="5"/>
        <v>2.9000000000000001E-2</v>
      </c>
      <c r="AB28" s="198">
        <f t="shared" si="3"/>
        <v>2.5000000000000001E-2</v>
      </c>
      <c r="AC28" s="199">
        <f t="shared" si="4"/>
        <v>2.7E-2</v>
      </c>
      <c r="AD28" s="45">
        <f>ROUND(SUM(X27:X31)/$X$54,3)</f>
        <v>0.128</v>
      </c>
      <c r="AE28" s="46">
        <f>ROUND(SUM(Y27:Y31)/$Y$54,3)</f>
        <v>0.11799999999999999</v>
      </c>
      <c r="AF28" s="47">
        <f>ROUND(SUM(Z27:Z31)/$Z$54,3)</f>
        <v>0.124</v>
      </c>
      <c r="AG28" s="45">
        <f>ROUND(SUM(X27:X36)/$X$54,3)</f>
        <v>0.22</v>
      </c>
      <c r="AH28" s="46">
        <f>ROUND(SUM(Y27:Y36)/$Y$54,3)</f>
        <v>0.224</v>
      </c>
      <c r="AI28" s="47">
        <f>ROUND(SUM(Z27:Z36)/$Z$54,3)</f>
        <v>0.221</v>
      </c>
    </row>
    <row r="29" spans="1:35" ht="12.75" customHeight="1" x14ac:dyDescent="0.2">
      <c r="A29" s="195">
        <v>42</v>
      </c>
      <c r="B29" s="29">
        <v>0</v>
      </c>
      <c r="C29" s="30">
        <v>0</v>
      </c>
      <c r="D29" s="31">
        <v>2</v>
      </c>
      <c r="E29" s="32">
        <v>0</v>
      </c>
      <c r="F29" s="29">
        <v>0</v>
      </c>
      <c r="G29" s="30">
        <v>0</v>
      </c>
      <c r="H29" s="31">
        <v>163</v>
      </c>
      <c r="I29" s="32">
        <v>133</v>
      </c>
      <c r="J29" s="196">
        <v>0</v>
      </c>
      <c r="K29" s="30">
        <v>1</v>
      </c>
      <c r="L29" s="31">
        <v>0</v>
      </c>
      <c r="M29" s="32">
        <v>4</v>
      </c>
      <c r="N29" s="34">
        <v>0</v>
      </c>
      <c r="O29" s="30">
        <v>2</v>
      </c>
      <c r="P29" s="29">
        <v>0</v>
      </c>
      <c r="Q29" s="30">
        <v>0</v>
      </c>
      <c r="R29" s="29">
        <v>1</v>
      </c>
      <c r="S29" s="35">
        <v>4</v>
      </c>
      <c r="T29" s="36">
        <f t="shared" si="0"/>
        <v>166</v>
      </c>
      <c r="U29" s="37">
        <f t="shared" si="0"/>
        <v>144</v>
      </c>
      <c r="W29" s="195">
        <v>42</v>
      </c>
      <c r="X29" s="39">
        <f t="shared" si="1"/>
        <v>165</v>
      </c>
      <c r="Y29" s="40">
        <f t="shared" si="1"/>
        <v>140</v>
      </c>
      <c r="Z29" s="41">
        <f t="shared" si="2"/>
        <v>305</v>
      </c>
      <c r="AA29" s="197">
        <f t="shared" si="5"/>
        <v>2.4E-2</v>
      </c>
      <c r="AB29" s="198">
        <f t="shared" si="3"/>
        <v>2.7E-2</v>
      </c>
      <c r="AC29" s="199">
        <f t="shared" si="4"/>
        <v>2.5000000000000001E-2</v>
      </c>
      <c r="AD29" s="200"/>
      <c r="AE29" s="201"/>
      <c r="AF29" s="47"/>
      <c r="AG29" s="200"/>
      <c r="AH29" s="201"/>
      <c r="AI29" s="202"/>
    </row>
    <row r="30" spans="1:35" ht="12.75" customHeight="1" x14ac:dyDescent="0.2">
      <c r="A30" s="195">
        <v>43</v>
      </c>
      <c r="B30" s="29">
        <v>0</v>
      </c>
      <c r="C30" s="30">
        <v>0</v>
      </c>
      <c r="D30" s="31">
        <v>5</v>
      </c>
      <c r="E30" s="32">
        <v>0</v>
      </c>
      <c r="F30" s="29">
        <v>2</v>
      </c>
      <c r="G30" s="30">
        <v>0</v>
      </c>
      <c r="H30" s="31">
        <v>150</v>
      </c>
      <c r="I30" s="32">
        <v>92</v>
      </c>
      <c r="J30" s="196">
        <v>0</v>
      </c>
      <c r="K30" s="30">
        <v>1</v>
      </c>
      <c r="L30" s="31">
        <v>0</v>
      </c>
      <c r="M30" s="32">
        <v>9</v>
      </c>
      <c r="N30" s="34">
        <v>0</v>
      </c>
      <c r="O30" s="30">
        <v>1</v>
      </c>
      <c r="P30" s="29">
        <v>0</v>
      </c>
      <c r="Q30" s="30">
        <v>0</v>
      </c>
      <c r="R30" s="29">
        <v>5</v>
      </c>
      <c r="S30" s="35">
        <v>4</v>
      </c>
      <c r="T30" s="36">
        <f t="shared" si="0"/>
        <v>162</v>
      </c>
      <c r="U30" s="37">
        <f t="shared" si="0"/>
        <v>107</v>
      </c>
      <c r="W30" s="195">
        <v>43</v>
      </c>
      <c r="X30" s="39">
        <f t="shared" si="1"/>
        <v>157</v>
      </c>
      <c r="Y30" s="40">
        <f t="shared" si="1"/>
        <v>103</v>
      </c>
      <c r="Z30" s="41">
        <f t="shared" si="2"/>
        <v>260</v>
      </c>
      <c r="AA30" s="197">
        <f t="shared" si="5"/>
        <v>2.3E-2</v>
      </c>
      <c r="AB30" s="198">
        <f t="shared" si="3"/>
        <v>0.02</v>
      </c>
      <c r="AC30" s="199">
        <f t="shared" si="4"/>
        <v>2.1999999999999999E-2</v>
      </c>
      <c r="AD30" s="200"/>
      <c r="AE30" s="201"/>
      <c r="AF30" s="47"/>
      <c r="AG30" s="200"/>
      <c r="AH30" s="201"/>
      <c r="AI30" s="202"/>
    </row>
    <row r="31" spans="1:35" ht="12.75" customHeight="1" x14ac:dyDescent="0.2">
      <c r="A31" s="204">
        <v>44</v>
      </c>
      <c r="B31" s="54">
        <v>0</v>
      </c>
      <c r="C31" s="55">
        <v>0</v>
      </c>
      <c r="D31" s="56">
        <v>10</v>
      </c>
      <c r="E31" s="57">
        <v>0</v>
      </c>
      <c r="F31" s="54">
        <v>2</v>
      </c>
      <c r="G31" s="55">
        <v>0</v>
      </c>
      <c r="H31" s="56">
        <v>137</v>
      </c>
      <c r="I31" s="57">
        <v>112</v>
      </c>
      <c r="J31" s="205">
        <v>0</v>
      </c>
      <c r="K31" s="55">
        <v>0</v>
      </c>
      <c r="L31" s="56">
        <v>0</v>
      </c>
      <c r="M31" s="57">
        <v>6</v>
      </c>
      <c r="N31" s="59">
        <v>0</v>
      </c>
      <c r="O31" s="55">
        <v>1</v>
      </c>
      <c r="P31" s="54">
        <v>0</v>
      </c>
      <c r="Q31" s="55">
        <v>0</v>
      </c>
      <c r="R31" s="54">
        <v>0</v>
      </c>
      <c r="S31" s="60">
        <v>5</v>
      </c>
      <c r="T31" s="61">
        <f t="shared" si="0"/>
        <v>149</v>
      </c>
      <c r="U31" s="62">
        <f t="shared" si="0"/>
        <v>124</v>
      </c>
      <c r="W31" s="206">
        <v>44</v>
      </c>
      <c r="X31" s="39">
        <f t="shared" si="1"/>
        <v>149</v>
      </c>
      <c r="Y31" s="40">
        <f t="shared" si="1"/>
        <v>119</v>
      </c>
      <c r="Z31" s="41">
        <f t="shared" si="2"/>
        <v>268</v>
      </c>
      <c r="AA31" s="207">
        <f t="shared" si="5"/>
        <v>2.1999999999999999E-2</v>
      </c>
      <c r="AB31" s="208">
        <f t="shared" si="3"/>
        <v>2.3E-2</v>
      </c>
      <c r="AC31" s="209">
        <f t="shared" si="4"/>
        <v>2.1999999999999999E-2</v>
      </c>
      <c r="AD31" s="210"/>
      <c r="AE31" s="211"/>
      <c r="AF31" s="84"/>
      <c r="AG31" s="200"/>
      <c r="AH31" s="201"/>
      <c r="AI31" s="202"/>
    </row>
    <row r="32" spans="1:35" ht="12.75" customHeight="1" x14ac:dyDescent="0.2">
      <c r="A32" s="213">
        <v>45</v>
      </c>
      <c r="B32" s="12">
        <v>0</v>
      </c>
      <c r="C32" s="13">
        <v>0</v>
      </c>
      <c r="D32" s="12">
        <v>13</v>
      </c>
      <c r="E32" s="13">
        <v>1</v>
      </c>
      <c r="F32" s="12">
        <v>1</v>
      </c>
      <c r="G32" s="13">
        <v>0</v>
      </c>
      <c r="H32" s="12">
        <v>113</v>
      </c>
      <c r="I32" s="13">
        <v>102</v>
      </c>
      <c r="J32" s="141">
        <v>0</v>
      </c>
      <c r="K32" s="13">
        <v>3</v>
      </c>
      <c r="L32" s="12">
        <v>0</v>
      </c>
      <c r="M32" s="13">
        <v>6</v>
      </c>
      <c r="N32" s="15">
        <v>0</v>
      </c>
      <c r="O32" s="13">
        <v>1</v>
      </c>
      <c r="P32" s="12">
        <v>0</v>
      </c>
      <c r="Q32" s="13">
        <v>0</v>
      </c>
      <c r="R32" s="12">
        <v>3</v>
      </c>
      <c r="S32" s="16">
        <v>7</v>
      </c>
      <c r="T32" s="17">
        <f t="shared" si="0"/>
        <v>130</v>
      </c>
      <c r="U32" s="18">
        <f t="shared" si="0"/>
        <v>120</v>
      </c>
      <c r="W32" s="213">
        <v>45</v>
      </c>
      <c r="X32" s="19">
        <f t="shared" si="1"/>
        <v>127</v>
      </c>
      <c r="Y32" s="20">
        <f t="shared" si="1"/>
        <v>113</v>
      </c>
      <c r="Z32" s="21">
        <f t="shared" si="2"/>
        <v>240</v>
      </c>
      <c r="AA32" s="189">
        <f t="shared" si="5"/>
        <v>1.9E-2</v>
      </c>
      <c r="AB32" s="190">
        <f t="shared" si="3"/>
        <v>2.1999999999999999E-2</v>
      </c>
      <c r="AC32" s="191">
        <f t="shared" si="4"/>
        <v>0.02</v>
      </c>
      <c r="AD32" s="192" t="s">
        <v>49</v>
      </c>
      <c r="AE32" s="193"/>
      <c r="AF32" s="72"/>
      <c r="AG32" s="200"/>
      <c r="AH32" s="201"/>
      <c r="AI32" s="202"/>
    </row>
    <row r="33" spans="1:35" ht="12.75" customHeight="1" x14ac:dyDescent="0.2">
      <c r="A33" s="195">
        <v>46</v>
      </c>
      <c r="B33" s="29">
        <v>0</v>
      </c>
      <c r="C33" s="30">
        <v>0</v>
      </c>
      <c r="D33" s="31">
        <v>28</v>
      </c>
      <c r="E33" s="32">
        <v>1</v>
      </c>
      <c r="F33" s="29">
        <v>3</v>
      </c>
      <c r="G33" s="30">
        <v>0</v>
      </c>
      <c r="H33" s="31">
        <v>105</v>
      </c>
      <c r="I33" s="32">
        <v>100</v>
      </c>
      <c r="J33" s="196">
        <v>0</v>
      </c>
      <c r="K33" s="30">
        <v>0</v>
      </c>
      <c r="L33" s="31">
        <v>0</v>
      </c>
      <c r="M33" s="32">
        <v>15</v>
      </c>
      <c r="N33" s="34">
        <v>0</v>
      </c>
      <c r="O33" s="30">
        <v>0</v>
      </c>
      <c r="P33" s="29">
        <v>0</v>
      </c>
      <c r="Q33" s="30">
        <v>0</v>
      </c>
      <c r="R33" s="29">
        <v>0</v>
      </c>
      <c r="S33" s="35">
        <v>5</v>
      </c>
      <c r="T33" s="36">
        <f t="shared" si="0"/>
        <v>136</v>
      </c>
      <c r="U33" s="37">
        <f t="shared" si="0"/>
        <v>121</v>
      </c>
      <c r="W33" s="195">
        <v>46</v>
      </c>
      <c r="X33" s="39">
        <f t="shared" si="1"/>
        <v>136</v>
      </c>
      <c r="Y33" s="40">
        <f t="shared" si="1"/>
        <v>116</v>
      </c>
      <c r="Z33" s="41">
        <f t="shared" si="2"/>
        <v>252</v>
      </c>
      <c r="AA33" s="197">
        <f t="shared" si="5"/>
        <v>0.02</v>
      </c>
      <c r="AB33" s="198">
        <f t="shared" si="3"/>
        <v>2.1999999999999999E-2</v>
      </c>
      <c r="AC33" s="199">
        <f t="shared" si="4"/>
        <v>2.1000000000000001E-2</v>
      </c>
      <c r="AD33" s="45">
        <f>ROUND(SUM(X32:X36)/$X$54,3)</f>
        <v>9.1999999999999998E-2</v>
      </c>
      <c r="AE33" s="46">
        <f>ROUND(SUM(Y32:Y36)/$Y$54,3)</f>
        <v>0.105</v>
      </c>
      <c r="AF33" s="47">
        <f>ROUND(SUM(Z32:Z36)/$Z$54,3)</f>
        <v>9.8000000000000004E-2</v>
      </c>
      <c r="AG33" s="200"/>
      <c r="AH33" s="201"/>
      <c r="AI33" s="202"/>
    </row>
    <row r="34" spans="1:35" ht="12.75" customHeight="1" x14ac:dyDescent="0.2">
      <c r="A34" s="195">
        <v>47</v>
      </c>
      <c r="B34" s="29">
        <v>0</v>
      </c>
      <c r="C34" s="30">
        <v>0</v>
      </c>
      <c r="D34" s="31">
        <v>11</v>
      </c>
      <c r="E34" s="32">
        <v>4</v>
      </c>
      <c r="F34" s="29">
        <v>0</v>
      </c>
      <c r="G34" s="30">
        <v>0</v>
      </c>
      <c r="H34" s="31">
        <v>107</v>
      </c>
      <c r="I34" s="32">
        <v>96</v>
      </c>
      <c r="J34" s="196">
        <v>0</v>
      </c>
      <c r="K34" s="30">
        <v>0</v>
      </c>
      <c r="L34" s="31">
        <v>0</v>
      </c>
      <c r="M34" s="32">
        <v>8</v>
      </c>
      <c r="N34" s="34">
        <v>0</v>
      </c>
      <c r="O34" s="30">
        <v>1</v>
      </c>
      <c r="P34" s="29">
        <v>0</v>
      </c>
      <c r="Q34" s="30">
        <v>0</v>
      </c>
      <c r="R34" s="29">
        <v>0</v>
      </c>
      <c r="S34" s="35">
        <v>8</v>
      </c>
      <c r="T34" s="36">
        <f t="shared" si="0"/>
        <v>118</v>
      </c>
      <c r="U34" s="37">
        <f t="shared" si="0"/>
        <v>117</v>
      </c>
      <c r="W34" s="195">
        <v>47</v>
      </c>
      <c r="X34" s="39">
        <f t="shared" si="1"/>
        <v>118</v>
      </c>
      <c r="Y34" s="40">
        <f t="shared" si="1"/>
        <v>109</v>
      </c>
      <c r="Z34" s="41">
        <f t="shared" si="2"/>
        <v>227</v>
      </c>
      <c r="AA34" s="197">
        <f t="shared" si="5"/>
        <v>1.7000000000000001E-2</v>
      </c>
      <c r="AB34" s="198">
        <f t="shared" si="3"/>
        <v>2.1000000000000001E-2</v>
      </c>
      <c r="AC34" s="199">
        <f t="shared" si="4"/>
        <v>1.9E-2</v>
      </c>
      <c r="AD34" s="200"/>
      <c r="AE34" s="201"/>
      <c r="AF34" s="47"/>
      <c r="AG34" s="200"/>
      <c r="AH34" s="201"/>
      <c r="AI34" s="202"/>
    </row>
    <row r="35" spans="1:35" ht="12.75" customHeight="1" x14ac:dyDescent="0.2">
      <c r="A35" s="195">
        <v>48</v>
      </c>
      <c r="B35" s="29">
        <v>1</v>
      </c>
      <c r="C35" s="30">
        <v>0</v>
      </c>
      <c r="D35" s="31">
        <v>19</v>
      </c>
      <c r="E35" s="32">
        <v>7</v>
      </c>
      <c r="F35" s="29">
        <v>4</v>
      </c>
      <c r="G35" s="30">
        <v>1</v>
      </c>
      <c r="H35" s="31">
        <v>93</v>
      </c>
      <c r="I35" s="32">
        <v>94</v>
      </c>
      <c r="J35" s="196">
        <v>1</v>
      </c>
      <c r="K35" s="30">
        <v>2</v>
      </c>
      <c r="L35" s="31">
        <v>0</v>
      </c>
      <c r="M35" s="32">
        <v>9</v>
      </c>
      <c r="N35" s="34">
        <v>0</v>
      </c>
      <c r="O35" s="30">
        <v>1</v>
      </c>
      <c r="P35" s="29">
        <v>0</v>
      </c>
      <c r="Q35" s="30">
        <v>0</v>
      </c>
      <c r="R35" s="29">
        <v>2</v>
      </c>
      <c r="S35" s="35">
        <v>5</v>
      </c>
      <c r="T35" s="36">
        <f t="shared" si="0"/>
        <v>120</v>
      </c>
      <c r="U35" s="37">
        <f t="shared" si="0"/>
        <v>119</v>
      </c>
      <c r="W35" s="195">
        <v>48</v>
      </c>
      <c r="X35" s="39">
        <f t="shared" si="1"/>
        <v>118</v>
      </c>
      <c r="Y35" s="40">
        <f t="shared" si="1"/>
        <v>114</v>
      </c>
      <c r="Z35" s="41">
        <f t="shared" si="2"/>
        <v>232</v>
      </c>
      <c r="AA35" s="197">
        <f t="shared" si="5"/>
        <v>1.7000000000000001E-2</v>
      </c>
      <c r="AB35" s="198">
        <f t="shared" si="3"/>
        <v>2.1999999999999999E-2</v>
      </c>
      <c r="AC35" s="199">
        <f t="shared" si="4"/>
        <v>1.9E-2</v>
      </c>
      <c r="AD35" s="200"/>
      <c r="AE35" s="201"/>
      <c r="AF35" s="47"/>
      <c r="AG35" s="200"/>
      <c r="AH35" s="201"/>
      <c r="AI35" s="202"/>
    </row>
    <row r="36" spans="1:35" ht="12.75" customHeight="1" x14ac:dyDescent="0.2">
      <c r="A36" s="206">
        <v>49</v>
      </c>
      <c r="B36" s="73">
        <v>3</v>
      </c>
      <c r="C36" s="74">
        <v>2</v>
      </c>
      <c r="D36" s="75">
        <v>32</v>
      </c>
      <c r="E36" s="76">
        <v>6</v>
      </c>
      <c r="F36" s="73">
        <v>2</v>
      </c>
      <c r="G36" s="74">
        <v>1</v>
      </c>
      <c r="H36" s="75">
        <v>87</v>
      </c>
      <c r="I36" s="76">
        <v>83</v>
      </c>
      <c r="J36" s="153">
        <v>1</v>
      </c>
      <c r="K36" s="74">
        <v>0</v>
      </c>
      <c r="L36" s="75">
        <v>0</v>
      </c>
      <c r="M36" s="76">
        <v>5</v>
      </c>
      <c r="N36" s="77">
        <v>0</v>
      </c>
      <c r="O36" s="74">
        <v>0</v>
      </c>
      <c r="P36" s="73">
        <v>0</v>
      </c>
      <c r="Q36" s="74">
        <v>0</v>
      </c>
      <c r="R36" s="73">
        <v>0</v>
      </c>
      <c r="S36" s="78">
        <v>4</v>
      </c>
      <c r="T36" s="79">
        <f t="shared" si="0"/>
        <v>125</v>
      </c>
      <c r="U36" s="80">
        <f t="shared" si="0"/>
        <v>101</v>
      </c>
      <c r="W36" s="206">
        <v>49</v>
      </c>
      <c r="X36" s="81">
        <f t="shared" si="1"/>
        <v>125</v>
      </c>
      <c r="Y36" s="82">
        <f t="shared" si="1"/>
        <v>97</v>
      </c>
      <c r="Z36" s="83">
        <f t="shared" si="2"/>
        <v>222</v>
      </c>
      <c r="AA36" s="207">
        <f t="shared" si="5"/>
        <v>1.7999999999999999E-2</v>
      </c>
      <c r="AB36" s="208">
        <f t="shared" si="3"/>
        <v>1.9E-2</v>
      </c>
      <c r="AC36" s="209">
        <f t="shared" si="4"/>
        <v>1.7999999999999999E-2</v>
      </c>
      <c r="AD36" s="210"/>
      <c r="AE36" s="211"/>
      <c r="AF36" s="84"/>
      <c r="AG36" s="210"/>
      <c r="AH36" s="211"/>
      <c r="AI36" s="212"/>
    </row>
    <row r="37" spans="1:35" ht="12.75" customHeight="1" x14ac:dyDescent="0.2">
      <c r="A37" s="214">
        <v>50</v>
      </c>
      <c r="B37" s="31">
        <v>10</v>
      </c>
      <c r="C37" s="32">
        <v>0</v>
      </c>
      <c r="D37" s="31">
        <v>23</v>
      </c>
      <c r="E37" s="32">
        <v>7</v>
      </c>
      <c r="F37" s="31">
        <v>2</v>
      </c>
      <c r="G37" s="32">
        <v>0</v>
      </c>
      <c r="H37" s="31">
        <v>81</v>
      </c>
      <c r="I37" s="32">
        <v>78</v>
      </c>
      <c r="J37" s="196">
        <v>0</v>
      </c>
      <c r="K37" s="32">
        <v>0</v>
      </c>
      <c r="L37" s="31">
        <v>0</v>
      </c>
      <c r="M37" s="32">
        <v>8</v>
      </c>
      <c r="N37" s="86">
        <v>0</v>
      </c>
      <c r="O37" s="32">
        <v>1</v>
      </c>
      <c r="P37" s="31">
        <v>0</v>
      </c>
      <c r="Q37" s="32">
        <v>0</v>
      </c>
      <c r="R37" s="31">
        <v>2</v>
      </c>
      <c r="S37" s="87">
        <v>4</v>
      </c>
      <c r="T37" s="36">
        <f t="shared" si="0"/>
        <v>118</v>
      </c>
      <c r="U37" s="37">
        <f t="shared" si="0"/>
        <v>98</v>
      </c>
      <c r="W37" s="213">
        <v>50</v>
      </c>
      <c r="X37" s="39">
        <f t="shared" si="1"/>
        <v>116</v>
      </c>
      <c r="Y37" s="40">
        <f t="shared" si="1"/>
        <v>94</v>
      </c>
      <c r="Z37" s="41">
        <f t="shared" si="2"/>
        <v>210</v>
      </c>
      <c r="AA37" s="189">
        <f t="shared" si="5"/>
        <v>1.7000000000000001E-2</v>
      </c>
      <c r="AB37" s="190">
        <f t="shared" si="3"/>
        <v>1.7999999999999999E-2</v>
      </c>
      <c r="AC37" s="191">
        <f t="shared" si="4"/>
        <v>1.7000000000000001E-2</v>
      </c>
      <c r="AD37" s="192" t="s">
        <v>50</v>
      </c>
      <c r="AE37" s="193"/>
      <c r="AF37" s="72"/>
      <c r="AG37" s="192" t="s">
        <v>51</v>
      </c>
      <c r="AH37" s="193"/>
      <c r="AI37" s="194"/>
    </row>
    <row r="38" spans="1:35" ht="12.75" customHeight="1" x14ac:dyDescent="0.2">
      <c r="A38" s="195">
        <v>51</v>
      </c>
      <c r="B38" s="29">
        <v>11</v>
      </c>
      <c r="C38" s="30">
        <v>1</v>
      </c>
      <c r="D38" s="31">
        <v>24</v>
      </c>
      <c r="E38" s="32">
        <v>5</v>
      </c>
      <c r="F38" s="29">
        <v>2</v>
      </c>
      <c r="G38" s="30">
        <v>0</v>
      </c>
      <c r="H38" s="31">
        <v>60</v>
      </c>
      <c r="I38" s="32">
        <v>89</v>
      </c>
      <c r="J38" s="196">
        <v>0</v>
      </c>
      <c r="K38" s="30">
        <v>1</v>
      </c>
      <c r="L38" s="31">
        <v>0</v>
      </c>
      <c r="M38" s="32">
        <v>11</v>
      </c>
      <c r="N38" s="34">
        <v>0</v>
      </c>
      <c r="O38" s="30">
        <v>3</v>
      </c>
      <c r="P38" s="29">
        <v>0</v>
      </c>
      <c r="Q38" s="30">
        <v>0</v>
      </c>
      <c r="R38" s="29">
        <v>2</v>
      </c>
      <c r="S38" s="35">
        <v>7</v>
      </c>
      <c r="T38" s="36">
        <f t="shared" ref="T38:U54" si="6">SUM(B38,D38,F38,H38,J38,L38,N38,P38,R38)</f>
        <v>99</v>
      </c>
      <c r="U38" s="37">
        <f t="shared" si="6"/>
        <v>117</v>
      </c>
      <c r="V38" s="38"/>
      <c r="W38" s="195">
        <v>51</v>
      </c>
      <c r="X38" s="39">
        <f t="shared" si="1"/>
        <v>97</v>
      </c>
      <c r="Y38" s="40">
        <f t="shared" si="1"/>
        <v>110</v>
      </c>
      <c r="Z38" s="41">
        <f t="shared" si="2"/>
        <v>207</v>
      </c>
      <c r="AA38" s="197">
        <f t="shared" si="5"/>
        <v>1.4E-2</v>
      </c>
      <c r="AB38" s="198">
        <f t="shared" si="3"/>
        <v>2.1000000000000001E-2</v>
      </c>
      <c r="AC38" s="199">
        <f t="shared" si="4"/>
        <v>1.7000000000000001E-2</v>
      </c>
      <c r="AD38" s="45">
        <f>ROUND(SUM(X37:X41)/$X$54,3)</f>
        <v>7.2999999999999995E-2</v>
      </c>
      <c r="AE38" s="46">
        <f>ROUND(SUM(Y37:Y41)/$Y$54,3)</f>
        <v>9.8000000000000004E-2</v>
      </c>
      <c r="AF38" s="47">
        <f>ROUND(SUM(Z37:Z41)/$Z$54,3)</f>
        <v>8.4000000000000005E-2</v>
      </c>
      <c r="AG38" s="45">
        <f>ROUND(SUM(X37:X53)/$X$54,3)</f>
        <v>0.20100000000000001</v>
      </c>
      <c r="AH38" s="46">
        <f>ROUND(SUM(Y37:Y53)/$Y$54,3)</f>
        <v>0.20300000000000001</v>
      </c>
      <c r="AI38" s="47">
        <f>ROUND(SUM(Z37:Z53)/$Z$54,3)</f>
        <v>0.20200000000000001</v>
      </c>
    </row>
    <row r="39" spans="1:35" ht="12.75" customHeight="1" x14ac:dyDescent="0.2">
      <c r="A39" s="195">
        <v>52</v>
      </c>
      <c r="B39" s="29">
        <v>7</v>
      </c>
      <c r="C39" s="30">
        <v>2</v>
      </c>
      <c r="D39" s="31">
        <v>16</v>
      </c>
      <c r="E39" s="32">
        <v>5</v>
      </c>
      <c r="F39" s="29">
        <v>1</v>
      </c>
      <c r="G39" s="30">
        <v>0</v>
      </c>
      <c r="H39" s="31">
        <v>43</v>
      </c>
      <c r="I39" s="32">
        <v>93</v>
      </c>
      <c r="J39" s="196">
        <v>0</v>
      </c>
      <c r="K39" s="30">
        <v>0</v>
      </c>
      <c r="L39" s="31">
        <v>0</v>
      </c>
      <c r="M39" s="32">
        <v>12</v>
      </c>
      <c r="N39" s="34">
        <v>0</v>
      </c>
      <c r="O39" s="30">
        <v>0</v>
      </c>
      <c r="P39" s="29">
        <v>0</v>
      </c>
      <c r="Q39" s="30">
        <v>0</v>
      </c>
      <c r="R39" s="29">
        <v>3</v>
      </c>
      <c r="S39" s="35">
        <v>6</v>
      </c>
      <c r="T39" s="36">
        <f t="shared" si="6"/>
        <v>70</v>
      </c>
      <c r="U39" s="37">
        <f t="shared" si="6"/>
        <v>118</v>
      </c>
      <c r="W39" s="195">
        <v>52</v>
      </c>
      <c r="X39" s="39">
        <f t="shared" si="1"/>
        <v>67</v>
      </c>
      <c r="Y39" s="40">
        <f t="shared" si="1"/>
        <v>112</v>
      </c>
      <c r="Z39" s="41">
        <f t="shared" si="2"/>
        <v>179</v>
      </c>
      <c r="AA39" s="197">
        <f t="shared" si="5"/>
        <v>0.01</v>
      </c>
      <c r="AB39" s="198">
        <f t="shared" si="3"/>
        <v>2.1000000000000001E-2</v>
      </c>
      <c r="AC39" s="199">
        <f t="shared" si="4"/>
        <v>1.4999999999999999E-2</v>
      </c>
      <c r="AD39" s="200"/>
      <c r="AE39" s="201"/>
      <c r="AF39" s="47"/>
      <c r="AG39" s="200"/>
      <c r="AH39" s="201"/>
      <c r="AI39" s="202"/>
    </row>
    <row r="40" spans="1:35" ht="12.75" customHeight="1" x14ac:dyDescent="0.2">
      <c r="A40" s="195">
        <v>53</v>
      </c>
      <c r="B40" s="29">
        <v>16</v>
      </c>
      <c r="C40" s="30">
        <v>0</v>
      </c>
      <c r="D40" s="31">
        <v>33</v>
      </c>
      <c r="E40" s="32">
        <v>9</v>
      </c>
      <c r="F40" s="29">
        <v>0</v>
      </c>
      <c r="G40" s="30">
        <v>0</v>
      </c>
      <c r="H40" s="31">
        <v>64</v>
      </c>
      <c r="I40" s="32">
        <v>78</v>
      </c>
      <c r="J40" s="196">
        <v>0</v>
      </c>
      <c r="K40" s="30">
        <v>0</v>
      </c>
      <c r="L40" s="31">
        <v>0</v>
      </c>
      <c r="M40" s="32">
        <v>13</v>
      </c>
      <c r="N40" s="34">
        <v>0</v>
      </c>
      <c r="O40" s="30">
        <v>2</v>
      </c>
      <c r="P40" s="29">
        <v>0</v>
      </c>
      <c r="Q40" s="30">
        <v>0</v>
      </c>
      <c r="R40" s="29">
        <v>0</v>
      </c>
      <c r="S40" s="35">
        <v>5</v>
      </c>
      <c r="T40" s="36">
        <f t="shared" si="6"/>
        <v>113</v>
      </c>
      <c r="U40" s="37">
        <f t="shared" si="6"/>
        <v>107</v>
      </c>
      <c r="W40" s="195">
        <v>53</v>
      </c>
      <c r="X40" s="39">
        <f t="shared" si="1"/>
        <v>113</v>
      </c>
      <c r="Y40" s="40">
        <f t="shared" si="1"/>
        <v>102</v>
      </c>
      <c r="Z40" s="41">
        <f t="shared" si="2"/>
        <v>215</v>
      </c>
      <c r="AA40" s="197">
        <f t="shared" si="5"/>
        <v>1.7000000000000001E-2</v>
      </c>
      <c r="AB40" s="198">
        <f t="shared" si="3"/>
        <v>0.02</v>
      </c>
      <c r="AC40" s="199">
        <f t="shared" si="4"/>
        <v>1.7999999999999999E-2</v>
      </c>
      <c r="AD40" s="200"/>
      <c r="AE40" s="201"/>
      <c r="AF40" s="47"/>
      <c r="AG40" s="200"/>
      <c r="AH40" s="201"/>
      <c r="AI40" s="202"/>
    </row>
    <row r="41" spans="1:35" ht="12.75" customHeight="1" x14ac:dyDescent="0.2">
      <c r="A41" s="204">
        <v>54</v>
      </c>
      <c r="B41" s="54">
        <v>19</v>
      </c>
      <c r="C41" s="55">
        <v>2</v>
      </c>
      <c r="D41" s="56">
        <v>33</v>
      </c>
      <c r="E41" s="57">
        <v>11</v>
      </c>
      <c r="F41" s="54">
        <v>2</v>
      </c>
      <c r="G41" s="55">
        <v>0</v>
      </c>
      <c r="H41" s="56">
        <v>46</v>
      </c>
      <c r="I41" s="57">
        <v>69</v>
      </c>
      <c r="J41" s="205">
        <v>1</v>
      </c>
      <c r="K41" s="55">
        <v>0</v>
      </c>
      <c r="L41" s="56">
        <v>0</v>
      </c>
      <c r="M41" s="57">
        <v>11</v>
      </c>
      <c r="N41" s="59">
        <v>0</v>
      </c>
      <c r="O41" s="55">
        <v>0</v>
      </c>
      <c r="P41" s="54">
        <v>0</v>
      </c>
      <c r="Q41" s="55">
        <v>0</v>
      </c>
      <c r="R41" s="54">
        <v>0</v>
      </c>
      <c r="S41" s="60">
        <v>10</v>
      </c>
      <c r="T41" s="61">
        <f t="shared" si="6"/>
        <v>101</v>
      </c>
      <c r="U41" s="62">
        <f t="shared" si="6"/>
        <v>103</v>
      </c>
      <c r="W41" s="206">
        <v>54</v>
      </c>
      <c r="X41" s="39">
        <f t="shared" si="1"/>
        <v>101</v>
      </c>
      <c r="Y41" s="40">
        <f t="shared" si="1"/>
        <v>93</v>
      </c>
      <c r="Z41" s="41">
        <f t="shared" si="2"/>
        <v>194</v>
      </c>
      <c r="AA41" s="207">
        <f t="shared" si="5"/>
        <v>1.4999999999999999E-2</v>
      </c>
      <c r="AB41" s="208">
        <f t="shared" si="3"/>
        <v>1.7999999999999999E-2</v>
      </c>
      <c r="AC41" s="209">
        <f t="shared" si="4"/>
        <v>1.6E-2</v>
      </c>
      <c r="AD41" s="210"/>
      <c r="AE41" s="211"/>
      <c r="AF41" s="84"/>
      <c r="AG41" s="200"/>
      <c r="AH41" s="201"/>
      <c r="AI41" s="202"/>
    </row>
    <row r="42" spans="1:35" ht="12.75" customHeight="1" x14ac:dyDescent="0.2">
      <c r="A42" s="213">
        <v>55</v>
      </c>
      <c r="B42" s="12">
        <v>26</v>
      </c>
      <c r="C42" s="13">
        <v>4</v>
      </c>
      <c r="D42" s="12">
        <v>29</v>
      </c>
      <c r="E42" s="13">
        <v>12</v>
      </c>
      <c r="F42" s="12">
        <v>0</v>
      </c>
      <c r="G42" s="13">
        <v>1</v>
      </c>
      <c r="H42" s="12">
        <v>70</v>
      </c>
      <c r="I42" s="13">
        <v>73</v>
      </c>
      <c r="J42" s="141">
        <v>0</v>
      </c>
      <c r="K42" s="13">
        <v>0</v>
      </c>
      <c r="L42" s="12">
        <v>0</v>
      </c>
      <c r="M42" s="13">
        <v>12</v>
      </c>
      <c r="N42" s="15">
        <v>1</v>
      </c>
      <c r="O42" s="13">
        <v>1</v>
      </c>
      <c r="P42" s="12">
        <v>0</v>
      </c>
      <c r="Q42" s="13">
        <v>0</v>
      </c>
      <c r="R42" s="12">
        <v>2</v>
      </c>
      <c r="S42" s="16">
        <v>9</v>
      </c>
      <c r="T42" s="17">
        <f t="shared" si="6"/>
        <v>128</v>
      </c>
      <c r="U42" s="18">
        <f t="shared" si="6"/>
        <v>112</v>
      </c>
      <c r="W42" s="213">
        <v>55</v>
      </c>
      <c r="X42" s="19">
        <f t="shared" si="1"/>
        <v>126</v>
      </c>
      <c r="Y42" s="20">
        <f t="shared" si="1"/>
        <v>103</v>
      </c>
      <c r="Z42" s="21">
        <f t="shared" si="2"/>
        <v>229</v>
      </c>
      <c r="AA42" s="189">
        <f t="shared" si="5"/>
        <v>1.9E-2</v>
      </c>
      <c r="AB42" s="190">
        <f t="shared" si="3"/>
        <v>0.02</v>
      </c>
      <c r="AC42" s="191">
        <f t="shared" si="4"/>
        <v>1.9E-2</v>
      </c>
      <c r="AD42" s="192" t="s">
        <v>52</v>
      </c>
      <c r="AE42" s="193"/>
      <c r="AF42" s="72"/>
      <c r="AG42" s="200"/>
      <c r="AH42" s="201"/>
      <c r="AI42" s="202"/>
    </row>
    <row r="43" spans="1:35" ht="12.75" customHeight="1" x14ac:dyDescent="0.2">
      <c r="A43" s="195">
        <v>56</v>
      </c>
      <c r="B43" s="29">
        <v>37</v>
      </c>
      <c r="C43" s="30">
        <v>4</v>
      </c>
      <c r="D43" s="31">
        <v>12</v>
      </c>
      <c r="E43" s="32">
        <v>3</v>
      </c>
      <c r="F43" s="29">
        <v>0</v>
      </c>
      <c r="G43" s="30">
        <v>1</v>
      </c>
      <c r="H43" s="31">
        <v>43</v>
      </c>
      <c r="I43" s="32">
        <v>52</v>
      </c>
      <c r="J43" s="196">
        <v>0</v>
      </c>
      <c r="K43" s="30">
        <v>0</v>
      </c>
      <c r="L43" s="31">
        <v>0</v>
      </c>
      <c r="M43" s="32">
        <v>6</v>
      </c>
      <c r="N43" s="34">
        <v>0</v>
      </c>
      <c r="O43" s="30">
        <v>1</v>
      </c>
      <c r="P43" s="29">
        <v>0</v>
      </c>
      <c r="Q43" s="30">
        <v>0</v>
      </c>
      <c r="R43" s="29">
        <v>0</v>
      </c>
      <c r="S43" s="35">
        <v>7</v>
      </c>
      <c r="T43" s="36">
        <f t="shared" si="6"/>
        <v>92</v>
      </c>
      <c r="U43" s="37">
        <f t="shared" si="6"/>
        <v>74</v>
      </c>
      <c r="W43" s="195">
        <v>56</v>
      </c>
      <c r="X43" s="39">
        <f t="shared" si="1"/>
        <v>92</v>
      </c>
      <c r="Y43" s="40">
        <f t="shared" si="1"/>
        <v>67</v>
      </c>
      <c r="Z43" s="41">
        <f t="shared" si="2"/>
        <v>159</v>
      </c>
      <c r="AA43" s="197">
        <f t="shared" si="5"/>
        <v>1.4E-2</v>
      </c>
      <c r="AB43" s="198">
        <f t="shared" si="3"/>
        <v>1.2999999999999999E-2</v>
      </c>
      <c r="AC43" s="199">
        <f t="shared" si="4"/>
        <v>1.2999999999999999E-2</v>
      </c>
      <c r="AD43" s="45">
        <f>ROUND(SUM(X42:X46)/$X$54,3)</f>
        <v>0.09</v>
      </c>
      <c r="AE43" s="46">
        <f>ROUND(SUM(Y42:Y46)/$Y$54,3)</f>
        <v>8.2000000000000003E-2</v>
      </c>
      <c r="AF43" s="47">
        <f>ROUND(SUM(Z42:Z46)/$Z$54,3)</f>
        <v>8.5999999999999993E-2</v>
      </c>
      <c r="AG43" s="200"/>
      <c r="AH43" s="201"/>
      <c r="AI43" s="202"/>
    </row>
    <row r="44" spans="1:35" ht="12.75" customHeight="1" x14ac:dyDescent="0.2">
      <c r="A44" s="195">
        <v>57</v>
      </c>
      <c r="B44" s="29">
        <v>61</v>
      </c>
      <c r="C44" s="30">
        <v>2</v>
      </c>
      <c r="D44" s="31">
        <v>8</v>
      </c>
      <c r="E44" s="32">
        <v>4</v>
      </c>
      <c r="F44" s="29">
        <v>2</v>
      </c>
      <c r="G44" s="30">
        <v>0</v>
      </c>
      <c r="H44" s="31">
        <v>50</v>
      </c>
      <c r="I44" s="32">
        <v>59</v>
      </c>
      <c r="J44" s="196">
        <v>0</v>
      </c>
      <c r="K44" s="30">
        <v>0</v>
      </c>
      <c r="L44" s="31">
        <v>0</v>
      </c>
      <c r="M44" s="32">
        <v>24</v>
      </c>
      <c r="N44" s="34">
        <v>0</v>
      </c>
      <c r="O44" s="30">
        <v>0</v>
      </c>
      <c r="P44" s="29">
        <v>0</v>
      </c>
      <c r="Q44" s="30">
        <v>0</v>
      </c>
      <c r="R44" s="29">
        <v>0</v>
      </c>
      <c r="S44" s="35">
        <v>4</v>
      </c>
      <c r="T44" s="36">
        <f t="shared" si="6"/>
        <v>121</v>
      </c>
      <c r="U44" s="37">
        <f t="shared" si="6"/>
        <v>93</v>
      </c>
      <c r="W44" s="195">
        <v>57</v>
      </c>
      <c r="X44" s="39">
        <f t="shared" si="1"/>
        <v>121</v>
      </c>
      <c r="Y44" s="40">
        <f t="shared" si="1"/>
        <v>89</v>
      </c>
      <c r="Z44" s="41">
        <f t="shared" si="2"/>
        <v>210</v>
      </c>
      <c r="AA44" s="197">
        <f t="shared" si="5"/>
        <v>1.7999999999999999E-2</v>
      </c>
      <c r="AB44" s="198">
        <f t="shared" si="3"/>
        <v>1.7000000000000001E-2</v>
      </c>
      <c r="AC44" s="199">
        <f t="shared" si="4"/>
        <v>1.7000000000000001E-2</v>
      </c>
      <c r="AD44" s="200"/>
      <c r="AE44" s="201"/>
      <c r="AF44" s="47"/>
      <c r="AG44" s="200"/>
      <c r="AH44" s="201"/>
      <c r="AI44" s="202"/>
    </row>
    <row r="45" spans="1:35" ht="12.75" customHeight="1" x14ac:dyDescent="0.2">
      <c r="A45" s="195">
        <v>58</v>
      </c>
      <c r="B45" s="29">
        <v>68</v>
      </c>
      <c r="C45" s="30">
        <v>4</v>
      </c>
      <c r="D45" s="31">
        <v>8</v>
      </c>
      <c r="E45" s="32">
        <v>3</v>
      </c>
      <c r="F45" s="29">
        <v>0</v>
      </c>
      <c r="G45" s="30">
        <v>0</v>
      </c>
      <c r="H45" s="31">
        <v>57</v>
      </c>
      <c r="I45" s="32">
        <v>64</v>
      </c>
      <c r="J45" s="196">
        <v>0</v>
      </c>
      <c r="K45" s="30">
        <v>1</v>
      </c>
      <c r="L45" s="31">
        <v>0</v>
      </c>
      <c r="M45" s="32">
        <v>13</v>
      </c>
      <c r="N45" s="34">
        <v>0</v>
      </c>
      <c r="O45" s="30">
        <v>2</v>
      </c>
      <c r="P45" s="29">
        <v>0</v>
      </c>
      <c r="Q45" s="30">
        <v>0</v>
      </c>
      <c r="R45" s="29">
        <v>0</v>
      </c>
      <c r="S45" s="35">
        <v>8</v>
      </c>
      <c r="T45" s="36">
        <f t="shared" si="6"/>
        <v>133</v>
      </c>
      <c r="U45" s="37">
        <f t="shared" si="6"/>
        <v>95</v>
      </c>
      <c r="W45" s="195">
        <v>58</v>
      </c>
      <c r="X45" s="39">
        <f t="shared" si="1"/>
        <v>133</v>
      </c>
      <c r="Y45" s="40">
        <f t="shared" si="1"/>
        <v>87</v>
      </c>
      <c r="Z45" s="41">
        <f t="shared" si="2"/>
        <v>220</v>
      </c>
      <c r="AA45" s="197">
        <f t="shared" si="5"/>
        <v>0.02</v>
      </c>
      <c r="AB45" s="198">
        <f t="shared" si="3"/>
        <v>1.7000000000000001E-2</v>
      </c>
      <c r="AC45" s="199">
        <f t="shared" si="4"/>
        <v>1.7999999999999999E-2</v>
      </c>
      <c r="AD45" s="200"/>
      <c r="AE45" s="201"/>
      <c r="AF45" s="47"/>
      <c r="AG45" s="200"/>
      <c r="AH45" s="201"/>
      <c r="AI45" s="202"/>
    </row>
    <row r="46" spans="1:35" ht="12.75" customHeight="1" x14ac:dyDescent="0.2">
      <c r="A46" s="206">
        <v>59</v>
      </c>
      <c r="B46" s="73">
        <v>59</v>
      </c>
      <c r="C46" s="74">
        <v>3</v>
      </c>
      <c r="D46" s="75">
        <v>20</v>
      </c>
      <c r="E46" s="76">
        <v>0</v>
      </c>
      <c r="F46" s="73">
        <v>0</v>
      </c>
      <c r="G46" s="74">
        <v>0</v>
      </c>
      <c r="H46" s="75">
        <v>58</v>
      </c>
      <c r="I46" s="76">
        <v>69</v>
      </c>
      <c r="J46" s="153">
        <v>0</v>
      </c>
      <c r="K46" s="74">
        <v>0</v>
      </c>
      <c r="L46" s="75">
        <v>0</v>
      </c>
      <c r="M46" s="76">
        <v>11</v>
      </c>
      <c r="N46" s="77">
        <v>0</v>
      </c>
      <c r="O46" s="74">
        <v>0</v>
      </c>
      <c r="P46" s="73">
        <v>0</v>
      </c>
      <c r="Q46" s="74">
        <v>0</v>
      </c>
      <c r="R46" s="73">
        <v>1</v>
      </c>
      <c r="S46" s="78">
        <v>8</v>
      </c>
      <c r="T46" s="79">
        <f t="shared" si="6"/>
        <v>138</v>
      </c>
      <c r="U46" s="80">
        <f t="shared" si="6"/>
        <v>91</v>
      </c>
      <c r="W46" s="206">
        <v>59</v>
      </c>
      <c r="X46" s="81">
        <f t="shared" si="1"/>
        <v>137</v>
      </c>
      <c r="Y46" s="82">
        <f t="shared" si="1"/>
        <v>83</v>
      </c>
      <c r="Z46" s="83">
        <f t="shared" si="2"/>
        <v>220</v>
      </c>
      <c r="AA46" s="207">
        <f t="shared" si="5"/>
        <v>0.02</v>
      </c>
      <c r="AB46" s="208">
        <f t="shared" si="3"/>
        <v>1.6E-2</v>
      </c>
      <c r="AC46" s="209">
        <f t="shared" si="4"/>
        <v>1.7999999999999999E-2</v>
      </c>
      <c r="AD46" s="210"/>
      <c r="AE46" s="211"/>
      <c r="AF46" s="84"/>
      <c r="AG46" s="200"/>
      <c r="AH46" s="201"/>
      <c r="AI46" s="202"/>
    </row>
    <row r="47" spans="1:35" ht="12.75" customHeight="1" x14ac:dyDescent="0.2">
      <c r="A47" s="214">
        <v>60</v>
      </c>
      <c r="B47" s="31">
        <v>57</v>
      </c>
      <c r="C47" s="32">
        <v>5</v>
      </c>
      <c r="D47" s="31">
        <v>10</v>
      </c>
      <c r="E47" s="32">
        <v>0</v>
      </c>
      <c r="F47" s="31">
        <v>0</v>
      </c>
      <c r="G47" s="32">
        <v>0</v>
      </c>
      <c r="H47" s="31">
        <v>62</v>
      </c>
      <c r="I47" s="32">
        <v>46</v>
      </c>
      <c r="J47" s="196">
        <v>1</v>
      </c>
      <c r="K47" s="32">
        <v>2</v>
      </c>
      <c r="L47" s="31">
        <v>0</v>
      </c>
      <c r="M47" s="32">
        <v>10</v>
      </c>
      <c r="N47" s="86">
        <v>0</v>
      </c>
      <c r="O47" s="32">
        <v>0</v>
      </c>
      <c r="P47" s="31">
        <v>0</v>
      </c>
      <c r="Q47" s="32">
        <v>0</v>
      </c>
      <c r="R47" s="31">
        <v>5</v>
      </c>
      <c r="S47" s="87">
        <v>5</v>
      </c>
      <c r="T47" s="36">
        <f t="shared" si="6"/>
        <v>135</v>
      </c>
      <c r="U47" s="37">
        <f t="shared" si="6"/>
        <v>68</v>
      </c>
      <c r="W47" s="213">
        <v>60</v>
      </c>
      <c r="X47" s="39">
        <f t="shared" si="1"/>
        <v>130</v>
      </c>
      <c r="Y47" s="40">
        <f t="shared" si="1"/>
        <v>63</v>
      </c>
      <c r="Z47" s="41">
        <f t="shared" si="2"/>
        <v>193</v>
      </c>
      <c r="AA47" s="189">
        <f t="shared" si="5"/>
        <v>1.9E-2</v>
      </c>
      <c r="AB47" s="190">
        <f t="shared" si="3"/>
        <v>1.2E-2</v>
      </c>
      <c r="AC47" s="191">
        <f>ROUND(Z47/$Z$54,3)</f>
        <v>1.6E-2</v>
      </c>
      <c r="AD47" s="192" t="s">
        <v>53</v>
      </c>
      <c r="AE47" s="193"/>
      <c r="AF47" s="72"/>
      <c r="AG47" s="200"/>
      <c r="AH47" s="201"/>
      <c r="AI47" s="202"/>
    </row>
    <row r="48" spans="1:35" ht="12.75" customHeight="1" x14ac:dyDescent="0.2">
      <c r="A48" s="195">
        <v>61</v>
      </c>
      <c r="B48" s="29">
        <v>4</v>
      </c>
      <c r="C48" s="30">
        <v>0</v>
      </c>
      <c r="D48" s="31">
        <v>0</v>
      </c>
      <c r="E48" s="32">
        <v>0</v>
      </c>
      <c r="F48" s="29">
        <v>1</v>
      </c>
      <c r="G48" s="30">
        <v>0</v>
      </c>
      <c r="H48" s="31">
        <v>45</v>
      </c>
      <c r="I48" s="32">
        <v>11</v>
      </c>
      <c r="J48" s="196">
        <v>0</v>
      </c>
      <c r="K48" s="30">
        <v>0</v>
      </c>
      <c r="L48" s="31">
        <v>0</v>
      </c>
      <c r="M48" s="32">
        <v>0</v>
      </c>
      <c r="N48" s="34">
        <v>0</v>
      </c>
      <c r="O48" s="30">
        <v>1</v>
      </c>
      <c r="P48" s="29">
        <v>0</v>
      </c>
      <c r="Q48" s="30">
        <v>0</v>
      </c>
      <c r="R48" s="29">
        <v>12</v>
      </c>
      <c r="S48" s="35">
        <v>16</v>
      </c>
      <c r="T48" s="36">
        <f t="shared" si="6"/>
        <v>62</v>
      </c>
      <c r="U48" s="37">
        <f t="shared" si="6"/>
        <v>28</v>
      </c>
      <c r="W48" s="195">
        <v>61</v>
      </c>
      <c r="X48" s="39">
        <f t="shared" si="1"/>
        <v>50</v>
      </c>
      <c r="Y48" s="40">
        <f t="shared" si="1"/>
        <v>12</v>
      </c>
      <c r="Z48" s="41">
        <f t="shared" si="2"/>
        <v>62</v>
      </c>
      <c r="AA48" s="197">
        <f t="shared" si="5"/>
        <v>7.0000000000000001E-3</v>
      </c>
      <c r="AB48" s="198">
        <f t="shared" si="3"/>
        <v>2E-3</v>
      </c>
      <c r="AC48" s="199">
        <f>ROUND(Z48/$Z$54,3)</f>
        <v>5.0000000000000001E-3</v>
      </c>
      <c r="AD48" s="45">
        <f>ROUND(SUM(X47:X51)/$X$54,3)</f>
        <v>3.6999999999999998E-2</v>
      </c>
      <c r="AE48" s="46">
        <f>ROUND(SUM(Y47:Y51)/$Y$54,3)</f>
        <v>2.1000000000000001E-2</v>
      </c>
      <c r="AF48" s="47">
        <f>ROUND(SUM(Z47:Z51)/$Z$54,3)</f>
        <v>0.03</v>
      </c>
      <c r="AG48" s="200"/>
      <c r="AH48" s="201"/>
      <c r="AI48" s="202"/>
    </row>
    <row r="49" spans="1:35" ht="12.75" customHeight="1" x14ac:dyDescent="0.2">
      <c r="A49" s="195">
        <v>62</v>
      </c>
      <c r="B49" s="29">
        <v>2</v>
      </c>
      <c r="C49" s="30">
        <v>0</v>
      </c>
      <c r="D49" s="31">
        <v>0</v>
      </c>
      <c r="E49" s="32">
        <v>0</v>
      </c>
      <c r="F49" s="29">
        <v>0</v>
      </c>
      <c r="G49" s="30">
        <v>0</v>
      </c>
      <c r="H49" s="31">
        <v>32</v>
      </c>
      <c r="I49" s="32">
        <v>18</v>
      </c>
      <c r="J49" s="196">
        <v>0</v>
      </c>
      <c r="K49" s="30">
        <v>1</v>
      </c>
      <c r="L49" s="31">
        <v>0</v>
      </c>
      <c r="M49" s="32">
        <v>1</v>
      </c>
      <c r="N49" s="34">
        <v>0</v>
      </c>
      <c r="O49" s="30">
        <v>0</v>
      </c>
      <c r="P49" s="29">
        <v>0</v>
      </c>
      <c r="Q49" s="30">
        <v>0</v>
      </c>
      <c r="R49" s="29">
        <v>16</v>
      </c>
      <c r="S49" s="35">
        <v>18</v>
      </c>
      <c r="T49" s="36">
        <f t="shared" si="6"/>
        <v>50</v>
      </c>
      <c r="U49" s="37">
        <f t="shared" si="6"/>
        <v>38</v>
      </c>
      <c r="W49" s="195">
        <v>62</v>
      </c>
      <c r="X49" s="39">
        <f t="shared" si="1"/>
        <v>34</v>
      </c>
      <c r="Y49" s="40">
        <f t="shared" si="1"/>
        <v>20</v>
      </c>
      <c r="Z49" s="41">
        <f t="shared" si="2"/>
        <v>54</v>
      </c>
      <c r="AA49" s="197">
        <f t="shared" si="5"/>
        <v>5.0000000000000001E-3</v>
      </c>
      <c r="AB49" s="198">
        <f t="shared" si="3"/>
        <v>4.0000000000000001E-3</v>
      </c>
      <c r="AC49" s="199">
        <f>Z49/$Z$54</f>
        <v>4.4962531223980019E-3</v>
      </c>
      <c r="AD49" s="200"/>
      <c r="AE49" s="201"/>
      <c r="AF49" s="202"/>
      <c r="AG49" s="200"/>
      <c r="AH49" s="201"/>
      <c r="AI49" s="202"/>
    </row>
    <row r="50" spans="1:35" ht="12.75" customHeight="1" x14ac:dyDescent="0.2">
      <c r="A50" s="195">
        <v>63</v>
      </c>
      <c r="B50" s="29">
        <v>0</v>
      </c>
      <c r="C50" s="30">
        <v>0</v>
      </c>
      <c r="D50" s="31">
        <v>0</v>
      </c>
      <c r="E50" s="32">
        <v>0</v>
      </c>
      <c r="F50" s="29">
        <v>0</v>
      </c>
      <c r="G50" s="30">
        <v>0</v>
      </c>
      <c r="H50" s="31">
        <v>25</v>
      </c>
      <c r="I50" s="32">
        <v>5</v>
      </c>
      <c r="J50" s="196">
        <v>0</v>
      </c>
      <c r="K50" s="30">
        <v>1</v>
      </c>
      <c r="L50" s="31">
        <v>0</v>
      </c>
      <c r="M50" s="32">
        <v>4</v>
      </c>
      <c r="N50" s="34">
        <v>0</v>
      </c>
      <c r="O50" s="30">
        <v>1</v>
      </c>
      <c r="P50" s="29">
        <v>0</v>
      </c>
      <c r="Q50" s="30">
        <v>0</v>
      </c>
      <c r="R50" s="29">
        <v>13</v>
      </c>
      <c r="S50" s="35">
        <v>12</v>
      </c>
      <c r="T50" s="36">
        <f t="shared" si="6"/>
        <v>38</v>
      </c>
      <c r="U50" s="37">
        <f t="shared" si="6"/>
        <v>23</v>
      </c>
      <c r="W50" s="195">
        <v>63</v>
      </c>
      <c r="X50" s="39">
        <f t="shared" si="1"/>
        <v>25</v>
      </c>
      <c r="Y50" s="40">
        <f t="shared" si="1"/>
        <v>11</v>
      </c>
      <c r="Z50" s="41">
        <f t="shared" si="2"/>
        <v>36</v>
      </c>
      <c r="AA50" s="197">
        <f>ROUND(X50/$X$54,3)</f>
        <v>4.0000000000000001E-3</v>
      </c>
      <c r="AB50" s="198">
        <f t="shared" si="3"/>
        <v>2E-3</v>
      </c>
      <c r="AC50" s="199">
        <f>ROUND(Z50/$Z$54,3)</f>
        <v>3.0000000000000001E-3</v>
      </c>
      <c r="AD50" s="200"/>
      <c r="AE50" s="201"/>
      <c r="AF50" s="202"/>
      <c r="AG50" s="200"/>
      <c r="AH50" s="201"/>
      <c r="AI50" s="202"/>
    </row>
    <row r="51" spans="1:35" ht="12.75" customHeight="1" x14ac:dyDescent="0.2">
      <c r="A51" s="204">
        <v>64</v>
      </c>
      <c r="B51" s="54">
        <v>0</v>
      </c>
      <c r="C51" s="55">
        <v>0</v>
      </c>
      <c r="D51" s="56">
        <v>0</v>
      </c>
      <c r="E51" s="57">
        <v>0</v>
      </c>
      <c r="F51" s="54">
        <v>0</v>
      </c>
      <c r="G51" s="55">
        <v>0</v>
      </c>
      <c r="H51" s="56">
        <v>15</v>
      </c>
      <c r="I51" s="57">
        <v>3</v>
      </c>
      <c r="J51" s="205">
        <v>0</v>
      </c>
      <c r="K51" s="55">
        <v>0</v>
      </c>
      <c r="L51" s="56">
        <v>0</v>
      </c>
      <c r="M51" s="57">
        <v>0</v>
      </c>
      <c r="N51" s="59">
        <v>0</v>
      </c>
      <c r="O51" s="55">
        <v>1</v>
      </c>
      <c r="P51" s="54">
        <v>0</v>
      </c>
      <c r="Q51" s="55">
        <v>0</v>
      </c>
      <c r="R51" s="54">
        <v>8</v>
      </c>
      <c r="S51" s="60">
        <v>6</v>
      </c>
      <c r="T51" s="79">
        <f t="shared" si="6"/>
        <v>23</v>
      </c>
      <c r="U51" s="80">
        <f t="shared" si="6"/>
        <v>10</v>
      </c>
      <c r="W51" s="206">
        <v>64</v>
      </c>
      <c r="X51" s="81">
        <f t="shared" si="1"/>
        <v>15</v>
      </c>
      <c r="Y51" s="82">
        <f t="shared" si="1"/>
        <v>4</v>
      </c>
      <c r="Z51" s="83">
        <f t="shared" si="2"/>
        <v>19</v>
      </c>
      <c r="AA51" s="197">
        <f>ROUND(X51/$X$54,3)</f>
        <v>2E-3</v>
      </c>
      <c r="AB51" s="208">
        <f t="shared" si="3"/>
        <v>1E-3</v>
      </c>
      <c r="AC51" s="209">
        <f>Z51/$Z$54</f>
        <v>1.5820149875104079E-3</v>
      </c>
      <c r="AD51" s="210"/>
      <c r="AE51" s="211"/>
      <c r="AF51" s="212"/>
      <c r="AG51" s="200"/>
      <c r="AH51" s="201"/>
      <c r="AI51" s="202"/>
    </row>
    <row r="52" spans="1:35" ht="12.75" customHeight="1" x14ac:dyDescent="0.2">
      <c r="A52" s="215">
        <v>65</v>
      </c>
      <c r="B52" s="90">
        <v>0</v>
      </c>
      <c r="C52" s="71">
        <v>0</v>
      </c>
      <c r="D52" s="12">
        <v>0</v>
      </c>
      <c r="E52" s="13">
        <v>0</v>
      </c>
      <c r="F52" s="90">
        <v>0</v>
      </c>
      <c r="G52" s="71">
        <v>0</v>
      </c>
      <c r="H52" s="12">
        <v>5</v>
      </c>
      <c r="I52" s="13">
        <v>3</v>
      </c>
      <c r="J52" s="141">
        <v>0</v>
      </c>
      <c r="K52" s="71">
        <v>1</v>
      </c>
      <c r="L52" s="12">
        <v>0</v>
      </c>
      <c r="M52" s="13">
        <v>3</v>
      </c>
      <c r="N52" s="91">
        <v>0</v>
      </c>
      <c r="O52" s="71">
        <v>1</v>
      </c>
      <c r="P52" s="90">
        <v>0</v>
      </c>
      <c r="Q52" s="71">
        <v>0</v>
      </c>
      <c r="R52" s="90">
        <v>1</v>
      </c>
      <c r="S52" s="92">
        <v>3</v>
      </c>
      <c r="T52" s="36">
        <f t="shared" si="6"/>
        <v>6</v>
      </c>
      <c r="U52" s="37">
        <f t="shared" si="6"/>
        <v>11</v>
      </c>
      <c r="W52" s="216">
        <v>65</v>
      </c>
      <c r="X52" s="39">
        <f t="shared" si="1"/>
        <v>5</v>
      </c>
      <c r="Y52" s="40">
        <f t="shared" si="1"/>
        <v>8</v>
      </c>
      <c r="Z52" s="41">
        <f t="shared" si="2"/>
        <v>13</v>
      </c>
      <c r="AA52" s="189">
        <f>ROUND(X52/$X$54,3)</f>
        <v>1E-3</v>
      </c>
      <c r="AB52" s="190">
        <f>Y52/$Y$54</f>
        <v>1.5343306482546988E-3</v>
      </c>
      <c r="AC52" s="191">
        <f>Z52/$Z$54</f>
        <v>1.0824313072439634E-3</v>
      </c>
      <c r="AD52" s="192" t="s">
        <v>54</v>
      </c>
      <c r="AE52" s="193"/>
      <c r="AF52" s="72"/>
      <c r="AG52" s="200"/>
      <c r="AH52" s="201"/>
      <c r="AI52" s="202"/>
    </row>
    <row r="53" spans="1:35" ht="12.75" customHeight="1" thickBot="1" x14ac:dyDescent="0.25">
      <c r="A53" s="217" t="s">
        <v>36</v>
      </c>
      <c r="B53" s="54">
        <v>0</v>
      </c>
      <c r="C53" s="55">
        <v>0</v>
      </c>
      <c r="D53" s="56">
        <v>0</v>
      </c>
      <c r="E53" s="57">
        <v>0</v>
      </c>
      <c r="F53" s="54">
        <v>0</v>
      </c>
      <c r="G53" s="55">
        <v>0</v>
      </c>
      <c r="H53" s="56">
        <v>3</v>
      </c>
      <c r="I53" s="57">
        <v>2</v>
      </c>
      <c r="J53" s="218">
        <v>0</v>
      </c>
      <c r="K53" s="55">
        <v>0</v>
      </c>
      <c r="L53" s="56">
        <v>0</v>
      </c>
      <c r="M53" s="57">
        <v>0</v>
      </c>
      <c r="N53" s="59">
        <v>0</v>
      </c>
      <c r="O53" s="55">
        <v>0</v>
      </c>
      <c r="P53" s="54">
        <v>0</v>
      </c>
      <c r="Q53" s="55">
        <v>0</v>
      </c>
      <c r="R53" s="54">
        <v>11</v>
      </c>
      <c r="S53" s="60">
        <v>12</v>
      </c>
      <c r="T53" s="61">
        <f t="shared" si="6"/>
        <v>14</v>
      </c>
      <c r="U53" s="62">
        <f t="shared" si="6"/>
        <v>14</v>
      </c>
      <c r="W53" s="219" t="s">
        <v>36</v>
      </c>
      <c r="X53" s="39">
        <f t="shared" si="1"/>
        <v>3</v>
      </c>
      <c r="Y53" s="40">
        <f t="shared" si="1"/>
        <v>2</v>
      </c>
      <c r="Z53" s="220">
        <f t="shared" si="2"/>
        <v>5</v>
      </c>
      <c r="AA53" s="197">
        <f>X53/$X$54</f>
        <v>4.4143613890523835E-4</v>
      </c>
      <c r="AB53" s="198">
        <f>Y53/$Y$54</f>
        <v>3.835826620636747E-4</v>
      </c>
      <c r="AC53" s="221">
        <f>Z53/$Z$54</f>
        <v>4.1631973355537054E-4</v>
      </c>
      <c r="AD53" s="222">
        <f>ROUND(SUM(X52:X53)/$X$54,3)</f>
        <v>1E-3</v>
      </c>
      <c r="AE53" s="223">
        <f>SUM(Y52:Y53)/$Y$54</f>
        <v>1.9179133103183737E-3</v>
      </c>
      <c r="AF53" s="224">
        <f>SUM(Z52:Z53)/$Z$54</f>
        <v>1.498751040799334E-3</v>
      </c>
      <c r="AG53" s="225"/>
      <c r="AH53" s="226"/>
      <c r="AI53" s="227"/>
    </row>
    <row r="54" spans="1:35" ht="12.75" customHeight="1" thickTop="1" thickBot="1" x14ac:dyDescent="0.25">
      <c r="A54" s="228" t="s">
        <v>14</v>
      </c>
      <c r="B54" s="99">
        <v>381</v>
      </c>
      <c r="C54" s="100">
        <v>29</v>
      </c>
      <c r="D54" s="99">
        <v>337</v>
      </c>
      <c r="E54" s="100">
        <v>78</v>
      </c>
      <c r="F54" s="99">
        <v>24</v>
      </c>
      <c r="G54" s="100">
        <v>4</v>
      </c>
      <c r="H54" s="99">
        <v>6004</v>
      </c>
      <c r="I54" s="100">
        <v>4571</v>
      </c>
      <c r="J54" s="229">
        <v>46</v>
      </c>
      <c r="K54" s="100">
        <v>42</v>
      </c>
      <c r="L54" s="99">
        <v>1</v>
      </c>
      <c r="M54" s="100">
        <v>428</v>
      </c>
      <c r="N54" s="102">
        <v>3</v>
      </c>
      <c r="O54" s="102">
        <v>62</v>
      </c>
      <c r="P54" s="99">
        <v>0</v>
      </c>
      <c r="Q54" s="100">
        <v>0</v>
      </c>
      <c r="R54" s="99">
        <v>202</v>
      </c>
      <c r="S54" s="103">
        <v>373</v>
      </c>
      <c r="T54" s="104">
        <f t="shared" si="6"/>
        <v>6998</v>
      </c>
      <c r="U54" s="105">
        <f t="shared" si="6"/>
        <v>5587</v>
      </c>
      <c r="W54" s="106" t="s">
        <v>14</v>
      </c>
      <c r="X54" s="107">
        <f>SUM(X6:X53)</f>
        <v>6796</v>
      </c>
      <c r="Y54" s="108">
        <f>SUM(Y6:Y53)</f>
        <v>5214</v>
      </c>
      <c r="Z54" s="109">
        <f>SUM(Z6:Z53)</f>
        <v>12010</v>
      </c>
      <c r="AA54" s="110"/>
      <c r="AB54" s="111"/>
      <c r="AC54" s="112"/>
      <c r="AD54" s="113"/>
      <c r="AE54" s="112"/>
      <c r="AF54" s="114"/>
      <c r="AG54" s="112"/>
      <c r="AH54" s="112"/>
      <c r="AI54" s="114"/>
    </row>
    <row r="55" spans="1:35" ht="13.5" customHeight="1" thickBot="1" x14ac:dyDescent="0.25">
      <c r="A55" s="124"/>
      <c r="W55" s="116" t="s">
        <v>37</v>
      </c>
      <c r="X55" s="117">
        <f>(20*X7+21*X8+22*X9+23*X10+24*X11+25*X12+26*X13+27*X14+28*X15+29*X16+30*X17+31*X18+32*X19+33*X20+34*X21+35*X22+36*X23+37*X24+38*X25+39*X26+40*X27+41*X28+42*X29+43*X30+44*X31+45*X32+46*X33+47*X34+48*X35+49*X36+50*X37+51*X38+52*X39+53*X40+54*X41+55*X42+56*X43+57*X44+58*X45+59*X46+60*X47+61*X48+62*X49+63*X50+64*X51+65*X52+66*X53)/X54</f>
        <v>39.408328428487344</v>
      </c>
      <c r="Y55" s="118">
        <f>(20*Y7+21*Y8+22*Y9+23*Y10+24*Y11+25*Y12+26*Y13+27*Y14+28*Y15+29*Y16+30*Y17+31*Y18+32*Y19+33*Y20+34*Y21+35*Y22+36*Y23+37*Y24+38*Y25+39*Y26+40*Y27+41*Y28+42*Y29+43*Y30+44*Y31+45*Y32+46*Y33+47*Y34+48*Y35+49*Y36+50*Y37+51*Y38+52*Y39+53*Y40+54*Y41+55*Y42+56*Y43+57*Y44+58*Y45+59*Y46+60*Y47+61*Y48+62*Y49+63*Y50+64*Y51+65*Y52+66*Y53)/Y54</f>
        <v>39.048139624088989</v>
      </c>
      <c r="Z55" s="119">
        <f>(20*Z7+21*Z8+22*Z9+23*Z10+24*Z11+25*Z12+26*Z13+27*Z14+28*Z15+29*Z16+30*Z17+31*Z18+32*Z19+33*Z20+34*Z21+35*Z22+36*Z23+37*Z24+38*Z25+39*Z26+40*Z27+41*Z28+42*Z29+43*Z30+44*Z31+45*Z32+46*Z33+47*Z34+48*Z35+49*Z36+50*Z37+51*Z38+52*Z39+53*Z40+54*Z41+55*Z42+56*Z43+57*Z44+58*Z45+59*Z46+60*Z47+61*Z48+62*Z49+63*Z50+64*Z51+65*Z52+66*Z53)/Z54</f>
        <v>39.251956702747712</v>
      </c>
      <c r="AA55" s="120"/>
      <c r="AB55" s="121"/>
      <c r="AC55" s="122"/>
      <c r="AD55" s="120"/>
      <c r="AE55" s="122"/>
      <c r="AF55" s="123"/>
      <c r="AG55" s="122"/>
      <c r="AH55" s="122"/>
      <c r="AI55" s="123"/>
    </row>
    <row r="56" spans="1:35" ht="13.5" customHeight="1" x14ac:dyDescent="0.2">
      <c r="A56" s="124" t="s">
        <v>57</v>
      </c>
      <c r="Z56" s="230"/>
    </row>
    <row r="57" spans="1:35" x14ac:dyDescent="0.2">
      <c r="W57" s="231"/>
      <c r="X57" s="232" t="s">
        <v>19</v>
      </c>
      <c r="Y57" s="232" t="s">
        <v>20</v>
      </c>
      <c r="Z57" s="232" t="s">
        <v>14</v>
      </c>
    </row>
    <row r="58" spans="1:35" ht="15.5" x14ac:dyDescent="0.25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W58" s="231" t="s">
        <v>37</v>
      </c>
      <c r="X58" s="234">
        <f>SUM(X55,0.5)</f>
        <v>39.908328428487344</v>
      </c>
      <c r="Y58" s="234">
        <f>SUM(Y55,0.5)</f>
        <v>39.548139624088989</v>
      </c>
      <c r="Z58" s="234">
        <f>SUM(Z55,0.5)</f>
        <v>39.751956702747712</v>
      </c>
    </row>
  </sheetData>
  <mergeCells count="30">
    <mergeCell ref="AG4:AG5"/>
    <mergeCell ref="AH4:AH5"/>
    <mergeCell ref="AI4:AI5"/>
    <mergeCell ref="AG3:AI3"/>
    <mergeCell ref="P4:Q4"/>
    <mergeCell ref="X4:X5"/>
    <mergeCell ref="Y4:Y5"/>
    <mergeCell ref="Z4:Z5"/>
    <mergeCell ref="AA4:AA5"/>
    <mergeCell ref="AB4:AB5"/>
    <mergeCell ref="AC4:AC5"/>
    <mergeCell ref="AD4:AD5"/>
    <mergeCell ref="AE4:AE5"/>
    <mergeCell ref="R3:S4"/>
    <mergeCell ref="T3:U4"/>
    <mergeCell ref="W3:W5"/>
    <mergeCell ref="X3:Z3"/>
    <mergeCell ref="AA3:AC3"/>
    <mergeCell ref="AD3:AF3"/>
    <mergeCell ref="AF4:AF5"/>
    <mergeCell ref="A1:U1"/>
    <mergeCell ref="A3:A5"/>
    <mergeCell ref="B3:C4"/>
    <mergeCell ref="D3:E4"/>
    <mergeCell ref="F3:G4"/>
    <mergeCell ref="H3:I4"/>
    <mergeCell ref="J3:K4"/>
    <mergeCell ref="L3:M4"/>
    <mergeCell ref="N3:O4"/>
    <mergeCell ref="P3:Q3"/>
  </mergeCells>
  <phoneticPr fontId="3"/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64E7-897E-4A10-8A76-2E6CC7DA1B67}">
  <sheetPr>
    <pageSetUpPr fitToPage="1"/>
  </sheetPr>
  <dimension ref="A1:AJ58"/>
  <sheetViews>
    <sheetView showZeros="0" view="pageBreakPreview" zoomScale="90" zoomScaleNormal="75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ColWidth="8.5" defaultRowHeight="12" x14ac:dyDescent="0.2"/>
  <cols>
    <col min="1" max="1" width="6.6640625" style="179" customWidth="1"/>
    <col min="2" max="21" width="5.25" style="179" customWidth="1"/>
    <col min="22" max="22" width="1.75" style="179" customWidth="1"/>
    <col min="23" max="35" width="6.75" style="179" customWidth="1"/>
    <col min="36" max="16384" width="8.5" style="179"/>
  </cols>
  <sheetData>
    <row r="1" spans="1:36" ht="19" x14ac:dyDescent="0.3">
      <c r="A1" s="261" t="s">
        <v>58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</row>
    <row r="2" spans="1:36" ht="21" customHeight="1" thickBot="1" x14ac:dyDescent="0.25">
      <c r="A2" s="312" t="s">
        <v>59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X2" s="180" t="s">
        <v>60</v>
      </c>
      <c r="AA2" s="180"/>
    </row>
    <row r="3" spans="1:36" ht="13.5" customHeight="1" x14ac:dyDescent="0.2">
      <c r="A3" s="298" t="s">
        <v>4</v>
      </c>
      <c r="B3" s="300" t="s">
        <v>5</v>
      </c>
      <c r="C3" s="301"/>
      <c r="D3" s="300" t="s">
        <v>6</v>
      </c>
      <c r="E3" s="301"/>
      <c r="F3" s="300" t="s">
        <v>7</v>
      </c>
      <c r="G3" s="301"/>
      <c r="H3" s="300" t="s">
        <v>8</v>
      </c>
      <c r="I3" s="301"/>
      <c r="J3" s="300" t="s">
        <v>9</v>
      </c>
      <c r="K3" s="301"/>
      <c r="L3" s="300" t="s">
        <v>10</v>
      </c>
      <c r="M3" s="301"/>
      <c r="N3" s="300" t="s">
        <v>11</v>
      </c>
      <c r="O3" s="301"/>
      <c r="P3" s="300" t="s">
        <v>12</v>
      </c>
      <c r="Q3" s="301"/>
      <c r="R3" s="300" t="s">
        <v>13</v>
      </c>
      <c r="S3" s="306"/>
      <c r="T3" s="308" t="s">
        <v>14</v>
      </c>
      <c r="U3" s="309"/>
      <c r="V3" s="182"/>
      <c r="W3" s="280" t="s">
        <v>4</v>
      </c>
      <c r="X3" s="256" t="s">
        <v>14</v>
      </c>
      <c r="Y3" s="257"/>
      <c r="Z3" s="258"/>
      <c r="AA3" s="256" t="s">
        <v>15</v>
      </c>
      <c r="AB3" s="257"/>
      <c r="AC3" s="258"/>
      <c r="AD3" s="256" t="s">
        <v>16</v>
      </c>
      <c r="AE3" s="257"/>
      <c r="AF3" s="258"/>
      <c r="AG3" s="256" t="s">
        <v>17</v>
      </c>
      <c r="AH3" s="257"/>
      <c r="AI3" s="258"/>
    </row>
    <row r="4" spans="1:36" ht="13.5" customHeight="1" x14ac:dyDescent="0.2">
      <c r="A4" s="299"/>
      <c r="B4" s="302"/>
      <c r="C4" s="303"/>
      <c r="D4" s="302"/>
      <c r="E4" s="303"/>
      <c r="F4" s="302"/>
      <c r="G4" s="303"/>
      <c r="H4" s="302"/>
      <c r="I4" s="303"/>
      <c r="J4" s="302"/>
      <c r="K4" s="303"/>
      <c r="L4" s="302"/>
      <c r="M4" s="303"/>
      <c r="N4" s="302"/>
      <c r="O4" s="303"/>
      <c r="P4" s="304" t="s">
        <v>18</v>
      </c>
      <c r="Q4" s="305"/>
      <c r="R4" s="302"/>
      <c r="S4" s="307"/>
      <c r="T4" s="310"/>
      <c r="U4" s="311"/>
      <c r="W4" s="281"/>
      <c r="X4" s="268" t="s">
        <v>19</v>
      </c>
      <c r="Y4" s="270" t="s">
        <v>20</v>
      </c>
      <c r="Z4" s="259" t="s">
        <v>14</v>
      </c>
      <c r="AA4" s="268" t="s">
        <v>19</v>
      </c>
      <c r="AB4" s="270" t="s">
        <v>20</v>
      </c>
      <c r="AC4" s="259" t="s">
        <v>14</v>
      </c>
      <c r="AD4" s="268" t="s">
        <v>19</v>
      </c>
      <c r="AE4" s="270" t="s">
        <v>20</v>
      </c>
      <c r="AF4" s="259" t="s">
        <v>14</v>
      </c>
      <c r="AG4" s="268" t="s">
        <v>19</v>
      </c>
      <c r="AH4" s="270" t="s">
        <v>20</v>
      </c>
      <c r="AI4" s="259" t="s">
        <v>14</v>
      </c>
    </row>
    <row r="5" spans="1:36" ht="13.5" customHeight="1" x14ac:dyDescent="0.2">
      <c r="A5" s="314"/>
      <c r="B5" s="235" t="s">
        <v>19</v>
      </c>
      <c r="C5" s="236" t="s">
        <v>20</v>
      </c>
      <c r="D5" s="235" t="s">
        <v>19</v>
      </c>
      <c r="E5" s="236" t="s">
        <v>20</v>
      </c>
      <c r="F5" s="235" t="s">
        <v>19</v>
      </c>
      <c r="G5" s="236" t="s">
        <v>20</v>
      </c>
      <c r="H5" s="235" t="s">
        <v>19</v>
      </c>
      <c r="I5" s="236" t="s">
        <v>20</v>
      </c>
      <c r="J5" s="237" t="s">
        <v>19</v>
      </c>
      <c r="K5" s="236" t="s">
        <v>20</v>
      </c>
      <c r="L5" s="235" t="s">
        <v>19</v>
      </c>
      <c r="M5" s="238" t="s">
        <v>20</v>
      </c>
      <c r="N5" s="235" t="s">
        <v>19</v>
      </c>
      <c r="O5" s="236" t="s">
        <v>20</v>
      </c>
      <c r="P5" s="235" t="s">
        <v>19</v>
      </c>
      <c r="Q5" s="236" t="s">
        <v>20</v>
      </c>
      <c r="R5" s="235" t="s">
        <v>19</v>
      </c>
      <c r="S5" s="239" t="s">
        <v>20</v>
      </c>
      <c r="T5" s="240" t="s">
        <v>19</v>
      </c>
      <c r="U5" s="241" t="s">
        <v>20</v>
      </c>
      <c r="W5" s="318"/>
      <c r="X5" s="315"/>
      <c r="Y5" s="316"/>
      <c r="Z5" s="317"/>
      <c r="AA5" s="315"/>
      <c r="AB5" s="316"/>
      <c r="AC5" s="317"/>
      <c r="AD5" s="315"/>
      <c r="AE5" s="316"/>
      <c r="AF5" s="317"/>
      <c r="AG5" s="315"/>
      <c r="AH5" s="316"/>
      <c r="AI5" s="317"/>
    </row>
    <row r="6" spans="1:36" ht="12.75" customHeight="1" x14ac:dyDescent="0.2">
      <c r="A6" s="242" t="s">
        <v>21</v>
      </c>
      <c r="B6" s="31">
        <v>0</v>
      </c>
      <c r="C6" s="243">
        <v>0</v>
      </c>
      <c r="D6" s="31">
        <v>0</v>
      </c>
      <c r="E6" s="243">
        <v>0</v>
      </c>
      <c r="F6" s="31">
        <v>0</v>
      </c>
      <c r="G6" s="243">
        <v>0</v>
      </c>
      <c r="H6" s="31">
        <v>0</v>
      </c>
      <c r="I6" s="243">
        <v>0</v>
      </c>
      <c r="J6" s="31">
        <v>0</v>
      </c>
      <c r="K6" s="243">
        <v>0</v>
      </c>
      <c r="L6" s="31">
        <v>0</v>
      </c>
      <c r="M6" s="243">
        <v>0</v>
      </c>
      <c r="N6" s="31">
        <v>0</v>
      </c>
      <c r="O6" s="243">
        <v>0</v>
      </c>
      <c r="P6" s="31">
        <v>0</v>
      </c>
      <c r="Q6" s="243">
        <v>0</v>
      </c>
      <c r="R6" s="31">
        <v>0</v>
      </c>
      <c r="S6" s="243">
        <v>0</v>
      </c>
      <c r="T6" s="36">
        <f t="shared" ref="T6:U37" si="0">SUM(B6,D6,F6,H6,J6,L6,N6,P6,R6)</f>
        <v>0</v>
      </c>
      <c r="U6" s="37">
        <f t="shared" si="0"/>
        <v>0</v>
      </c>
      <c r="W6" s="242" t="s">
        <v>21</v>
      </c>
      <c r="X6" s="39">
        <f t="shared" ref="X6:Y53" si="1">SUM(B6,D6,F6,H6,J6,L6,N6)</f>
        <v>0</v>
      </c>
      <c r="Y6" s="40">
        <f t="shared" si="1"/>
        <v>0</v>
      </c>
      <c r="Z6" s="41">
        <f t="shared" ref="Z6:Z53" si="2">X6+Y6</f>
        <v>0</v>
      </c>
      <c r="AA6" s="42">
        <f t="shared" ref="AA6:AA50" si="3">ROUND(X6/$X$54,3)</f>
        <v>0</v>
      </c>
      <c r="AB6" s="43">
        <f>ROUND(Y6/$Y$54,3)</f>
        <v>0</v>
      </c>
      <c r="AC6" s="44">
        <f>ROUND(Z6/$Z$54,3)</f>
        <v>0</v>
      </c>
      <c r="AD6" s="200" t="s">
        <v>41</v>
      </c>
      <c r="AE6" s="201"/>
      <c r="AF6" s="202"/>
      <c r="AG6" s="200" t="s">
        <v>42</v>
      </c>
      <c r="AH6" s="201"/>
      <c r="AI6" s="202"/>
    </row>
    <row r="7" spans="1:36" ht="12.75" customHeight="1" x14ac:dyDescent="0.2">
      <c r="A7" s="195">
        <v>20</v>
      </c>
      <c r="B7" s="31">
        <v>0</v>
      </c>
      <c r="C7" s="243">
        <v>0</v>
      </c>
      <c r="D7" s="31">
        <v>0</v>
      </c>
      <c r="E7" s="243">
        <v>0</v>
      </c>
      <c r="F7" s="31">
        <v>0</v>
      </c>
      <c r="G7" s="243">
        <v>0</v>
      </c>
      <c r="H7" s="31">
        <v>0</v>
      </c>
      <c r="I7" s="243">
        <v>0</v>
      </c>
      <c r="J7" s="31">
        <v>0</v>
      </c>
      <c r="K7" s="243">
        <v>0</v>
      </c>
      <c r="L7" s="31">
        <v>0</v>
      </c>
      <c r="M7" s="243">
        <v>0</v>
      </c>
      <c r="N7" s="31">
        <v>0</v>
      </c>
      <c r="O7" s="243">
        <v>0</v>
      </c>
      <c r="P7" s="31">
        <v>0</v>
      </c>
      <c r="Q7" s="243">
        <v>1</v>
      </c>
      <c r="R7" s="31">
        <v>0</v>
      </c>
      <c r="S7" s="243">
        <v>0</v>
      </c>
      <c r="T7" s="36">
        <f t="shared" si="0"/>
        <v>0</v>
      </c>
      <c r="U7" s="37">
        <f t="shared" si="0"/>
        <v>1</v>
      </c>
      <c r="V7" s="38"/>
      <c r="W7" s="195">
        <v>20</v>
      </c>
      <c r="X7" s="39">
        <f t="shared" si="1"/>
        <v>0</v>
      </c>
      <c r="Y7" s="40">
        <f t="shared" si="1"/>
        <v>0</v>
      </c>
      <c r="Z7" s="41">
        <f t="shared" si="2"/>
        <v>0</v>
      </c>
      <c r="AA7" s="42">
        <f t="shared" si="3"/>
        <v>0</v>
      </c>
      <c r="AB7" s="43">
        <f>ROUND(Y7/$Y$54,3)</f>
        <v>0</v>
      </c>
      <c r="AC7" s="44">
        <f>ROUND(Z7/$Z$54,3)</f>
        <v>0</v>
      </c>
      <c r="AD7" s="45">
        <f>ROUND(SUM(X6:X11)/$X$54,3)</f>
        <v>2.5000000000000001E-2</v>
      </c>
      <c r="AE7" s="46">
        <f>ROUND(SUM(Y6:Y11)/$Y$54,3)</f>
        <v>3.2000000000000001E-2</v>
      </c>
      <c r="AF7" s="47">
        <f>ROUND(SUM(Z6:Z11)/$Z$54,3)</f>
        <v>2.8000000000000001E-2</v>
      </c>
      <c r="AG7" s="45">
        <f>ROUND(SUM(X6:X16)/$X$54,3)</f>
        <v>0.13400000000000001</v>
      </c>
      <c r="AH7" s="46">
        <f>ROUND(SUM(Y6:Y16)/$Y$54,3)</f>
        <v>0.151</v>
      </c>
      <c r="AI7" s="47">
        <f>ROUND(SUM(Z6:Z16)/$Z$54,3)</f>
        <v>0.14000000000000001</v>
      </c>
      <c r="AJ7" s="48"/>
    </row>
    <row r="8" spans="1:36" ht="12.75" customHeight="1" x14ac:dyDescent="0.2">
      <c r="A8" s="195">
        <v>21</v>
      </c>
      <c r="B8" s="31">
        <v>0</v>
      </c>
      <c r="C8" s="243">
        <v>0</v>
      </c>
      <c r="D8" s="31">
        <v>0</v>
      </c>
      <c r="E8" s="243">
        <v>0</v>
      </c>
      <c r="F8" s="31">
        <v>0</v>
      </c>
      <c r="G8" s="243">
        <v>0</v>
      </c>
      <c r="H8" s="31">
        <v>0</v>
      </c>
      <c r="I8" s="243">
        <v>0</v>
      </c>
      <c r="J8" s="31">
        <v>0</v>
      </c>
      <c r="K8" s="243">
        <v>0</v>
      </c>
      <c r="L8" s="31">
        <v>0</v>
      </c>
      <c r="M8" s="243">
        <v>0</v>
      </c>
      <c r="N8" s="31">
        <v>0</v>
      </c>
      <c r="O8" s="243">
        <v>0</v>
      </c>
      <c r="P8" s="31">
        <v>2</v>
      </c>
      <c r="Q8" s="243">
        <v>0</v>
      </c>
      <c r="R8" s="31">
        <v>0</v>
      </c>
      <c r="S8" s="243">
        <v>0</v>
      </c>
      <c r="T8" s="36">
        <f t="shared" si="0"/>
        <v>2</v>
      </c>
      <c r="U8" s="37">
        <f t="shared" si="0"/>
        <v>0</v>
      </c>
      <c r="W8" s="195">
        <v>21</v>
      </c>
      <c r="X8" s="39">
        <f t="shared" si="1"/>
        <v>0</v>
      </c>
      <c r="Y8" s="40">
        <f t="shared" si="1"/>
        <v>0</v>
      </c>
      <c r="Z8" s="41">
        <f t="shared" si="2"/>
        <v>0</v>
      </c>
      <c r="AA8" s="42">
        <f t="shared" si="3"/>
        <v>0</v>
      </c>
      <c r="AB8" s="43">
        <f>Y8/$Y$54</f>
        <v>0</v>
      </c>
      <c r="AC8" s="44">
        <f>Z8/$Z$54</f>
        <v>0</v>
      </c>
      <c r="AD8" s="200"/>
      <c r="AE8" s="201"/>
      <c r="AF8" s="202"/>
      <c r="AG8" s="200"/>
      <c r="AH8" s="201"/>
      <c r="AI8" s="202"/>
    </row>
    <row r="9" spans="1:36" ht="12.75" customHeight="1" x14ac:dyDescent="0.2">
      <c r="A9" s="195">
        <v>22</v>
      </c>
      <c r="B9" s="31">
        <v>0</v>
      </c>
      <c r="C9" s="243">
        <v>0</v>
      </c>
      <c r="D9" s="31">
        <v>0</v>
      </c>
      <c r="E9" s="243">
        <v>0</v>
      </c>
      <c r="F9" s="31">
        <v>0</v>
      </c>
      <c r="G9" s="243">
        <v>0</v>
      </c>
      <c r="H9" s="31">
        <v>11</v>
      </c>
      <c r="I9" s="243">
        <v>8</v>
      </c>
      <c r="J9" s="31">
        <v>0</v>
      </c>
      <c r="K9" s="243">
        <v>1</v>
      </c>
      <c r="L9" s="31">
        <v>0</v>
      </c>
      <c r="M9" s="243">
        <v>0</v>
      </c>
      <c r="N9" s="31">
        <v>0</v>
      </c>
      <c r="O9" s="243">
        <v>0</v>
      </c>
      <c r="P9" s="31">
        <v>3</v>
      </c>
      <c r="Q9" s="243">
        <v>3</v>
      </c>
      <c r="R9" s="31">
        <v>9</v>
      </c>
      <c r="S9" s="243">
        <v>3</v>
      </c>
      <c r="T9" s="36">
        <f t="shared" si="0"/>
        <v>23</v>
      </c>
      <c r="U9" s="37">
        <f t="shared" si="0"/>
        <v>15</v>
      </c>
      <c r="V9" s="203"/>
      <c r="W9" s="195">
        <v>22</v>
      </c>
      <c r="X9" s="39">
        <f t="shared" si="1"/>
        <v>11</v>
      </c>
      <c r="Y9" s="40">
        <f t="shared" si="1"/>
        <v>9</v>
      </c>
      <c r="Z9" s="41">
        <f t="shared" si="2"/>
        <v>20</v>
      </c>
      <c r="AA9" s="42">
        <f t="shared" si="3"/>
        <v>2E-3</v>
      </c>
      <c r="AB9" s="43">
        <f t="shared" ref="AB9:AB49" si="4">ROUND(Y9/$Y$54,3)</f>
        <v>3.0000000000000001E-3</v>
      </c>
      <c r="AC9" s="44">
        <f t="shared" ref="AC9:AC50" si="5">ROUND(Z9/$Z$54,3)</f>
        <v>2E-3</v>
      </c>
      <c r="AD9" s="200"/>
      <c r="AE9" s="201"/>
      <c r="AF9" s="202"/>
      <c r="AG9" s="200"/>
      <c r="AH9" s="201"/>
      <c r="AI9" s="202"/>
    </row>
    <row r="10" spans="1:36" ht="12.75" customHeight="1" x14ac:dyDescent="0.2">
      <c r="A10" s="195">
        <v>23</v>
      </c>
      <c r="B10" s="31">
        <v>0</v>
      </c>
      <c r="C10" s="243">
        <v>0</v>
      </c>
      <c r="D10" s="31">
        <v>0</v>
      </c>
      <c r="E10" s="243">
        <v>0</v>
      </c>
      <c r="F10" s="31">
        <v>0</v>
      </c>
      <c r="G10" s="243">
        <v>0</v>
      </c>
      <c r="H10" s="31">
        <v>43</v>
      </c>
      <c r="I10" s="243">
        <v>33</v>
      </c>
      <c r="J10" s="31">
        <v>4</v>
      </c>
      <c r="K10" s="243">
        <v>2</v>
      </c>
      <c r="L10" s="31">
        <v>0</v>
      </c>
      <c r="M10" s="243">
        <v>1</v>
      </c>
      <c r="N10" s="31">
        <v>0</v>
      </c>
      <c r="O10" s="243">
        <v>0</v>
      </c>
      <c r="P10" s="31">
        <v>0</v>
      </c>
      <c r="Q10" s="243">
        <v>0</v>
      </c>
      <c r="R10" s="31">
        <v>12</v>
      </c>
      <c r="S10" s="243">
        <v>12</v>
      </c>
      <c r="T10" s="36">
        <f t="shared" si="0"/>
        <v>59</v>
      </c>
      <c r="U10" s="37">
        <f t="shared" si="0"/>
        <v>48</v>
      </c>
      <c r="W10" s="195">
        <v>23</v>
      </c>
      <c r="X10" s="39">
        <f t="shared" si="1"/>
        <v>47</v>
      </c>
      <c r="Y10" s="40">
        <f t="shared" si="1"/>
        <v>36</v>
      </c>
      <c r="Z10" s="41">
        <f t="shared" si="2"/>
        <v>83</v>
      </c>
      <c r="AA10" s="42">
        <f t="shared" si="3"/>
        <v>8.9999999999999993E-3</v>
      </c>
      <c r="AB10" s="43">
        <f t="shared" si="4"/>
        <v>1.2E-2</v>
      </c>
      <c r="AC10" s="44">
        <f t="shared" si="5"/>
        <v>0.01</v>
      </c>
      <c r="AD10" s="200"/>
      <c r="AE10" s="201"/>
      <c r="AF10" s="202"/>
      <c r="AG10" s="200"/>
      <c r="AH10" s="201"/>
      <c r="AI10" s="202"/>
    </row>
    <row r="11" spans="1:36" ht="12.75" customHeight="1" x14ac:dyDescent="0.2">
      <c r="A11" s="206">
        <v>24</v>
      </c>
      <c r="B11" s="73">
        <v>0</v>
      </c>
      <c r="C11" s="244">
        <v>0</v>
      </c>
      <c r="D11" s="73">
        <v>0</v>
      </c>
      <c r="E11" s="244">
        <v>0</v>
      </c>
      <c r="F11" s="73">
        <v>0</v>
      </c>
      <c r="G11" s="244">
        <v>0</v>
      </c>
      <c r="H11" s="73">
        <v>72</v>
      </c>
      <c r="I11" s="244">
        <v>50</v>
      </c>
      <c r="J11" s="73">
        <v>2</v>
      </c>
      <c r="K11" s="244">
        <v>0</v>
      </c>
      <c r="L11" s="73">
        <v>0</v>
      </c>
      <c r="M11" s="244">
        <v>2</v>
      </c>
      <c r="N11" s="73">
        <v>0</v>
      </c>
      <c r="O11" s="244">
        <v>0</v>
      </c>
      <c r="P11" s="73">
        <v>2</v>
      </c>
      <c r="Q11" s="244">
        <v>1</v>
      </c>
      <c r="R11" s="73">
        <v>8</v>
      </c>
      <c r="S11" s="244">
        <v>4</v>
      </c>
      <c r="T11" s="245">
        <f t="shared" si="0"/>
        <v>84</v>
      </c>
      <c r="U11" s="62">
        <f t="shared" si="0"/>
        <v>57</v>
      </c>
      <c r="W11" s="206">
        <v>24</v>
      </c>
      <c r="X11" s="39">
        <f t="shared" si="1"/>
        <v>74</v>
      </c>
      <c r="Y11" s="40">
        <f t="shared" si="1"/>
        <v>52</v>
      </c>
      <c r="Z11" s="41">
        <f t="shared" si="2"/>
        <v>126</v>
      </c>
      <c r="AA11" s="64">
        <f t="shared" si="3"/>
        <v>1.4E-2</v>
      </c>
      <c r="AB11" s="65">
        <f t="shared" si="4"/>
        <v>1.7000000000000001E-2</v>
      </c>
      <c r="AC11" s="66">
        <f t="shared" si="5"/>
        <v>1.4999999999999999E-2</v>
      </c>
      <c r="AD11" s="210"/>
      <c r="AE11" s="211"/>
      <c r="AF11" s="212"/>
      <c r="AG11" s="200"/>
      <c r="AH11" s="201"/>
      <c r="AI11" s="202"/>
    </row>
    <row r="12" spans="1:36" ht="12.75" customHeight="1" x14ac:dyDescent="0.2">
      <c r="A12" s="214">
        <v>25</v>
      </c>
      <c r="B12" s="31">
        <v>0</v>
      </c>
      <c r="C12" s="243">
        <v>0</v>
      </c>
      <c r="D12" s="31">
        <v>0</v>
      </c>
      <c r="E12" s="243">
        <v>0</v>
      </c>
      <c r="F12" s="31">
        <v>0</v>
      </c>
      <c r="G12" s="243">
        <v>0</v>
      </c>
      <c r="H12" s="31">
        <v>85</v>
      </c>
      <c r="I12" s="243">
        <v>54</v>
      </c>
      <c r="J12" s="31">
        <v>3</v>
      </c>
      <c r="K12" s="243">
        <v>0</v>
      </c>
      <c r="L12" s="31">
        <v>0</v>
      </c>
      <c r="M12" s="243">
        <v>4</v>
      </c>
      <c r="N12" s="31">
        <v>0</v>
      </c>
      <c r="O12" s="243">
        <v>0</v>
      </c>
      <c r="P12" s="31">
        <v>7</v>
      </c>
      <c r="Q12" s="243">
        <v>1</v>
      </c>
      <c r="R12" s="31">
        <v>8</v>
      </c>
      <c r="S12" s="243">
        <v>7</v>
      </c>
      <c r="T12" s="36">
        <f t="shared" si="0"/>
        <v>103</v>
      </c>
      <c r="U12" s="18">
        <f t="shared" si="0"/>
        <v>66</v>
      </c>
      <c r="W12" s="213">
        <v>25</v>
      </c>
      <c r="X12" s="19">
        <f t="shared" si="1"/>
        <v>88</v>
      </c>
      <c r="Y12" s="20">
        <f t="shared" si="1"/>
        <v>58</v>
      </c>
      <c r="Z12" s="21">
        <f t="shared" si="2"/>
        <v>146</v>
      </c>
      <c r="AA12" s="22">
        <f t="shared" si="3"/>
        <v>1.7000000000000001E-2</v>
      </c>
      <c r="AB12" s="23">
        <f t="shared" si="4"/>
        <v>1.9E-2</v>
      </c>
      <c r="AC12" s="24">
        <f t="shared" si="5"/>
        <v>1.7999999999999999E-2</v>
      </c>
      <c r="AD12" s="192" t="s">
        <v>43</v>
      </c>
      <c r="AE12" s="193"/>
      <c r="AF12" s="72"/>
      <c r="AG12" s="200"/>
      <c r="AH12" s="201"/>
      <c r="AI12" s="202"/>
    </row>
    <row r="13" spans="1:36" ht="12.75" customHeight="1" x14ac:dyDescent="0.2">
      <c r="A13" s="195">
        <v>26</v>
      </c>
      <c r="B13" s="31">
        <v>0</v>
      </c>
      <c r="C13" s="243">
        <v>0</v>
      </c>
      <c r="D13" s="31">
        <v>0</v>
      </c>
      <c r="E13" s="243">
        <v>0</v>
      </c>
      <c r="F13" s="31">
        <v>0</v>
      </c>
      <c r="G13" s="243">
        <v>0</v>
      </c>
      <c r="H13" s="31">
        <v>106</v>
      </c>
      <c r="I13" s="243">
        <v>65</v>
      </c>
      <c r="J13" s="31">
        <v>2</v>
      </c>
      <c r="K13" s="243">
        <v>1</v>
      </c>
      <c r="L13" s="31">
        <v>0</v>
      </c>
      <c r="M13" s="243">
        <v>4</v>
      </c>
      <c r="N13" s="31">
        <v>0</v>
      </c>
      <c r="O13" s="243">
        <v>0</v>
      </c>
      <c r="P13" s="31">
        <v>4</v>
      </c>
      <c r="Q13" s="243">
        <v>5</v>
      </c>
      <c r="R13" s="31">
        <v>5</v>
      </c>
      <c r="S13" s="243">
        <v>7</v>
      </c>
      <c r="T13" s="36">
        <f t="shared" si="0"/>
        <v>117</v>
      </c>
      <c r="U13" s="37">
        <f t="shared" si="0"/>
        <v>82</v>
      </c>
      <c r="W13" s="195">
        <v>26</v>
      </c>
      <c r="X13" s="39">
        <f t="shared" si="1"/>
        <v>108</v>
      </c>
      <c r="Y13" s="40">
        <f t="shared" si="1"/>
        <v>70</v>
      </c>
      <c r="Z13" s="41">
        <f t="shared" si="2"/>
        <v>178</v>
      </c>
      <c r="AA13" s="42">
        <f t="shared" si="3"/>
        <v>2.1000000000000001E-2</v>
      </c>
      <c r="AB13" s="43">
        <f t="shared" si="4"/>
        <v>2.3E-2</v>
      </c>
      <c r="AC13" s="44">
        <f t="shared" si="5"/>
        <v>2.1999999999999999E-2</v>
      </c>
      <c r="AD13" s="45">
        <f>ROUND(SUM(X12:X16)/$X$54,3)</f>
        <v>0.109</v>
      </c>
      <c r="AE13" s="46">
        <f>ROUND(SUM(Y12:Y16)/$Y$54,3)</f>
        <v>0.11899999999999999</v>
      </c>
      <c r="AF13" s="47">
        <f>ROUND(SUM(Z12:Z16)/$Z$54,3)</f>
        <v>0.112</v>
      </c>
      <c r="AG13" s="200"/>
      <c r="AH13" s="201"/>
      <c r="AI13" s="202"/>
    </row>
    <row r="14" spans="1:36" ht="12.75" customHeight="1" x14ac:dyDescent="0.2">
      <c r="A14" s="195">
        <v>27</v>
      </c>
      <c r="B14" s="31">
        <v>0</v>
      </c>
      <c r="C14" s="243">
        <v>0</v>
      </c>
      <c r="D14" s="31">
        <v>0</v>
      </c>
      <c r="E14" s="243">
        <v>0</v>
      </c>
      <c r="F14" s="31">
        <v>0</v>
      </c>
      <c r="G14" s="243">
        <v>0</v>
      </c>
      <c r="H14" s="31">
        <v>110</v>
      </c>
      <c r="I14" s="243">
        <v>65</v>
      </c>
      <c r="J14" s="31">
        <v>3</v>
      </c>
      <c r="K14" s="243">
        <v>0</v>
      </c>
      <c r="L14" s="31">
        <v>0</v>
      </c>
      <c r="M14" s="243">
        <v>7</v>
      </c>
      <c r="N14" s="31">
        <v>0</v>
      </c>
      <c r="O14" s="243">
        <v>0</v>
      </c>
      <c r="P14" s="31">
        <v>4</v>
      </c>
      <c r="Q14" s="243">
        <v>2</v>
      </c>
      <c r="R14" s="31">
        <v>6</v>
      </c>
      <c r="S14" s="243">
        <v>5</v>
      </c>
      <c r="T14" s="36">
        <f t="shared" si="0"/>
        <v>123</v>
      </c>
      <c r="U14" s="37">
        <f t="shared" si="0"/>
        <v>79</v>
      </c>
      <c r="W14" s="195">
        <v>27</v>
      </c>
      <c r="X14" s="39">
        <f t="shared" si="1"/>
        <v>113</v>
      </c>
      <c r="Y14" s="40">
        <f t="shared" si="1"/>
        <v>72</v>
      </c>
      <c r="Z14" s="41">
        <f t="shared" si="2"/>
        <v>185</v>
      </c>
      <c r="AA14" s="42">
        <f t="shared" si="3"/>
        <v>2.1999999999999999E-2</v>
      </c>
      <c r="AB14" s="43">
        <f t="shared" si="4"/>
        <v>2.4E-2</v>
      </c>
      <c r="AC14" s="44">
        <f t="shared" si="5"/>
        <v>2.3E-2</v>
      </c>
      <c r="AD14" s="200"/>
      <c r="AE14" s="201"/>
      <c r="AF14" s="47"/>
      <c r="AG14" s="200"/>
      <c r="AH14" s="201"/>
      <c r="AI14" s="202"/>
    </row>
    <row r="15" spans="1:36" ht="12.75" customHeight="1" x14ac:dyDescent="0.2">
      <c r="A15" s="195">
        <v>28</v>
      </c>
      <c r="B15" s="31">
        <v>0</v>
      </c>
      <c r="C15" s="243">
        <v>0</v>
      </c>
      <c r="D15" s="31">
        <v>0</v>
      </c>
      <c r="E15" s="243">
        <v>0</v>
      </c>
      <c r="F15" s="31">
        <v>0</v>
      </c>
      <c r="G15" s="243">
        <v>0</v>
      </c>
      <c r="H15" s="31">
        <v>127</v>
      </c>
      <c r="I15" s="243">
        <v>73</v>
      </c>
      <c r="J15" s="31">
        <v>0</v>
      </c>
      <c r="K15" s="243">
        <v>1</v>
      </c>
      <c r="L15" s="31">
        <v>0</v>
      </c>
      <c r="M15" s="243">
        <v>1</v>
      </c>
      <c r="N15" s="31">
        <v>0</v>
      </c>
      <c r="O15" s="243">
        <v>0</v>
      </c>
      <c r="P15" s="31">
        <v>2</v>
      </c>
      <c r="Q15" s="243">
        <v>6</v>
      </c>
      <c r="R15" s="31">
        <v>7</v>
      </c>
      <c r="S15" s="243">
        <v>5</v>
      </c>
      <c r="T15" s="36">
        <f t="shared" si="0"/>
        <v>136</v>
      </c>
      <c r="U15" s="37">
        <f t="shared" si="0"/>
        <v>86</v>
      </c>
      <c r="W15" s="195">
        <v>28</v>
      </c>
      <c r="X15" s="39">
        <f t="shared" si="1"/>
        <v>127</v>
      </c>
      <c r="Y15" s="40">
        <f t="shared" si="1"/>
        <v>75</v>
      </c>
      <c r="Z15" s="41">
        <f t="shared" si="2"/>
        <v>202</v>
      </c>
      <c r="AA15" s="42">
        <f t="shared" si="3"/>
        <v>2.4E-2</v>
      </c>
      <c r="AB15" s="43">
        <f t="shared" si="4"/>
        <v>2.5000000000000001E-2</v>
      </c>
      <c r="AC15" s="44">
        <f t="shared" si="5"/>
        <v>2.5000000000000001E-2</v>
      </c>
      <c r="AD15" s="200"/>
      <c r="AE15" s="201"/>
      <c r="AF15" s="47"/>
      <c r="AG15" s="200"/>
      <c r="AH15" s="201"/>
      <c r="AI15" s="202"/>
    </row>
    <row r="16" spans="1:36" ht="12.75" customHeight="1" x14ac:dyDescent="0.2">
      <c r="A16" s="206">
        <v>29</v>
      </c>
      <c r="B16" s="73">
        <v>0</v>
      </c>
      <c r="C16" s="244">
        <v>0</v>
      </c>
      <c r="D16" s="73">
        <v>0</v>
      </c>
      <c r="E16" s="244">
        <v>0</v>
      </c>
      <c r="F16" s="73">
        <v>0</v>
      </c>
      <c r="G16" s="244">
        <v>0</v>
      </c>
      <c r="H16" s="73">
        <v>130</v>
      </c>
      <c r="I16" s="244">
        <v>73</v>
      </c>
      <c r="J16" s="73">
        <v>0</v>
      </c>
      <c r="K16" s="244">
        <v>1</v>
      </c>
      <c r="L16" s="73">
        <v>0</v>
      </c>
      <c r="M16" s="244">
        <v>7</v>
      </c>
      <c r="N16" s="73">
        <v>0</v>
      </c>
      <c r="O16" s="244">
        <v>0</v>
      </c>
      <c r="P16" s="73">
        <v>4</v>
      </c>
      <c r="Q16" s="244">
        <v>2</v>
      </c>
      <c r="R16" s="73">
        <v>7</v>
      </c>
      <c r="S16" s="244">
        <v>3</v>
      </c>
      <c r="T16" s="245">
        <f t="shared" si="0"/>
        <v>141</v>
      </c>
      <c r="U16" s="246">
        <f t="shared" si="0"/>
        <v>86</v>
      </c>
      <c r="W16" s="206">
        <v>29</v>
      </c>
      <c r="X16" s="81">
        <f t="shared" si="1"/>
        <v>130</v>
      </c>
      <c r="Y16" s="82">
        <f t="shared" si="1"/>
        <v>81</v>
      </c>
      <c r="Z16" s="83">
        <f t="shared" si="2"/>
        <v>211</v>
      </c>
      <c r="AA16" s="64">
        <f t="shared" si="3"/>
        <v>2.5000000000000001E-2</v>
      </c>
      <c r="AB16" s="65">
        <f t="shared" si="4"/>
        <v>2.7E-2</v>
      </c>
      <c r="AC16" s="66">
        <f t="shared" si="5"/>
        <v>2.5999999999999999E-2</v>
      </c>
      <c r="AD16" s="210"/>
      <c r="AE16" s="211"/>
      <c r="AF16" s="84"/>
      <c r="AG16" s="210"/>
      <c r="AH16" s="211"/>
      <c r="AI16" s="212"/>
    </row>
    <row r="17" spans="1:35" ht="12.75" customHeight="1" x14ac:dyDescent="0.2">
      <c r="A17" s="214">
        <v>30</v>
      </c>
      <c r="B17" s="31">
        <v>0</v>
      </c>
      <c r="C17" s="243">
        <v>0</v>
      </c>
      <c r="D17" s="31">
        <v>0</v>
      </c>
      <c r="E17" s="243">
        <v>0</v>
      </c>
      <c r="F17" s="31">
        <v>0</v>
      </c>
      <c r="G17" s="243">
        <v>0</v>
      </c>
      <c r="H17" s="31">
        <v>142</v>
      </c>
      <c r="I17" s="243">
        <v>108</v>
      </c>
      <c r="J17" s="31">
        <v>1</v>
      </c>
      <c r="K17" s="243">
        <v>0</v>
      </c>
      <c r="L17" s="31">
        <v>0</v>
      </c>
      <c r="M17" s="243">
        <v>5</v>
      </c>
      <c r="N17" s="31">
        <v>0</v>
      </c>
      <c r="O17" s="243">
        <v>0</v>
      </c>
      <c r="P17" s="31">
        <v>8</v>
      </c>
      <c r="Q17" s="243">
        <v>7</v>
      </c>
      <c r="R17" s="31">
        <v>5</v>
      </c>
      <c r="S17" s="243">
        <v>2</v>
      </c>
      <c r="T17" s="36">
        <f t="shared" si="0"/>
        <v>156</v>
      </c>
      <c r="U17" s="37">
        <f t="shared" si="0"/>
        <v>122</v>
      </c>
      <c r="W17" s="213">
        <v>30</v>
      </c>
      <c r="X17" s="39">
        <f t="shared" si="1"/>
        <v>143</v>
      </c>
      <c r="Y17" s="40">
        <f t="shared" si="1"/>
        <v>113</v>
      </c>
      <c r="Z17" s="41">
        <f t="shared" si="2"/>
        <v>256</v>
      </c>
      <c r="AA17" s="22">
        <f t="shared" si="3"/>
        <v>2.7E-2</v>
      </c>
      <c r="AB17" s="23">
        <f t="shared" si="4"/>
        <v>3.7999999999999999E-2</v>
      </c>
      <c r="AC17" s="24">
        <f t="shared" si="5"/>
        <v>3.1E-2</v>
      </c>
      <c r="AD17" s="192" t="s">
        <v>44</v>
      </c>
      <c r="AE17" s="193"/>
      <c r="AF17" s="72"/>
      <c r="AG17" s="192" t="s">
        <v>45</v>
      </c>
      <c r="AH17" s="193"/>
      <c r="AI17" s="194"/>
    </row>
    <row r="18" spans="1:35" ht="12.75" customHeight="1" x14ac:dyDescent="0.2">
      <c r="A18" s="195">
        <v>31</v>
      </c>
      <c r="B18" s="31">
        <v>0</v>
      </c>
      <c r="C18" s="243">
        <v>0</v>
      </c>
      <c r="D18" s="31">
        <v>0</v>
      </c>
      <c r="E18" s="243">
        <v>0</v>
      </c>
      <c r="F18" s="31">
        <v>0</v>
      </c>
      <c r="G18" s="243">
        <v>0</v>
      </c>
      <c r="H18" s="31">
        <v>143</v>
      </c>
      <c r="I18" s="243">
        <v>97</v>
      </c>
      <c r="J18" s="31">
        <v>1</v>
      </c>
      <c r="K18" s="243">
        <v>0</v>
      </c>
      <c r="L18" s="31">
        <v>0</v>
      </c>
      <c r="M18" s="243">
        <v>3</v>
      </c>
      <c r="N18" s="31">
        <v>0</v>
      </c>
      <c r="O18" s="243">
        <v>0</v>
      </c>
      <c r="P18" s="31">
        <v>5</v>
      </c>
      <c r="Q18" s="243">
        <v>5</v>
      </c>
      <c r="R18" s="31">
        <v>7</v>
      </c>
      <c r="S18" s="243">
        <v>3</v>
      </c>
      <c r="T18" s="36">
        <f t="shared" si="0"/>
        <v>156</v>
      </c>
      <c r="U18" s="37">
        <f t="shared" si="0"/>
        <v>108</v>
      </c>
      <c r="V18" s="38"/>
      <c r="W18" s="195">
        <v>31</v>
      </c>
      <c r="X18" s="39">
        <f t="shared" si="1"/>
        <v>144</v>
      </c>
      <c r="Y18" s="40">
        <f t="shared" si="1"/>
        <v>100</v>
      </c>
      <c r="Z18" s="41">
        <f t="shared" si="2"/>
        <v>244</v>
      </c>
      <c r="AA18" s="42">
        <f t="shared" si="3"/>
        <v>2.8000000000000001E-2</v>
      </c>
      <c r="AB18" s="43">
        <f t="shared" si="4"/>
        <v>3.3000000000000002E-2</v>
      </c>
      <c r="AC18" s="44">
        <f t="shared" si="5"/>
        <v>0.03</v>
      </c>
      <c r="AD18" s="45">
        <f>ROUND(SUM(X17:X21)/$X$54,3)</f>
        <v>0.14899999999999999</v>
      </c>
      <c r="AE18" s="46">
        <f>ROUND(SUM(Y17:Y21)/$Y$54,3)</f>
        <v>0.17100000000000001</v>
      </c>
      <c r="AF18" s="47">
        <f>ROUND(SUM(Z17:Z21)/$Z$54,3)</f>
        <v>0.157</v>
      </c>
      <c r="AG18" s="45">
        <f>ROUND(SUM(X17:X26)/$X$54,3)</f>
        <v>0.28699999999999998</v>
      </c>
      <c r="AH18" s="46">
        <f>ROUND(SUM(Y17:Y26)/$Y$54,3)</f>
        <v>0.307</v>
      </c>
      <c r="AI18" s="47">
        <f>ROUND(SUM(Z17:Z26)/$Z$54,3)</f>
        <v>0.29499999999999998</v>
      </c>
    </row>
    <row r="19" spans="1:35" ht="12.75" customHeight="1" x14ac:dyDescent="0.2">
      <c r="A19" s="195">
        <v>32</v>
      </c>
      <c r="B19" s="31">
        <v>0</v>
      </c>
      <c r="C19" s="243">
        <v>0</v>
      </c>
      <c r="D19" s="31">
        <v>0</v>
      </c>
      <c r="E19" s="243">
        <v>0</v>
      </c>
      <c r="F19" s="31">
        <v>0</v>
      </c>
      <c r="G19" s="243">
        <v>0</v>
      </c>
      <c r="H19" s="31">
        <v>176</v>
      </c>
      <c r="I19" s="243">
        <v>87</v>
      </c>
      <c r="J19" s="31">
        <v>1</v>
      </c>
      <c r="K19" s="243">
        <v>0</v>
      </c>
      <c r="L19" s="31">
        <v>0</v>
      </c>
      <c r="M19" s="243">
        <v>10</v>
      </c>
      <c r="N19" s="31">
        <v>0</v>
      </c>
      <c r="O19" s="243">
        <v>0</v>
      </c>
      <c r="P19" s="31">
        <v>10</v>
      </c>
      <c r="Q19" s="243">
        <v>3</v>
      </c>
      <c r="R19" s="31">
        <v>3</v>
      </c>
      <c r="S19" s="243">
        <v>1</v>
      </c>
      <c r="T19" s="36">
        <f t="shared" si="0"/>
        <v>190</v>
      </c>
      <c r="U19" s="37">
        <f t="shared" si="0"/>
        <v>101</v>
      </c>
      <c r="W19" s="195">
        <v>32</v>
      </c>
      <c r="X19" s="39">
        <f t="shared" si="1"/>
        <v>177</v>
      </c>
      <c r="Y19" s="40">
        <f t="shared" si="1"/>
        <v>97</v>
      </c>
      <c r="Z19" s="41">
        <f t="shared" si="2"/>
        <v>274</v>
      </c>
      <c r="AA19" s="42">
        <f t="shared" si="3"/>
        <v>3.4000000000000002E-2</v>
      </c>
      <c r="AB19" s="43">
        <f t="shared" si="4"/>
        <v>3.2000000000000001E-2</v>
      </c>
      <c r="AC19" s="44">
        <f t="shared" si="5"/>
        <v>3.3000000000000002E-2</v>
      </c>
      <c r="AD19" s="200"/>
      <c r="AE19" s="201"/>
      <c r="AF19" s="47"/>
      <c r="AG19" s="200"/>
      <c r="AH19" s="201"/>
      <c r="AI19" s="202"/>
    </row>
    <row r="20" spans="1:35" ht="12.75" customHeight="1" x14ac:dyDescent="0.2">
      <c r="A20" s="195">
        <v>33</v>
      </c>
      <c r="B20" s="31">
        <v>0</v>
      </c>
      <c r="C20" s="243">
        <v>0</v>
      </c>
      <c r="D20" s="31">
        <v>0</v>
      </c>
      <c r="E20" s="243">
        <v>0</v>
      </c>
      <c r="F20" s="31">
        <v>0</v>
      </c>
      <c r="G20" s="243">
        <v>0</v>
      </c>
      <c r="H20" s="31">
        <v>145</v>
      </c>
      <c r="I20" s="243">
        <v>90</v>
      </c>
      <c r="J20" s="31">
        <v>0</v>
      </c>
      <c r="K20" s="243">
        <v>0</v>
      </c>
      <c r="L20" s="31">
        <v>0</v>
      </c>
      <c r="M20" s="243">
        <v>11</v>
      </c>
      <c r="N20" s="31">
        <v>0</v>
      </c>
      <c r="O20" s="243">
        <v>0</v>
      </c>
      <c r="P20" s="31">
        <v>8</v>
      </c>
      <c r="Q20" s="243">
        <v>1</v>
      </c>
      <c r="R20" s="31">
        <v>0</v>
      </c>
      <c r="S20" s="243">
        <v>3</v>
      </c>
      <c r="T20" s="36">
        <f t="shared" si="0"/>
        <v>153</v>
      </c>
      <c r="U20" s="37">
        <f t="shared" si="0"/>
        <v>105</v>
      </c>
      <c r="W20" s="195">
        <v>33</v>
      </c>
      <c r="X20" s="39">
        <f t="shared" si="1"/>
        <v>145</v>
      </c>
      <c r="Y20" s="40">
        <f t="shared" si="1"/>
        <v>101</v>
      </c>
      <c r="Z20" s="41">
        <f t="shared" si="2"/>
        <v>246</v>
      </c>
      <c r="AA20" s="42">
        <f t="shared" si="3"/>
        <v>2.8000000000000001E-2</v>
      </c>
      <c r="AB20" s="43">
        <f t="shared" si="4"/>
        <v>3.4000000000000002E-2</v>
      </c>
      <c r="AC20" s="44">
        <f t="shared" si="5"/>
        <v>0.03</v>
      </c>
      <c r="AD20" s="200"/>
      <c r="AE20" s="201"/>
      <c r="AF20" s="47"/>
      <c r="AG20" s="200"/>
      <c r="AH20" s="201"/>
      <c r="AI20" s="202"/>
    </row>
    <row r="21" spans="1:35" ht="12.75" customHeight="1" x14ac:dyDescent="0.2">
      <c r="A21" s="206">
        <v>34</v>
      </c>
      <c r="B21" s="73">
        <v>0</v>
      </c>
      <c r="C21" s="244">
        <v>0</v>
      </c>
      <c r="D21" s="73">
        <v>0</v>
      </c>
      <c r="E21" s="244">
        <v>0</v>
      </c>
      <c r="F21" s="73">
        <v>0</v>
      </c>
      <c r="G21" s="244">
        <v>0</v>
      </c>
      <c r="H21" s="73">
        <v>164</v>
      </c>
      <c r="I21" s="244">
        <v>93</v>
      </c>
      <c r="J21" s="73">
        <v>1</v>
      </c>
      <c r="K21" s="244">
        <v>1</v>
      </c>
      <c r="L21" s="73">
        <v>0</v>
      </c>
      <c r="M21" s="244">
        <v>7</v>
      </c>
      <c r="N21" s="73">
        <v>0</v>
      </c>
      <c r="O21" s="244">
        <v>0</v>
      </c>
      <c r="P21" s="73">
        <v>3</v>
      </c>
      <c r="Q21" s="244">
        <v>1</v>
      </c>
      <c r="R21" s="73">
        <v>2</v>
      </c>
      <c r="S21" s="244">
        <v>5</v>
      </c>
      <c r="T21" s="245">
        <f t="shared" si="0"/>
        <v>170</v>
      </c>
      <c r="U21" s="246">
        <f t="shared" si="0"/>
        <v>107</v>
      </c>
      <c r="W21" s="206">
        <v>34</v>
      </c>
      <c r="X21" s="39">
        <f t="shared" si="1"/>
        <v>165</v>
      </c>
      <c r="Y21" s="40">
        <f t="shared" si="1"/>
        <v>101</v>
      </c>
      <c r="Z21" s="41">
        <f t="shared" si="2"/>
        <v>266</v>
      </c>
      <c r="AA21" s="64">
        <f t="shared" si="3"/>
        <v>3.2000000000000001E-2</v>
      </c>
      <c r="AB21" s="65">
        <f t="shared" si="4"/>
        <v>3.4000000000000002E-2</v>
      </c>
      <c r="AC21" s="66">
        <f t="shared" si="5"/>
        <v>3.2000000000000001E-2</v>
      </c>
      <c r="AD21" s="210"/>
      <c r="AE21" s="211"/>
      <c r="AF21" s="84"/>
      <c r="AG21" s="200"/>
      <c r="AH21" s="201"/>
      <c r="AI21" s="202"/>
    </row>
    <row r="22" spans="1:35" ht="12.75" customHeight="1" x14ac:dyDescent="0.2">
      <c r="A22" s="214">
        <v>35</v>
      </c>
      <c r="B22" s="31">
        <v>0</v>
      </c>
      <c r="C22" s="243">
        <v>0</v>
      </c>
      <c r="D22" s="31">
        <v>0</v>
      </c>
      <c r="E22" s="243">
        <v>0</v>
      </c>
      <c r="F22" s="31">
        <v>0</v>
      </c>
      <c r="G22" s="243">
        <v>0</v>
      </c>
      <c r="H22" s="31">
        <v>162</v>
      </c>
      <c r="I22" s="243">
        <v>87</v>
      </c>
      <c r="J22" s="31">
        <v>1</v>
      </c>
      <c r="K22" s="243">
        <v>0</v>
      </c>
      <c r="L22" s="31">
        <v>0</v>
      </c>
      <c r="M22" s="243">
        <v>9</v>
      </c>
      <c r="N22" s="31">
        <v>0</v>
      </c>
      <c r="O22" s="243">
        <v>0</v>
      </c>
      <c r="P22" s="31">
        <v>8</v>
      </c>
      <c r="Q22" s="243">
        <v>6</v>
      </c>
      <c r="R22" s="31">
        <v>2</v>
      </c>
      <c r="S22" s="243">
        <v>4</v>
      </c>
      <c r="T22" s="36">
        <f t="shared" si="0"/>
        <v>173</v>
      </c>
      <c r="U22" s="37">
        <f t="shared" si="0"/>
        <v>106</v>
      </c>
      <c r="W22" s="213">
        <v>35</v>
      </c>
      <c r="X22" s="19">
        <f t="shared" si="1"/>
        <v>163</v>
      </c>
      <c r="Y22" s="20">
        <f t="shared" si="1"/>
        <v>96</v>
      </c>
      <c r="Z22" s="21">
        <f t="shared" si="2"/>
        <v>259</v>
      </c>
      <c r="AA22" s="22">
        <f t="shared" si="3"/>
        <v>3.1E-2</v>
      </c>
      <c r="AB22" s="23">
        <f t="shared" si="4"/>
        <v>3.2000000000000001E-2</v>
      </c>
      <c r="AC22" s="24">
        <f t="shared" si="5"/>
        <v>3.2000000000000001E-2</v>
      </c>
      <c r="AD22" s="192" t="s">
        <v>46</v>
      </c>
      <c r="AE22" s="193"/>
      <c r="AF22" s="72"/>
      <c r="AG22" s="200"/>
      <c r="AH22" s="201"/>
      <c r="AI22" s="202"/>
    </row>
    <row r="23" spans="1:35" ht="12.75" customHeight="1" x14ac:dyDescent="0.2">
      <c r="A23" s="195">
        <v>36</v>
      </c>
      <c r="B23" s="31">
        <v>0</v>
      </c>
      <c r="C23" s="243">
        <v>0</v>
      </c>
      <c r="D23" s="31">
        <v>0</v>
      </c>
      <c r="E23" s="243">
        <v>0</v>
      </c>
      <c r="F23" s="31">
        <v>0</v>
      </c>
      <c r="G23" s="243">
        <v>0</v>
      </c>
      <c r="H23" s="31">
        <v>125</v>
      </c>
      <c r="I23" s="243">
        <v>68</v>
      </c>
      <c r="J23" s="31">
        <v>1</v>
      </c>
      <c r="K23" s="243">
        <v>0</v>
      </c>
      <c r="L23" s="31">
        <v>0</v>
      </c>
      <c r="M23" s="243">
        <v>4</v>
      </c>
      <c r="N23" s="31">
        <v>0</v>
      </c>
      <c r="O23" s="243">
        <v>0</v>
      </c>
      <c r="P23" s="31">
        <v>10</v>
      </c>
      <c r="Q23" s="243">
        <v>3</v>
      </c>
      <c r="R23" s="31">
        <v>1</v>
      </c>
      <c r="S23" s="243">
        <v>1</v>
      </c>
      <c r="T23" s="36">
        <f t="shared" si="0"/>
        <v>137</v>
      </c>
      <c r="U23" s="37">
        <f t="shared" si="0"/>
        <v>76</v>
      </c>
      <c r="W23" s="195">
        <v>36</v>
      </c>
      <c r="X23" s="39">
        <f t="shared" si="1"/>
        <v>126</v>
      </c>
      <c r="Y23" s="40">
        <f t="shared" si="1"/>
        <v>72</v>
      </c>
      <c r="Z23" s="41">
        <f t="shared" si="2"/>
        <v>198</v>
      </c>
      <c r="AA23" s="42">
        <f t="shared" si="3"/>
        <v>2.4E-2</v>
      </c>
      <c r="AB23" s="43">
        <f t="shared" si="4"/>
        <v>2.4E-2</v>
      </c>
      <c r="AC23" s="44">
        <f t="shared" si="5"/>
        <v>2.4E-2</v>
      </c>
      <c r="AD23" s="45">
        <f>ROUND(SUM(X22:X26)/$X$54,3)</f>
        <v>0.13900000000000001</v>
      </c>
      <c r="AE23" s="46">
        <f>ROUND(SUM(Y22:Y26)/$Y$54,3)</f>
        <v>0.13700000000000001</v>
      </c>
      <c r="AF23" s="47">
        <f>ROUND(SUM(Z22:Z26)/$Z$54,3)</f>
        <v>0.13800000000000001</v>
      </c>
      <c r="AG23" s="200"/>
      <c r="AH23" s="201"/>
      <c r="AI23" s="202"/>
    </row>
    <row r="24" spans="1:35" ht="12.75" customHeight="1" x14ac:dyDescent="0.2">
      <c r="A24" s="195">
        <v>37</v>
      </c>
      <c r="B24" s="31">
        <v>0</v>
      </c>
      <c r="C24" s="243">
        <v>0</v>
      </c>
      <c r="D24" s="31">
        <v>0</v>
      </c>
      <c r="E24" s="243">
        <v>0</v>
      </c>
      <c r="F24" s="31">
        <v>0</v>
      </c>
      <c r="G24" s="243">
        <v>0</v>
      </c>
      <c r="H24" s="31">
        <v>132</v>
      </c>
      <c r="I24" s="243">
        <v>48</v>
      </c>
      <c r="J24" s="31">
        <v>0</v>
      </c>
      <c r="K24" s="243">
        <v>0</v>
      </c>
      <c r="L24" s="31">
        <v>0</v>
      </c>
      <c r="M24" s="243">
        <v>14</v>
      </c>
      <c r="N24" s="31">
        <v>0</v>
      </c>
      <c r="O24" s="243">
        <v>0</v>
      </c>
      <c r="P24" s="31">
        <v>5</v>
      </c>
      <c r="Q24" s="243">
        <v>1</v>
      </c>
      <c r="R24" s="31">
        <v>1</v>
      </c>
      <c r="S24" s="243">
        <v>0</v>
      </c>
      <c r="T24" s="36">
        <f t="shared" si="0"/>
        <v>138</v>
      </c>
      <c r="U24" s="37">
        <f t="shared" si="0"/>
        <v>63</v>
      </c>
      <c r="W24" s="195">
        <v>37</v>
      </c>
      <c r="X24" s="39">
        <f t="shared" si="1"/>
        <v>132</v>
      </c>
      <c r="Y24" s="40">
        <f t="shared" si="1"/>
        <v>62</v>
      </c>
      <c r="Z24" s="41">
        <f t="shared" si="2"/>
        <v>194</v>
      </c>
      <c r="AA24" s="42">
        <f t="shared" si="3"/>
        <v>2.5000000000000001E-2</v>
      </c>
      <c r="AB24" s="43">
        <f t="shared" si="4"/>
        <v>2.1000000000000001E-2</v>
      </c>
      <c r="AC24" s="44">
        <f t="shared" si="5"/>
        <v>2.4E-2</v>
      </c>
      <c r="AD24" s="200"/>
      <c r="AE24" s="201"/>
      <c r="AF24" s="47"/>
      <c r="AG24" s="200"/>
      <c r="AH24" s="201"/>
      <c r="AI24" s="202"/>
    </row>
    <row r="25" spans="1:35" ht="12.75" customHeight="1" x14ac:dyDescent="0.2">
      <c r="A25" s="195">
        <v>38</v>
      </c>
      <c r="B25" s="31">
        <v>0</v>
      </c>
      <c r="C25" s="243">
        <v>0</v>
      </c>
      <c r="D25" s="31">
        <v>0</v>
      </c>
      <c r="E25" s="243">
        <v>0</v>
      </c>
      <c r="F25" s="31">
        <v>0</v>
      </c>
      <c r="G25" s="243">
        <v>0</v>
      </c>
      <c r="H25" s="31">
        <v>154</v>
      </c>
      <c r="I25" s="243">
        <v>91</v>
      </c>
      <c r="J25" s="31">
        <v>0</v>
      </c>
      <c r="K25" s="243">
        <v>0</v>
      </c>
      <c r="L25" s="31">
        <v>0</v>
      </c>
      <c r="M25" s="243">
        <v>13</v>
      </c>
      <c r="N25" s="31">
        <v>0</v>
      </c>
      <c r="O25" s="243">
        <v>0</v>
      </c>
      <c r="P25" s="31">
        <v>6</v>
      </c>
      <c r="Q25" s="243">
        <v>1</v>
      </c>
      <c r="R25" s="31">
        <v>0</v>
      </c>
      <c r="S25" s="243">
        <v>1</v>
      </c>
      <c r="T25" s="36">
        <f t="shared" si="0"/>
        <v>160</v>
      </c>
      <c r="U25" s="37">
        <f t="shared" si="0"/>
        <v>106</v>
      </c>
      <c r="W25" s="195">
        <v>38</v>
      </c>
      <c r="X25" s="39">
        <f t="shared" si="1"/>
        <v>154</v>
      </c>
      <c r="Y25" s="40">
        <f t="shared" si="1"/>
        <v>104</v>
      </c>
      <c r="Z25" s="41">
        <f t="shared" si="2"/>
        <v>258</v>
      </c>
      <c r="AA25" s="42">
        <f t="shared" si="3"/>
        <v>0.03</v>
      </c>
      <c r="AB25" s="43">
        <f t="shared" si="4"/>
        <v>3.5000000000000003E-2</v>
      </c>
      <c r="AC25" s="44">
        <f t="shared" si="5"/>
        <v>3.1E-2</v>
      </c>
      <c r="AD25" s="200"/>
      <c r="AE25" s="201"/>
      <c r="AF25" s="47"/>
      <c r="AG25" s="200"/>
      <c r="AH25" s="201"/>
      <c r="AI25" s="202"/>
    </row>
    <row r="26" spans="1:35" ht="12.75" customHeight="1" x14ac:dyDescent="0.2">
      <c r="A26" s="206">
        <v>39</v>
      </c>
      <c r="B26" s="73">
        <v>0</v>
      </c>
      <c r="C26" s="244">
        <v>0</v>
      </c>
      <c r="D26" s="73">
        <v>0</v>
      </c>
      <c r="E26" s="244">
        <v>0</v>
      </c>
      <c r="F26" s="73">
        <v>0</v>
      </c>
      <c r="G26" s="244">
        <v>0</v>
      </c>
      <c r="H26" s="73">
        <v>147</v>
      </c>
      <c r="I26" s="244">
        <v>67</v>
      </c>
      <c r="J26" s="73">
        <v>0</v>
      </c>
      <c r="K26" s="244">
        <v>1</v>
      </c>
      <c r="L26" s="73">
        <v>0</v>
      </c>
      <c r="M26" s="244">
        <v>9</v>
      </c>
      <c r="N26" s="73">
        <v>0</v>
      </c>
      <c r="O26" s="244">
        <v>0</v>
      </c>
      <c r="P26" s="73">
        <v>6</v>
      </c>
      <c r="Q26" s="244">
        <v>5</v>
      </c>
      <c r="R26" s="73">
        <v>3</v>
      </c>
      <c r="S26" s="244">
        <v>2</v>
      </c>
      <c r="T26" s="245">
        <f t="shared" si="0"/>
        <v>156</v>
      </c>
      <c r="U26" s="246">
        <f t="shared" si="0"/>
        <v>84</v>
      </c>
      <c r="W26" s="206">
        <v>39</v>
      </c>
      <c r="X26" s="81">
        <f t="shared" si="1"/>
        <v>147</v>
      </c>
      <c r="Y26" s="82">
        <f t="shared" si="1"/>
        <v>77</v>
      </c>
      <c r="Z26" s="83">
        <f t="shared" si="2"/>
        <v>224</v>
      </c>
      <c r="AA26" s="64">
        <f t="shared" si="3"/>
        <v>2.8000000000000001E-2</v>
      </c>
      <c r="AB26" s="65">
        <f t="shared" si="4"/>
        <v>2.5999999999999999E-2</v>
      </c>
      <c r="AC26" s="66">
        <f t="shared" si="5"/>
        <v>2.7E-2</v>
      </c>
      <c r="AD26" s="210"/>
      <c r="AE26" s="211"/>
      <c r="AF26" s="84"/>
      <c r="AG26" s="210"/>
      <c r="AH26" s="211"/>
      <c r="AI26" s="212"/>
    </row>
    <row r="27" spans="1:35" ht="12.75" customHeight="1" x14ac:dyDescent="0.2">
      <c r="A27" s="214">
        <v>40</v>
      </c>
      <c r="B27" s="31">
        <v>0</v>
      </c>
      <c r="C27" s="243">
        <v>0</v>
      </c>
      <c r="D27" s="31">
        <v>0</v>
      </c>
      <c r="E27" s="243">
        <v>0</v>
      </c>
      <c r="F27" s="31">
        <v>0</v>
      </c>
      <c r="G27" s="243">
        <v>0</v>
      </c>
      <c r="H27" s="31">
        <v>116</v>
      </c>
      <c r="I27" s="243">
        <v>59</v>
      </c>
      <c r="J27" s="31">
        <v>0</v>
      </c>
      <c r="K27" s="243">
        <v>0</v>
      </c>
      <c r="L27" s="31">
        <v>0</v>
      </c>
      <c r="M27" s="243">
        <v>6</v>
      </c>
      <c r="N27" s="31">
        <v>0</v>
      </c>
      <c r="O27" s="243">
        <v>0</v>
      </c>
      <c r="P27" s="31">
        <v>10</v>
      </c>
      <c r="Q27" s="243">
        <v>2</v>
      </c>
      <c r="R27" s="31">
        <v>1</v>
      </c>
      <c r="S27" s="243">
        <v>1</v>
      </c>
      <c r="T27" s="36">
        <f t="shared" si="0"/>
        <v>127</v>
      </c>
      <c r="U27" s="37">
        <f t="shared" si="0"/>
        <v>68</v>
      </c>
      <c r="W27" s="213">
        <v>40</v>
      </c>
      <c r="X27" s="39">
        <f t="shared" si="1"/>
        <v>116</v>
      </c>
      <c r="Y27" s="40">
        <f t="shared" si="1"/>
        <v>65</v>
      </c>
      <c r="Z27" s="41">
        <f t="shared" si="2"/>
        <v>181</v>
      </c>
      <c r="AA27" s="22">
        <f t="shared" si="3"/>
        <v>2.1999999999999999E-2</v>
      </c>
      <c r="AB27" s="23">
        <f t="shared" si="4"/>
        <v>2.1999999999999999E-2</v>
      </c>
      <c r="AC27" s="24">
        <f t="shared" si="5"/>
        <v>2.1999999999999999E-2</v>
      </c>
      <c r="AD27" s="192" t="s">
        <v>47</v>
      </c>
      <c r="AE27" s="193"/>
      <c r="AF27" s="72"/>
      <c r="AG27" s="192" t="s">
        <v>48</v>
      </c>
      <c r="AH27" s="193"/>
      <c r="AI27" s="194"/>
    </row>
    <row r="28" spans="1:35" ht="12.75" customHeight="1" x14ac:dyDescent="0.2">
      <c r="A28" s="195">
        <v>41</v>
      </c>
      <c r="B28" s="31">
        <v>0</v>
      </c>
      <c r="C28" s="243">
        <v>0</v>
      </c>
      <c r="D28" s="31">
        <v>0</v>
      </c>
      <c r="E28" s="243">
        <v>0</v>
      </c>
      <c r="F28" s="31">
        <v>0</v>
      </c>
      <c r="G28" s="243">
        <v>0</v>
      </c>
      <c r="H28" s="31">
        <v>133</v>
      </c>
      <c r="I28" s="243">
        <v>59</v>
      </c>
      <c r="J28" s="31">
        <v>0</v>
      </c>
      <c r="K28" s="243">
        <v>1</v>
      </c>
      <c r="L28" s="31">
        <v>0</v>
      </c>
      <c r="M28" s="243">
        <v>12</v>
      </c>
      <c r="N28" s="31">
        <v>0</v>
      </c>
      <c r="O28" s="243">
        <v>0</v>
      </c>
      <c r="P28" s="31">
        <v>4</v>
      </c>
      <c r="Q28" s="243">
        <v>2</v>
      </c>
      <c r="R28" s="31">
        <v>0</v>
      </c>
      <c r="S28" s="243">
        <v>2</v>
      </c>
      <c r="T28" s="36">
        <f t="shared" si="0"/>
        <v>137</v>
      </c>
      <c r="U28" s="37">
        <f t="shared" si="0"/>
        <v>76</v>
      </c>
      <c r="V28" s="38"/>
      <c r="W28" s="195">
        <v>41</v>
      </c>
      <c r="X28" s="39">
        <f t="shared" si="1"/>
        <v>133</v>
      </c>
      <c r="Y28" s="40">
        <f t="shared" si="1"/>
        <v>72</v>
      </c>
      <c r="Z28" s="41">
        <f t="shared" si="2"/>
        <v>205</v>
      </c>
      <c r="AA28" s="42">
        <f t="shared" si="3"/>
        <v>2.5999999999999999E-2</v>
      </c>
      <c r="AB28" s="43">
        <f t="shared" si="4"/>
        <v>2.4E-2</v>
      </c>
      <c r="AC28" s="44">
        <f t="shared" si="5"/>
        <v>2.5000000000000001E-2</v>
      </c>
      <c r="AD28" s="45">
        <f>ROUND(SUM(X27:X31)/$X$54,3)</f>
        <v>0.12</v>
      </c>
      <c r="AE28" s="46">
        <f>ROUND(SUM(Y27:Y31)/$Y$54,3)</f>
        <v>0.12</v>
      </c>
      <c r="AF28" s="47">
        <f>ROUND(SUM(Z27:Z31)/$Z$54,3)</f>
        <v>0.12</v>
      </c>
      <c r="AG28" s="45">
        <f>ROUND(SUM(X27:X36)/$X$54,3)</f>
        <v>0.21299999999999999</v>
      </c>
      <c r="AH28" s="46">
        <f>ROUND(SUM(Y27:Y36)/$Y$54,3)</f>
        <v>0.247</v>
      </c>
      <c r="AI28" s="47">
        <f>ROUND(SUM(Z27:Z36)/$Z$54,3)</f>
        <v>0.22600000000000001</v>
      </c>
    </row>
    <row r="29" spans="1:35" ht="12.75" customHeight="1" x14ac:dyDescent="0.2">
      <c r="A29" s="195">
        <v>42</v>
      </c>
      <c r="B29" s="31">
        <v>0</v>
      </c>
      <c r="C29" s="243">
        <v>0</v>
      </c>
      <c r="D29" s="31">
        <v>0</v>
      </c>
      <c r="E29" s="243">
        <v>0</v>
      </c>
      <c r="F29" s="31">
        <v>0</v>
      </c>
      <c r="G29" s="243">
        <v>0</v>
      </c>
      <c r="H29" s="31">
        <v>122</v>
      </c>
      <c r="I29" s="243">
        <v>64</v>
      </c>
      <c r="J29" s="31">
        <v>0</v>
      </c>
      <c r="K29" s="243">
        <v>0</v>
      </c>
      <c r="L29" s="31">
        <v>0</v>
      </c>
      <c r="M29" s="243">
        <v>12</v>
      </c>
      <c r="N29" s="31">
        <v>0</v>
      </c>
      <c r="O29" s="243">
        <v>0</v>
      </c>
      <c r="P29" s="31">
        <v>3</v>
      </c>
      <c r="Q29" s="243">
        <v>1</v>
      </c>
      <c r="R29" s="31">
        <v>1</v>
      </c>
      <c r="S29" s="243">
        <v>0</v>
      </c>
      <c r="T29" s="36">
        <f t="shared" si="0"/>
        <v>126</v>
      </c>
      <c r="U29" s="37">
        <f t="shared" si="0"/>
        <v>77</v>
      </c>
      <c r="W29" s="195">
        <v>42</v>
      </c>
      <c r="X29" s="39">
        <f t="shared" si="1"/>
        <v>122</v>
      </c>
      <c r="Y29" s="40">
        <f t="shared" si="1"/>
        <v>76</v>
      </c>
      <c r="Z29" s="41">
        <f t="shared" si="2"/>
        <v>198</v>
      </c>
      <c r="AA29" s="42">
        <f t="shared" si="3"/>
        <v>2.3E-2</v>
      </c>
      <c r="AB29" s="43">
        <f t="shared" si="4"/>
        <v>2.5000000000000001E-2</v>
      </c>
      <c r="AC29" s="44">
        <f t="shared" si="5"/>
        <v>2.4E-2</v>
      </c>
      <c r="AD29" s="200"/>
      <c r="AE29" s="201"/>
      <c r="AF29" s="47"/>
      <c r="AG29" s="200"/>
      <c r="AH29" s="201"/>
      <c r="AI29" s="202"/>
    </row>
    <row r="30" spans="1:35" ht="12.75" customHeight="1" x14ac:dyDescent="0.2">
      <c r="A30" s="195">
        <v>43</v>
      </c>
      <c r="B30" s="31">
        <v>0</v>
      </c>
      <c r="C30" s="243">
        <v>0</v>
      </c>
      <c r="D30" s="31">
        <v>1</v>
      </c>
      <c r="E30" s="243">
        <v>0</v>
      </c>
      <c r="F30" s="31">
        <v>0</v>
      </c>
      <c r="G30" s="243">
        <v>0</v>
      </c>
      <c r="H30" s="31">
        <v>132</v>
      </c>
      <c r="I30" s="243">
        <v>70</v>
      </c>
      <c r="J30" s="31">
        <v>0</v>
      </c>
      <c r="K30" s="243">
        <v>0</v>
      </c>
      <c r="L30" s="31">
        <v>0</v>
      </c>
      <c r="M30" s="243">
        <v>15</v>
      </c>
      <c r="N30" s="31">
        <v>0</v>
      </c>
      <c r="O30" s="243">
        <v>0</v>
      </c>
      <c r="P30" s="31">
        <v>6</v>
      </c>
      <c r="Q30" s="243">
        <v>0</v>
      </c>
      <c r="R30" s="31">
        <v>1</v>
      </c>
      <c r="S30" s="243">
        <v>2</v>
      </c>
      <c r="T30" s="36">
        <f t="shared" si="0"/>
        <v>140</v>
      </c>
      <c r="U30" s="37">
        <f t="shared" si="0"/>
        <v>87</v>
      </c>
      <c r="W30" s="195">
        <v>43</v>
      </c>
      <c r="X30" s="39">
        <f t="shared" si="1"/>
        <v>133</v>
      </c>
      <c r="Y30" s="40">
        <f t="shared" si="1"/>
        <v>85</v>
      </c>
      <c r="Z30" s="41">
        <f t="shared" si="2"/>
        <v>218</v>
      </c>
      <c r="AA30" s="42">
        <f t="shared" si="3"/>
        <v>2.5999999999999999E-2</v>
      </c>
      <c r="AB30" s="43">
        <f t="shared" si="4"/>
        <v>2.8000000000000001E-2</v>
      </c>
      <c r="AC30" s="44">
        <f t="shared" si="5"/>
        <v>2.7E-2</v>
      </c>
      <c r="AD30" s="200"/>
      <c r="AE30" s="201"/>
      <c r="AF30" s="47"/>
      <c r="AG30" s="200"/>
      <c r="AH30" s="201"/>
      <c r="AI30" s="202"/>
    </row>
    <row r="31" spans="1:35" ht="12.75" customHeight="1" x14ac:dyDescent="0.2">
      <c r="A31" s="206">
        <v>44</v>
      </c>
      <c r="B31" s="73">
        <v>0</v>
      </c>
      <c r="C31" s="244">
        <v>0</v>
      </c>
      <c r="D31" s="73">
        <v>0</v>
      </c>
      <c r="E31" s="244">
        <v>0</v>
      </c>
      <c r="F31" s="73">
        <v>0</v>
      </c>
      <c r="G31" s="244">
        <v>0</v>
      </c>
      <c r="H31" s="73">
        <v>121</v>
      </c>
      <c r="I31" s="244">
        <v>50</v>
      </c>
      <c r="J31" s="73">
        <v>0</v>
      </c>
      <c r="K31" s="244">
        <v>0</v>
      </c>
      <c r="L31" s="73">
        <v>0</v>
      </c>
      <c r="M31" s="244">
        <v>11</v>
      </c>
      <c r="N31" s="73">
        <v>0</v>
      </c>
      <c r="O31" s="244">
        <v>0</v>
      </c>
      <c r="P31" s="73">
        <v>7</v>
      </c>
      <c r="Q31" s="244">
        <v>2</v>
      </c>
      <c r="R31" s="73">
        <v>0</v>
      </c>
      <c r="S31" s="244">
        <v>1</v>
      </c>
      <c r="T31" s="245">
        <f t="shared" si="0"/>
        <v>128</v>
      </c>
      <c r="U31" s="246">
        <f t="shared" si="0"/>
        <v>64</v>
      </c>
      <c r="W31" s="206">
        <v>44</v>
      </c>
      <c r="X31" s="39">
        <f t="shared" si="1"/>
        <v>121</v>
      </c>
      <c r="Y31" s="40">
        <f t="shared" si="1"/>
        <v>61</v>
      </c>
      <c r="Z31" s="41">
        <f t="shared" si="2"/>
        <v>182</v>
      </c>
      <c r="AA31" s="64">
        <f t="shared" si="3"/>
        <v>2.3E-2</v>
      </c>
      <c r="AB31" s="65">
        <f t="shared" si="4"/>
        <v>0.02</v>
      </c>
      <c r="AC31" s="66">
        <f t="shared" si="5"/>
        <v>2.1999999999999999E-2</v>
      </c>
      <c r="AD31" s="210"/>
      <c r="AE31" s="211"/>
      <c r="AF31" s="84"/>
      <c r="AG31" s="200"/>
      <c r="AH31" s="201"/>
      <c r="AI31" s="202"/>
    </row>
    <row r="32" spans="1:35" ht="12.75" customHeight="1" x14ac:dyDescent="0.2">
      <c r="A32" s="214">
        <v>45</v>
      </c>
      <c r="B32" s="31">
        <v>0</v>
      </c>
      <c r="C32" s="243">
        <v>0</v>
      </c>
      <c r="D32" s="31">
        <v>1</v>
      </c>
      <c r="E32" s="243">
        <v>0</v>
      </c>
      <c r="F32" s="31">
        <v>0</v>
      </c>
      <c r="G32" s="243">
        <v>0</v>
      </c>
      <c r="H32" s="31">
        <v>107</v>
      </c>
      <c r="I32" s="243">
        <v>73</v>
      </c>
      <c r="J32" s="31">
        <v>0</v>
      </c>
      <c r="K32" s="243">
        <v>0</v>
      </c>
      <c r="L32" s="31">
        <v>0</v>
      </c>
      <c r="M32" s="243">
        <v>8</v>
      </c>
      <c r="N32" s="31">
        <v>0</v>
      </c>
      <c r="O32" s="243">
        <v>0</v>
      </c>
      <c r="P32" s="31">
        <v>5</v>
      </c>
      <c r="Q32" s="243">
        <v>3</v>
      </c>
      <c r="R32" s="31">
        <v>1</v>
      </c>
      <c r="S32" s="243">
        <v>1</v>
      </c>
      <c r="T32" s="36">
        <f t="shared" si="0"/>
        <v>114</v>
      </c>
      <c r="U32" s="37">
        <f t="shared" si="0"/>
        <v>85</v>
      </c>
      <c r="W32" s="213">
        <v>45</v>
      </c>
      <c r="X32" s="19">
        <f t="shared" si="1"/>
        <v>108</v>
      </c>
      <c r="Y32" s="20">
        <f t="shared" si="1"/>
        <v>81</v>
      </c>
      <c r="Z32" s="21">
        <f t="shared" si="2"/>
        <v>189</v>
      </c>
      <c r="AA32" s="22">
        <f t="shared" si="3"/>
        <v>2.1000000000000001E-2</v>
      </c>
      <c r="AB32" s="23">
        <f t="shared" si="4"/>
        <v>2.7E-2</v>
      </c>
      <c r="AC32" s="24">
        <f t="shared" si="5"/>
        <v>2.3E-2</v>
      </c>
      <c r="AD32" s="192" t="s">
        <v>49</v>
      </c>
      <c r="AE32" s="193"/>
      <c r="AF32" s="72"/>
      <c r="AG32" s="200"/>
      <c r="AH32" s="201"/>
      <c r="AI32" s="202"/>
    </row>
    <row r="33" spans="1:35" ht="12.75" customHeight="1" x14ac:dyDescent="0.2">
      <c r="A33" s="195">
        <v>46</v>
      </c>
      <c r="B33" s="31">
        <v>0</v>
      </c>
      <c r="C33" s="243">
        <v>0</v>
      </c>
      <c r="D33" s="31">
        <v>5</v>
      </c>
      <c r="E33" s="243">
        <v>1</v>
      </c>
      <c r="F33" s="31">
        <v>0</v>
      </c>
      <c r="G33" s="243">
        <v>0</v>
      </c>
      <c r="H33" s="31">
        <v>96</v>
      </c>
      <c r="I33" s="243">
        <v>62</v>
      </c>
      <c r="J33" s="31">
        <v>0</v>
      </c>
      <c r="K33" s="243">
        <v>0</v>
      </c>
      <c r="L33" s="31">
        <v>0</v>
      </c>
      <c r="M33" s="243">
        <v>5</v>
      </c>
      <c r="N33" s="31">
        <v>0</v>
      </c>
      <c r="O33" s="243">
        <v>0</v>
      </c>
      <c r="P33" s="31">
        <v>12</v>
      </c>
      <c r="Q33" s="243">
        <v>5</v>
      </c>
      <c r="R33" s="31">
        <v>1</v>
      </c>
      <c r="S33" s="243">
        <v>2</v>
      </c>
      <c r="T33" s="36">
        <f t="shared" si="0"/>
        <v>114</v>
      </c>
      <c r="U33" s="37">
        <f t="shared" si="0"/>
        <v>75</v>
      </c>
      <c r="W33" s="195">
        <v>46</v>
      </c>
      <c r="X33" s="39">
        <f t="shared" si="1"/>
        <v>101</v>
      </c>
      <c r="Y33" s="40">
        <f t="shared" si="1"/>
        <v>68</v>
      </c>
      <c r="Z33" s="41">
        <f t="shared" si="2"/>
        <v>169</v>
      </c>
      <c r="AA33" s="42">
        <f t="shared" si="3"/>
        <v>1.9E-2</v>
      </c>
      <c r="AB33" s="43">
        <f t="shared" si="4"/>
        <v>2.3E-2</v>
      </c>
      <c r="AC33" s="44">
        <f t="shared" si="5"/>
        <v>2.1000000000000001E-2</v>
      </c>
      <c r="AD33" s="45">
        <f>ROUND(SUM(X32:X36)/$X$54,3)</f>
        <v>9.2999999999999999E-2</v>
      </c>
      <c r="AE33" s="46">
        <f>ROUND(SUM(Y32:Y36)/$Y$54,3)</f>
        <v>0.127</v>
      </c>
      <c r="AF33" s="47">
        <f>ROUND(SUM(Z32:Z36)/$Z$54,3)</f>
        <v>0.106</v>
      </c>
      <c r="AG33" s="200"/>
      <c r="AH33" s="201"/>
      <c r="AI33" s="202"/>
    </row>
    <row r="34" spans="1:35" ht="12.75" customHeight="1" x14ac:dyDescent="0.2">
      <c r="A34" s="195">
        <v>47</v>
      </c>
      <c r="B34" s="31">
        <v>0</v>
      </c>
      <c r="C34" s="243">
        <v>0</v>
      </c>
      <c r="D34" s="31">
        <v>4</v>
      </c>
      <c r="E34" s="243">
        <v>0</v>
      </c>
      <c r="F34" s="31">
        <v>0</v>
      </c>
      <c r="G34" s="243">
        <v>0</v>
      </c>
      <c r="H34" s="31">
        <v>81</v>
      </c>
      <c r="I34" s="243">
        <v>64</v>
      </c>
      <c r="J34" s="31">
        <v>0</v>
      </c>
      <c r="K34" s="243">
        <v>0</v>
      </c>
      <c r="L34" s="31">
        <v>0</v>
      </c>
      <c r="M34" s="243">
        <v>9</v>
      </c>
      <c r="N34" s="31">
        <v>0</v>
      </c>
      <c r="O34" s="243">
        <v>0</v>
      </c>
      <c r="P34" s="31">
        <v>7</v>
      </c>
      <c r="Q34" s="243">
        <v>3</v>
      </c>
      <c r="R34" s="31">
        <v>1</v>
      </c>
      <c r="S34" s="243">
        <v>3</v>
      </c>
      <c r="T34" s="36">
        <f t="shared" si="0"/>
        <v>93</v>
      </c>
      <c r="U34" s="37">
        <f t="shared" si="0"/>
        <v>79</v>
      </c>
      <c r="W34" s="195">
        <v>47</v>
      </c>
      <c r="X34" s="39">
        <f t="shared" si="1"/>
        <v>85</v>
      </c>
      <c r="Y34" s="40">
        <f t="shared" si="1"/>
        <v>73</v>
      </c>
      <c r="Z34" s="41">
        <f t="shared" si="2"/>
        <v>158</v>
      </c>
      <c r="AA34" s="42">
        <f t="shared" si="3"/>
        <v>1.6E-2</v>
      </c>
      <c r="AB34" s="43">
        <f t="shared" si="4"/>
        <v>2.4E-2</v>
      </c>
      <c r="AC34" s="44">
        <f t="shared" si="5"/>
        <v>1.9E-2</v>
      </c>
      <c r="AD34" s="200"/>
      <c r="AE34" s="201"/>
      <c r="AF34" s="47"/>
      <c r="AG34" s="200"/>
      <c r="AH34" s="201"/>
      <c r="AI34" s="202"/>
    </row>
    <row r="35" spans="1:35" ht="12.75" customHeight="1" x14ac:dyDescent="0.2">
      <c r="A35" s="195">
        <v>48</v>
      </c>
      <c r="B35" s="31">
        <v>0</v>
      </c>
      <c r="C35" s="243">
        <v>0</v>
      </c>
      <c r="D35" s="31">
        <v>11</v>
      </c>
      <c r="E35" s="243">
        <v>2</v>
      </c>
      <c r="F35" s="31">
        <v>0</v>
      </c>
      <c r="G35" s="243">
        <v>0</v>
      </c>
      <c r="H35" s="31">
        <v>81</v>
      </c>
      <c r="I35" s="243">
        <v>76</v>
      </c>
      <c r="J35" s="31">
        <v>1</v>
      </c>
      <c r="K35" s="243">
        <v>0</v>
      </c>
      <c r="L35" s="31">
        <v>0</v>
      </c>
      <c r="M35" s="243">
        <v>10</v>
      </c>
      <c r="N35" s="31">
        <v>0</v>
      </c>
      <c r="O35" s="243">
        <v>0</v>
      </c>
      <c r="P35" s="31">
        <v>3</v>
      </c>
      <c r="Q35" s="243">
        <v>3</v>
      </c>
      <c r="R35" s="31">
        <v>0</v>
      </c>
      <c r="S35" s="243">
        <v>3</v>
      </c>
      <c r="T35" s="36">
        <f t="shared" si="0"/>
        <v>96</v>
      </c>
      <c r="U35" s="37">
        <f t="shared" si="0"/>
        <v>94</v>
      </c>
      <c r="W35" s="195">
        <v>48</v>
      </c>
      <c r="X35" s="39">
        <f t="shared" si="1"/>
        <v>93</v>
      </c>
      <c r="Y35" s="40">
        <f t="shared" si="1"/>
        <v>88</v>
      </c>
      <c r="Z35" s="41">
        <f t="shared" si="2"/>
        <v>181</v>
      </c>
      <c r="AA35" s="42">
        <f t="shared" si="3"/>
        <v>1.7999999999999999E-2</v>
      </c>
      <c r="AB35" s="43">
        <f t="shared" si="4"/>
        <v>2.9000000000000001E-2</v>
      </c>
      <c r="AC35" s="44">
        <f t="shared" si="5"/>
        <v>2.1999999999999999E-2</v>
      </c>
      <c r="AD35" s="200"/>
      <c r="AE35" s="201"/>
      <c r="AF35" s="47"/>
      <c r="AG35" s="200"/>
      <c r="AH35" s="201"/>
      <c r="AI35" s="202"/>
    </row>
    <row r="36" spans="1:35" ht="12.75" customHeight="1" x14ac:dyDescent="0.2">
      <c r="A36" s="206">
        <v>49</v>
      </c>
      <c r="B36" s="73">
        <v>0</v>
      </c>
      <c r="C36" s="244">
        <v>0</v>
      </c>
      <c r="D36" s="73">
        <v>11</v>
      </c>
      <c r="E36" s="244">
        <v>4</v>
      </c>
      <c r="F36" s="73">
        <v>0</v>
      </c>
      <c r="G36" s="244">
        <v>0</v>
      </c>
      <c r="H36" s="73">
        <v>88</v>
      </c>
      <c r="I36" s="244">
        <v>63</v>
      </c>
      <c r="J36" s="73">
        <v>0</v>
      </c>
      <c r="K36" s="244">
        <v>0</v>
      </c>
      <c r="L36" s="73">
        <v>0</v>
      </c>
      <c r="M36" s="244">
        <v>4</v>
      </c>
      <c r="N36" s="73">
        <v>0</v>
      </c>
      <c r="O36" s="244">
        <v>0</v>
      </c>
      <c r="P36" s="73">
        <v>11</v>
      </c>
      <c r="Q36" s="244">
        <v>3</v>
      </c>
      <c r="R36" s="73">
        <v>1</v>
      </c>
      <c r="S36" s="244">
        <v>2</v>
      </c>
      <c r="T36" s="245">
        <f t="shared" si="0"/>
        <v>111</v>
      </c>
      <c r="U36" s="80">
        <f t="shared" si="0"/>
        <v>76</v>
      </c>
      <c r="W36" s="206">
        <v>49</v>
      </c>
      <c r="X36" s="81">
        <f t="shared" si="1"/>
        <v>99</v>
      </c>
      <c r="Y36" s="82">
        <f t="shared" si="1"/>
        <v>71</v>
      </c>
      <c r="Z36" s="83">
        <f t="shared" si="2"/>
        <v>170</v>
      </c>
      <c r="AA36" s="64">
        <f t="shared" si="3"/>
        <v>1.9E-2</v>
      </c>
      <c r="AB36" s="65">
        <f t="shared" si="4"/>
        <v>2.4E-2</v>
      </c>
      <c r="AC36" s="66">
        <f t="shared" si="5"/>
        <v>2.1000000000000001E-2</v>
      </c>
      <c r="AD36" s="210"/>
      <c r="AE36" s="211"/>
      <c r="AF36" s="84"/>
      <c r="AG36" s="210"/>
      <c r="AH36" s="211"/>
      <c r="AI36" s="212"/>
    </row>
    <row r="37" spans="1:35" ht="12.75" customHeight="1" x14ac:dyDescent="0.2">
      <c r="A37" s="214">
        <v>50</v>
      </c>
      <c r="B37" s="31">
        <v>1</v>
      </c>
      <c r="C37" s="243">
        <v>0</v>
      </c>
      <c r="D37" s="31">
        <v>15</v>
      </c>
      <c r="E37" s="243">
        <v>3</v>
      </c>
      <c r="F37" s="31">
        <v>0</v>
      </c>
      <c r="G37" s="243">
        <v>0</v>
      </c>
      <c r="H37" s="31">
        <v>66</v>
      </c>
      <c r="I37" s="243">
        <v>81</v>
      </c>
      <c r="J37" s="31">
        <v>0</v>
      </c>
      <c r="K37" s="243">
        <v>1</v>
      </c>
      <c r="L37" s="31">
        <v>0</v>
      </c>
      <c r="M37" s="243">
        <v>9</v>
      </c>
      <c r="N37" s="31">
        <v>0</v>
      </c>
      <c r="O37" s="243">
        <v>0</v>
      </c>
      <c r="P37" s="31">
        <v>7</v>
      </c>
      <c r="Q37" s="243">
        <v>8</v>
      </c>
      <c r="R37" s="31">
        <v>0</v>
      </c>
      <c r="S37" s="243">
        <v>4</v>
      </c>
      <c r="T37" s="36">
        <f t="shared" si="0"/>
        <v>89</v>
      </c>
      <c r="U37" s="37">
        <f t="shared" si="0"/>
        <v>106</v>
      </c>
      <c r="W37" s="213">
        <v>50</v>
      </c>
      <c r="X37" s="39">
        <f t="shared" si="1"/>
        <v>82</v>
      </c>
      <c r="Y37" s="40">
        <f t="shared" si="1"/>
        <v>94</v>
      </c>
      <c r="Z37" s="41">
        <f t="shared" si="2"/>
        <v>176</v>
      </c>
      <c r="AA37" s="22">
        <f t="shared" si="3"/>
        <v>1.6E-2</v>
      </c>
      <c r="AB37" s="23">
        <f t="shared" si="4"/>
        <v>3.1E-2</v>
      </c>
      <c r="AC37" s="24">
        <f t="shared" si="5"/>
        <v>2.1000000000000001E-2</v>
      </c>
      <c r="AD37" s="192" t="s">
        <v>50</v>
      </c>
      <c r="AE37" s="193"/>
      <c r="AF37" s="72"/>
      <c r="AG37" s="192" t="s">
        <v>51</v>
      </c>
      <c r="AH37" s="193"/>
      <c r="AI37" s="194"/>
    </row>
    <row r="38" spans="1:35" ht="12.75" customHeight="1" x14ac:dyDescent="0.2">
      <c r="A38" s="195">
        <v>51</v>
      </c>
      <c r="B38" s="31">
        <v>1</v>
      </c>
      <c r="C38" s="243">
        <v>0</v>
      </c>
      <c r="D38" s="31">
        <v>18</v>
      </c>
      <c r="E38" s="243">
        <v>5</v>
      </c>
      <c r="F38" s="31">
        <v>0</v>
      </c>
      <c r="G38" s="243">
        <v>0</v>
      </c>
      <c r="H38" s="31">
        <v>64</v>
      </c>
      <c r="I38" s="243">
        <v>72</v>
      </c>
      <c r="J38" s="31">
        <v>1</v>
      </c>
      <c r="K38" s="243">
        <v>1</v>
      </c>
      <c r="L38" s="31">
        <v>0</v>
      </c>
      <c r="M38" s="243">
        <v>5</v>
      </c>
      <c r="N38" s="31">
        <v>0</v>
      </c>
      <c r="O38" s="243">
        <v>0</v>
      </c>
      <c r="P38" s="31">
        <v>8</v>
      </c>
      <c r="Q38" s="243">
        <v>5</v>
      </c>
      <c r="R38" s="31">
        <v>1</v>
      </c>
      <c r="S38" s="243">
        <v>8</v>
      </c>
      <c r="T38" s="36">
        <f t="shared" ref="T38:U54" si="6">SUM(B38,D38,F38,H38,J38,L38,N38,P38,R38)</f>
        <v>93</v>
      </c>
      <c r="U38" s="37">
        <f t="shared" si="6"/>
        <v>96</v>
      </c>
      <c r="V38" s="38"/>
      <c r="W38" s="195">
        <v>51</v>
      </c>
      <c r="X38" s="39">
        <f t="shared" si="1"/>
        <v>84</v>
      </c>
      <c r="Y38" s="40">
        <f t="shared" si="1"/>
        <v>83</v>
      </c>
      <c r="Z38" s="41">
        <f t="shared" si="2"/>
        <v>167</v>
      </c>
      <c r="AA38" s="42">
        <f t="shared" si="3"/>
        <v>1.6E-2</v>
      </c>
      <c r="AB38" s="43">
        <f t="shared" si="4"/>
        <v>2.8000000000000001E-2</v>
      </c>
      <c r="AC38" s="44">
        <f t="shared" si="5"/>
        <v>0.02</v>
      </c>
      <c r="AD38" s="45">
        <f>ROUND(SUM(X37:X41)/$X$54,3)</f>
        <v>7.0999999999999994E-2</v>
      </c>
      <c r="AE38" s="46">
        <f>ROUND(SUM(Y37:Y41)/$Y$54,3)</f>
        <v>0.127</v>
      </c>
      <c r="AF38" s="47">
        <f>ROUND(SUM(Z37:Z41)/$Z$54,3)</f>
        <v>9.1999999999999998E-2</v>
      </c>
      <c r="AG38" s="45">
        <f>ROUND(SUM(X37:X53)/$X$54,3)</f>
        <v>0.36499999999999999</v>
      </c>
      <c r="AH38" s="46">
        <f>ROUND(SUM(Y37:Y53)/$Y$54,3)</f>
        <v>0.29499999999999998</v>
      </c>
      <c r="AI38" s="47">
        <f>ROUND(SUM(Z37:Z53)/$Z$54,3)</f>
        <v>0.34</v>
      </c>
    </row>
    <row r="39" spans="1:35" ht="12.75" customHeight="1" x14ac:dyDescent="0.2">
      <c r="A39" s="195">
        <v>52</v>
      </c>
      <c r="B39" s="31">
        <v>2</v>
      </c>
      <c r="C39" s="243">
        <v>1</v>
      </c>
      <c r="D39" s="31">
        <v>18</v>
      </c>
      <c r="E39" s="243">
        <v>3</v>
      </c>
      <c r="F39" s="31">
        <v>0</v>
      </c>
      <c r="G39" s="243">
        <v>0</v>
      </c>
      <c r="H39" s="31">
        <v>61</v>
      </c>
      <c r="I39" s="243">
        <v>50</v>
      </c>
      <c r="J39" s="31">
        <v>1</v>
      </c>
      <c r="K39" s="243">
        <v>1</v>
      </c>
      <c r="L39" s="31">
        <v>0</v>
      </c>
      <c r="M39" s="243">
        <v>5</v>
      </c>
      <c r="N39" s="31">
        <v>0</v>
      </c>
      <c r="O39" s="243">
        <v>0</v>
      </c>
      <c r="P39" s="31">
        <v>7</v>
      </c>
      <c r="Q39" s="243">
        <v>2</v>
      </c>
      <c r="R39" s="31">
        <v>1</v>
      </c>
      <c r="S39" s="243">
        <v>3</v>
      </c>
      <c r="T39" s="36">
        <f t="shared" si="6"/>
        <v>90</v>
      </c>
      <c r="U39" s="37">
        <f t="shared" si="6"/>
        <v>65</v>
      </c>
      <c r="W39" s="195">
        <v>52</v>
      </c>
      <c r="X39" s="39">
        <f t="shared" si="1"/>
        <v>82</v>
      </c>
      <c r="Y39" s="40">
        <f t="shared" si="1"/>
        <v>60</v>
      </c>
      <c r="Z39" s="41">
        <f t="shared" si="2"/>
        <v>142</v>
      </c>
      <c r="AA39" s="42">
        <f t="shared" si="3"/>
        <v>1.6E-2</v>
      </c>
      <c r="AB39" s="43">
        <f t="shared" si="4"/>
        <v>0.02</v>
      </c>
      <c r="AC39" s="44">
        <f t="shared" si="5"/>
        <v>1.7000000000000001E-2</v>
      </c>
      <c r="AD39" s="200"/>
      <c r="AE39" s="201"/>
      <c r="AF39" s="47"/>
      <c r="AG39" s="200"/>
      <c r="AH39" s="201"/>
      <c r="AI39" s="202"/>
    </row>
    <row r="40" spans="1:35" ht="12.75" customHeight="1" x14ac:dyDescent="0.2">
      <c r="A40" s="195">
        <v>53</v>
      </c>
      <c r="B40" s="31">
        <v>0</v>
      </c>
      <c r="C40" s="243">
        <v>1</v>
      </c>
      <c r="D40" s="31">
        <v>15</v>
      </c>
      <c r="E40" s="243">
        <v>5</v>
      </c>
      <c r="F40" s="31">
        <v>0</v>
      </c>
      <c r="G40" s="243">
        <v>0</v>
      </c>
      <c r="H40" s="31">
        <v>46</v>
      </c>
      <c r="I40" s="243">
        <v>60</v>
      </c>
      <c r="J40" s="31">
        <v>0</v>
      </c>
      <c r="K40" s="243">
        <v>0</v>
      </c>
      <c r="L40" s="31">
        <v>0</v>
      </c>
      <c r="M40" s="243">
        <v>2</v>
      </c>
      <c r="N40" s="31">
        <v>0</v>
      </c>
      <c r="O40" s="243">
        <v>0</v>
      </c>
      <c r="P40" s="31">
        <v>5</v>
      </c>
      <c r="Q40" s="243">
        <v>5</v>
      </c>
      <c r="R40" s="31">
        <v>2</v>
      </c>
      <c r="S40" s="243">
        <v>2</v>
      </c>
      <c r="T40" s="36">
        <f t="shared" si="6"/>
        <v>68</v>
      </c>
      <c r="U40" s="37">
        <f t="shared" si="6"/>
        <v>75</v>
      </c>
      <c r="W40" s="195">
        <v>53</v>
      </c>
      <c r="X40" s="39">
        <f t="shared" si="1"/>
        <v>61</v>
      </c>
      <c r="Y40" s="40">
        <f t="shared" si="1"/>
        <v>68</v>
      </c>
      <c r="Z40" s="41">
        <f t="shared" si="2"/>
        <v>129</v>
      </c>
      <c r="AA40" s="42">
        <f t="shared" si="3"/>
        <v>1.2E-2</v>
      </c>
      <c r="AB40" s="43">
        <f t="shared" si="4"/>
        <v>2.3E-2</v>
      </c>
      <c r="AC40" s="44">
        <f t="shared" si="5"/>
        <v>1.6E-2</v>
      </c>
      <c r="AD40" s="200"/>
      <c r="AE40" s="201"/>
      <c r="AF40" s="47"/>
      <c r="AG40" s="200"/>
      <c r="AH40" s="201"/>
      <c r="AI40" s="202"/>
    </row>
    <row r="41" spans="1:35" ht="12.75" customHeight="1" x14ac:dyDescent="0.2">
      <c r="A41" s="206">
        <v>54</v>
      </c>
      <c r="B41" s="73">
        <v>2</v>
      </c>
      <c r="C41" s="244">
        <v>1</v>
      </c>
      <c r="D41" s="73">
        <v>14</v>
      </c>
      <c r="E41" s="244">
        <v>4</v>
      </c>
      <c r="F41" s="73">
        <v>0</v>
      </c>
      <c r="G41" s="244">
        <v>0</v>
      </c>
      <c r="H41" s="73">
        <v>46</v>
      </c>
      <c r="I41" s="244">
        <v>60</v>
      </c>
      <c r="J41" s="73">
        <v>0</v>
      </c>
      <c r="K41" s="244">
        <v>0</v>
      </c>
      <c r="L41" s="73">
        <v>0</v>
      </c>
      <c r="M41" s="244">
        <v>11</v>
      </c>
      <c r="N41" s="73">
        <v>0</v>
      </c>
      <c r="O41" s="244">
        <v>0</v>
      </c>
      <c r="P41" s="73">
        <v>9</v>
      </c>
      <c r="Q41" s="244">
        <v>3</v>
      </c>
      <c r="R41" s="73">
        <v>0</v>
      </c>
      <c r="S41" s="244">
        <v>2</v>
      </c>
      <c r="T41" s="245">
        <f t="shared" si="6"/>
        <v>71</v>
      </c>
      <c r="U41" s="62">
        <f t="shared" si="6"/>
        <v>81</v>
      </c>
      <c r="W41" s="206">
        <v>54</v>
      </c>
      <c r="X41" s="39">
        <f t="shared" si="1"/>
        <v>62</v>
      </c>
      <c r="Y41" s="40">
        <f t="shared" si="1"/>
        <v>76</v>
      </c>
      <c r="Z41" s="41">
        <f t="shared" si="2"/>
        <v>138</v>
      </c>
      <c r="AA41" s="64">
        <f t="shared" si="3"/>
        <v>1.2E-2</v>
      </c>
      <c r="AB41" s="65">
        <f t="shared" si="4"/>
        <v>2.5000000000000001E-2</v>
      </c>
      <c r="AC41" s="66">
        <f t="shared" si="5"/>
        <v>1.7000000000000001E-2</v>
      </c>
      <c r="AD41" s="210"/>
      <c r="AE41" s="211"/>
      <c r="AF41" s="84"/>
      <c r="AG41" s="200"/>
      <c r="AH41" s="201"/>
      <c r="AI41" s="202"/>
    </row>
    <row r="42" spans="1:35" ht="12.75" customHeight="1" x14ac:dyDescent="0.2">
      <c r="A42" s="214">
        <v>55</v>
      </c>
      <c r="B42" s="31">
        <v>10</v>
      </c>
      <c r="C42" s="243">
        <v>1</v>
      </c>
      <c r="D42" s="31">
        <v>20</v>
      </c>
      <c r="E42" s="243">
        <v>2</v>
      </c>
      <c r="F42" s="31">
        <v>0</v>
      </c>
      <c r="G42" s="243">
        <v>0</v>
      </c>
      <c r="H42" s="31">
        <v>101</v>
      </c>
      <c r="I42" s="243">
        <v>58</v>
      </c>
      <c r="J42" s="31">
        <v>0</v>
      </c>
      <c r="K42" s="243">
        <v>0</v>
      </c>
      <c r="L42" s="31">
        <v>0</v>
      </c>
      <c r="M42" s="243">
        <v>6</v>
      </c>
      <c r="N42" s="31">
        <v>0</v>
      </c>
      <c r="O42" s="243">
        <v>0</v>
      </c>
      <c r="P42" s="31">
        <v>12</v>
      </c>
      <c r="Q42" s="243">
        <v>4</v>
      </c>
      <c r="R42" s="31">
        <v>1</v>
      </c>
      <c r="S42" s="243">
        <v>3</v>
      </c>
      <c r="T42" s="36">
        <f t="shared" si="6"/>
        <v>144</v>
      </c>
      <c r="U42" s="18">
        <f t="shared" si="6"/>
        <v>74</v>
      </c>
      <c r="W42" s="213">
        <v>55</v>
      </c>
      <c r="X42" s="19">
        <f t="shared" si="1"/>
        <v>131</v>
      </c>
      <c r="Y42" s="20">
        <f t="shared" si="1"/>
        <v>67</v>
      </c>
      <c r="Z42" s="21">
        <f t="shared" si="2"/>
        <v>198</v>
      </c>
      <c r="AA42" s="22">
        <f t="shared" si="3"/>
        <v>2.5000000000000001E-2</v>
      </c>
      <c r="AB42" s="23">
        <f t="shared" si="4"/>
        <v>2.1999999999999999E-2</v>
      </c>
      <c r="AC42" s="24">
        <f t="shared" si="5"/>
        <v>2.4E-2</v>
      </c>
      <c r="AD42" s="192" t="s">
        <v>52</v>
      </c>
      <c r="AE42" s="193"/>
      <c r="AF42" s="72"/>
      <c r="AG42" s="200"/>
      <c r="AH42" s="201"/>
      <c r="AI42" s="202"/>
    </row>
    <row r="43" spans="1:35" ht="12.75" customHeight="1" x14ac:dyDescent="0.2">
      <c r="A43" s="195">
        <v>56</v>
      </c>
      <c r="B43" s="31">
        <v>14</v>
      </c>
      <c r="C43" s="243">
        <v>1</v>
      </c>
      <c r="D43" s="31">
        <v>25</v>
      </c>
      <c r="E43" s="243">
        <v>4</v>
      </c>
      <c r="F43" s="31">
        <v>0</v>
      </c>
      <c r="G43" s="243">
        <v>0</v>
      </c>
      <c r="H43" s="31">
        <v>86</v>
      </c>
      <c r="I43" s="243">
        <v>61</v>
      </c>
      <c r="J43" s="31">
        <v>0</v>
      </c>
      <c r="K43" s="243">
        <v>0</v>
      </c>
      <c r="L43" s="31">
        <v>0</v>
      </c>
      <c r="M43" s="243">
        <v>5</v>
      </c>
      <c r="N43" s="31">
        <v>0</v>
      </c>
      <c r="O43" s="243">
        <v>0</v>
      </c>
      <c r="P43" s="31">
        <v>6</v>
      </c>
      <c r="Q43" s="243">
        <v>6</v>
      </c>
      <c r="R43" s="31">
        <v>2</v>
      </c>
      <c r="S43" s="243">
        <v>4</v>
      </c>
      <c r="T43" s="36">
        <f t="shared" si="6"/>
        <v>133</v>
      </c>
      <c r="U43" s="37">
        <f t="shared" si="6"/>
        <v>81</v>
      </c>
      <c r="W43" s="195">
        <v>56</v>
      </c>
      <c r="X43" s="39">
        <f t="shared" si="1"/>
        <v>125</v>
      </c>
      <c r="Y43" s="40">
        <f t="shared" si="1"/>
        <v>71</v>
      </c>
      <c r="Z43" s="41">
        <f t="shared" si="2"/>
        <v>196</v>
      </c>
      <c r="AA43" s="42">
        <f t="shared" si="3"/>
        <v>2.4E-2</v>
      </c>
      <c r="AB43" s="43">
        <f t="shared" si="4"/>
        <v>2.4E-2</v>
      </c>
      <c r="AC43" s="44">
        <f t="shared" si="5"/>
        <v>2.4E-2</v>
      </c>
      <c r="AD43" s="45">
        <f>ROUND(SUM(X42:X46)/$X$54,3)</f>
        <v>0.187</v>
      </c>
      <c r="AE43" s="46">
        <f>ROUND(SUM(Y42:Y46)/$Y$54,3)</f>
        <v>0.13100000000000001</v>
      </c>
      <c r="AF43" s="47">
        <f>ROUND(SUM(Z42:Z46)/$Z$54,3)</f>
        <v>0.16700000000000001</v>
      </c>
      <c r="AG43" s="200"/>
      <c r="AH43" s="201"/>
      <c r="AI43" s="202"/>
    </row>
    <row r="44" spans="1:35" ht="12.75" customHeight="1" x14ac:dyDescent="0.2">
      <c r="A44" s="195">
        <v>57</v>
      </c>
      <c r="B44" s="31">
        <v>33</v>
      </c>
      <c r="C44" s="243">
        <v>1</v>
      </c>
      <c r="D44" s="31">
        <v>33</v>
      </c>
      <c r="E44" s="243">
        <v>2</v>
      </c>
      <c r="F44" s="31">
        <v>0</v>
      </c>
      <c r="G44" s="243">
        <v>0</v>
      </c>
      <c r="H44" s="31">
        <v>151</v>
      </c>
      <c r="I44" s="243">
        <v>71</v>
      </c>
      <c r="J44" s="31">
        <v>0</v>
      </c>
      <c r="K44" s="243">
        <v>0</v>
      </c>
      <c r="L44" s="31">
        <v>0</v>
      </c>
      <c r="M44" s="243">
        <v>13</v>
      </c>
      <c r="N44" s="31">
        <v>0</v>
      </c>
      <c r="O44" s="243">
        <v>0</v>
      </c>
      <c r="P44" s="31">
        <v>3</v>
      </c>
      <c r="Q44" s="243">
        <v>10</v>
      </c>
      <c r="R44" s="31">
        <v>0</v>
      </c>
      <c r="S44" s="243">
        <v>4</v>
      </c>
      <c r="T44" s="36">
        <f t="shared" si="6"/>
        <v>220</v>
      </c>
      <c r="U44" s="37">
        <f t="shared" si="6"/>
        <v>101</v>
      </c>
      <c r="W44" s="195">
        <v>57</v>
      </c>
      <c r="X44" s="39">
        <f t="shared" si="1"/>
        <v>217</v>
      </c>
      <c r="Y44" s="40">
        <f t="shared" si="1"/>
        <v>87</v>
      </c>
      <c r="Z44" s="41">
        <f t="shared" si="2"/>
        <v>304</v>
      </c>
      <c r="AA44" s="42">
        <f t="shared" si="3"/>
        <v>4.2000000000000003E-2</v>
      </c>
      <c r="AB44" s="43">
        <f t="shared" si="4"/>
        <v>2.9000000000000001E-2</v>
      </c>
      <c r="AC44" s="44">
        <f t="shared" si="5"/>
        <v>3.6999999999999998E-2</v>
      </c>
      <c r="AD44" s="200"/>
      <c r="AE44" s="201"/>
      <c r="AF44" s="47"/>
      <c r="AG44" s="200"/>
      <c r="AH44" s="201"/>
      <c r="AI44" s="202"/>
    </row>
    <row r="45" spans="1:35" ht="12.75" customHeight="1" x14ac:dyDescent="0.2">
      <c r="A45" s="195">
        <v>58</v>
      </c>
      <c r="B45" s="31">
        <v>34</v>
      </c>
      <c r="C45" s="243">
        <v>6</v>
      </c>
      <c r="D45" s="31">
        <v>33</v>
      </c>
      <c r="E45" s="243">
        <v>3</v>
      </c>
      <c r="F45" s="31">
        <v>0</v>
      </c>
      <c r="G45" s="243">
        <v>0</v>
      </c>
      <c r="H45" s="31">
        <v>179</v>
      </c>
      <c r="I45" s="243">
        <v>76</v>
      </c>
      <c r="J45" s="31">
        <v>0</v>
      </c>
      <c r="K45" s="243">
        <v>2</v>
      </c>
      <c r="L45" s="31">
        <v>0</v>
      </c>
      <c r="M45" s="243">
        <v>5</v>
      </c>
      <c r="N45" s="31">
        <v>0</v>
      </c>
      <c r="O45" s="243">
        <v>0</v>
      </c>
      <c r="P45" s="31">
        <v>11</v>
      </c>
      <c r="Q45" s="243">
        <v>5</v>
      </c>
      <c r="R45" s="31">
        <v>0</v>
      </c>
      <c r="S45" s="243">
        <v>3</v>
      </c>
      <c r="T45" s="36">
        <f t="shared" si="6"/>
        <v>257</v>
      </c>
      <c r="U45" s="37">
        <f t="shared" si="6"/>
        <v>100</v>
      </c>
      <c r="W45" s="195">
        <v>58</v>
      </c>
      <c r="X45" s="39">
        <f t="shared" si="1"/>
        <v>246</v>
      </c>
      <c r="Y45" s="40">
        <f t="shared" si="1"/>
        <v>92</v>
      </c>
      <c r="Z45" s="41">
        <f t="shared" si="2"/>
        <v>338</v>
      </c>
      <c r="AA45" s="42">
        <f t="shared" si="3"/>
        <v>4.7E-2</v>
      </c>
      <c r="AB45" s="43">
        <f t="shared" si="4"/>
        <v>3.1E-2</v>
      </c>
      <c r="AC45" s="44">
        <f t="shared" si="5"/>
        <v>4.1000000000000002E-2</v>
      </c>
      <c r="AD45" s="200"/>
      <c r="AE45" s="201"/>
      <c r="AF45" s="47"/>
      <c r="AG45" s="200"/>
      <c r="AH45" s="201"/>
      <c r="AI45" s="202"/>
    </row>
    <row r="46" spans="1:35" ht="12.75" customHeight="1" x14ac:dyDescent="0.2">
      <c r="A46" s="206">
        <v>59</v>
      </c>
      <c r="B46" s="73">
        <v>35</v>
      </c>
      <c r="C46" s="244">
        <v>4</v>
      </c>
      <c r="D46" s="73">
        <v>28</v>
      </c>
      <c r="E46" s="244">
        <v>3</v>
      </c>
      <c r="F46" s="73">
        <v>0</v>
      </c>
      <c r="G46" s="244">
        <v>0</v>
      </c>
      <c r="H46" s="73">
        <v>192</v>
      </c>
      <c r="I46" s="244">
        <v>64</v>
      </c>
      <c r="J46" s="73">
        <v>0</v>
      </c>
      <c r="K46" s="244">
        <v>0</v>
      </c>
      <c r="L46" s="73">
        <v>0</v>
      </c>
      <c r="M46" s="244">
        <v>5</v>
      </c>
      <c r="N46" s="73">
        <v>0</v>
      </c>
      <c r="O46" s="244">
        <v>0</v>
      </c>
      <c r="P46" s="73">
        <v>6</v>
      </c>
      <c r="Q46" s="244">
        <v>10</v>
      </c>
      <c r="R46" s="73">
        <v>2</v>
      </c>
      <c r="S46" s="247">
        <v>5</v>
      </c>
      <c r="T46" s="79">
        <f t="shared" si="6"/>
        <v>263</v>
      </c>
      <c r="U46" s="80">
        <f t="shared" si="6"/>
        <v>91</v>
      </c>
      <c r="W46" s="206">
        <v>59</v>
      </c>
      <c r="X46" s="81">
        <f t="shared" si="1"/>
        <v>255</v>
      </c>
      <c r="Y46" s="82">
        <f t="shared" si="1"/>
        <v>76</v>
      </c>
      <c r="Z46" s="83">
        <f t="shared" si="2"/>
        <v>331</v>
      </c>
      <c r="AA46" s="64">
        <f t="shared" si="3"/>
        <v>4.9000000000000002E-2</v>
      </c>
      <c r="AB46" s="65">
        <f t="shared" si="4"/>
        <v>2.5000000000000001E-2</v>
      </c>
      <c r="AC46" s="66">
        <f t="shared" si="5"/>
        <v>0.04</v>
      </c>
      <c r="AD46" s="210"/>
      <c r="AE46" s="211"/>
      <c r="AF46" s="84"/>
      <c r="AG46" s="200"/>
      <c r="AH46" s="201"/>
      <c r="AI46" s="202"/>
    </row>
    <row r="47" spans="1:35" ht="12.75" customHeight="1" x14ac:dyDescent="0.2">
      <c r="A47" s="214">
        <v>60</v>
      </c>
      <c r="B47" s="31">
        <v>21</v>
      </c>
      <c r="C47" s="243">
        <v>2</v>
      </c>
      <c r="D47" s="31">
        <v>7</v>
      </c>
      <c r="E47" s="243">
        <v>3</v>
      </c>
      <c r="F47" s="31">
        <v>0</v>
      </c>
      <c r="G47" s="243">
        <v>0</v>
      </c>
      <c r="H47" s="31">
        <v>183</v>
      </c>
      <c r="I47" s="243">
        <v>49</v>
      </c>
      <c r="J47" s="31">
        <v>0</v>
      </c>
      <c r="K47" s="243">
        <v>0</v>
      </c>
      <c r="L47" s="31">
        <v>0</v>
      </c>
      <c r="M47" s="243">
        <v>7</v>
      </c>
      <c r="N47" s="31">
        <v>0</v>
      </c>
      <c r="O47" s="243">
        <v>0</v>
      </c>
      <c r="P47" s="31">
        <v>4</v>
      </c>
      <c r="Q47" s="243">
        <v>4</v>
      </c>
      <c r="R47" s="31">
        <v>0</v>
      </c>
      <c r="S47" s="243">
        <v>2</v>
      </c>
      <c r="T47" s="36">
        <f t="shared" si="6"/>
        <v>215</v>
      </c>
      <c r="U47" s="37">
        <f t="shared" si="6"/>
        <v>67</v>
      </c>
      <c r="W47" s="213">
        <v>60</v>
      </c>
      <c r="X47" s="39">
        <f t="shared" si="1"/>
        <v>211</v>
      </c>
      <c r="Y47" s="40">
        <f t="shared" si="1"/>
        <v>61</v>
      </c>
      <c r="Z47" s="41">
        <f t="shared" si="2"/>
        <v>272</v>
      </c>
      <c r="AA47" s="22">
        <f t="shared" si="3"/>
        <v>4.1000000000000002E-2</v>
      </c>
      <c r="AB47" s="23">
        <f t="shared" si="4"/>
        <v>0.02</v>
      </c>
      <c r="AC47" s="24">
        <f t="shared" si="5"/>
        <v>3.3000000000000002E-2</v>
      </c>
      <c r="AD47" s="192" t="s">
        <v>53</v>
      </c>
      <c r="AE47" s="193"/>
      <c r="AF47" s="72"/>
      <c r="AG47" s="200"/>
      <c r="AH47" s="201"/>
      <c r="AI47" s="202"/>
    </row>
    <row r="48" spans="1:35" ht="12.75" customHeight="1" x14ac:dyDescent="0.2">
      <c r="A48" s="195">
        <v>61</v>
      </c>
      <c r="B48" s="31">
        <v>0</v>
      </c>
      <c r="C48" s="243">
        <v>0</v>
      </c>
      <c r="D48" s="31">
        <v>0</v>
      </c>
      <c r="E48" s="243">
        <v>0</v>
      </c>
      <c r="F48" s="31">
        <v>0</v>
      </c>
      <c r="G48" s="243">
        <v>0</v>
      </c>
      <c r="H48" s="31">
        <v>168</v>
      </c>
      <c r="I48" s="243">
        <v>25</v>
      </c>
      <c r="J48" s="31">
        <v>0</v>
      </c>
      <c r="K48" s="243">
        <v>0</v>
      </c>
      <c r="L48" s="31">
        <v>0</v>
      </c>
      <c r="M48" s="243">
        <v>1</v>
      </c>
      <c r="N48" s="31">
        <v>0</v>
      </c>
      <c r="O48" s="243">
        <v>0</v>
      </c>
      <c r="P48" s="31">
        <v>2</v>
      </c>
      <c r="Q48" s="243">
        <v>6</v>
      </c>
      <c r="R48" s="31">
        <v>2</v>
      </c>
      <c r="S48" s="243">
        <v>6</v>
      </c>
      <c r="T48" s="36">
        <f t="shared" si="6"/>
        <v>172</v>
      </c>
      <c r="U48" s="37">
        <f t="shared" si="6"/>
        <v>38</v>
      </c>
      <c r="W48" s="195">
        <v>61</v>
      </c>
      <c r="X48" s="39">
        <f t="shared" si="1"/>
        <v>168</v>
      </c>
      <c r="Y48" s="40">
        <f t="shared" si="1"/>
        <v>26</v>
      </c>
      <c r="Z48" s="41">
        <f t="shared" si="2"/>
        <v>194</v>
      </c>
      <c r="AA48" s="42">
        <f t="shared" si="3"/>
        <v>3.2000000000000001E-2</v>
      </c>
      <c r="AB48" s="43">
        <f t="shared" si="4"/>
        <v>8.9999999999999993E-3</v>
      </c>
      <c r="AC48" s="44">
        <f t="shared" si="5"/>
        <v>2.4E-2</v>
      </c>
      <c r="AD48" s="45">
        <f>ROUND(SUM(X47:X51)/$X$54,3)</f>
        <v>0.106</v>
      </c>
      <c r="AE48" s="46">
        <f>ROUND(SUM(Y47:Y51)/$Y$54,3)</f>
        <v>3.5999999999999997E-2</v>
      </c>
      <c r="AF48" s="47">
        <f>ROUND(SUM(Z47:Z51)/$Z$54,3)</f>
        <v>0.08</v>
      </c>
      <c r="AG48" s="200"/>
      <c r="AH48" s="201"/>
      <c r="AI48" s="202"/>
    </row>
    <row r="49" spans="1:35" ht="12.75" customHeight="1" x14ac:dyDescent="0.2">
      <c r="A49" s="195">
        <v>62</v>
      </c>
      <c r="B49" s="31">
        <v>0</v>
      </c>
      <c r="C49" s="243">
        <v>0</v>
      </c>
      <c r="D49" s="31">
        <v>0</v>
      </c>
      <c r="E49" s="243">
        <v>0</v>
      </c>
      <c r="F49" s="31">
        <v>0</v>
      </c>
      <c r="G49" s="243">
        <v>0</v>
      </c>
      <c r="H49" s="31">
        <v>114</v>
      </c>
      <c r="I49" s="243">
        <v>16</v>
      </c>
      <c r="J49" s="31">
        <v>0</v>
      </c>
      <c r="K49" s="243">
        <v>0</v>
      </c>
      <c r="L49" s="31">
        <v>0</v>
      </c>
      <c r="M49" s="243">
        <v>1</v>
      </c>
      <c r="N49" s="31">
        <v>0</v>
      </c>
      <c r="O49" s="243">
        <v>0</v>
      </c>
      <c r="P49" s="31">
        <v>9</v>
      </c>
      <c r="Q49" s="243">
        <v>6</v>
      </c>
      <c r="R49" s="31">
        <v>2</v>
      </c>
      <c r="S49" s="243">
        <v>2</v>
      </c>
      <c r="T49" s="36">
        <f t="shared" si="6"/>
        <v>125</v>
      </c>
      <c r="U49" s="37">
        <f t="shared" si="6"/>
        <v>25</v>
      </c>
      <c r="W49" s="195">
        <v>62</v>
      </c>
      <c r="X49" s="39">
        <f t="shared" si="1"/>
        <v>114</v>
      </c>
      <c r="Y49" s="248">
        <f t="shared" si="1"/>
        <v>17</v>
      </c>
      <c r="Z49" s="41">
        <f t="shared" si="2"/>
        <v>131</v>
      </c>
      <c r="AA49" s="42">
        <f t="shared" si="3"/>
        <v>2.1999999999999999E-2</v>
      </c>
      <c r="AB49" s="43">
        <f t="shared" si="4"/>
        <v>6.0000000000000001E-3</v>
      </c>
      <c r="AC49" s="44">
        <f t="shared" si="5"/>
        <v>1.6E-2</v>
      </c>
      <c r="AD49" s="200"/>
      <c r="AE49" s="201"/>
      <c r="AF49" s="202"/>
      <c r="AG49" s="200"/>
      <c r="AH49" s="201"/>
      <c r="AI49" s="202"/>
    </row>
    <row r="50" spans="1:35" ht="12.75" customHeight="1" x14ac:dyDescent="0.2">
      <c r="A50" s="195">
        <v>63</v>
      </c>
      <c r="B50" s="31">
        <v>0</v>
      </c>
      <c r="C50" s="243">
        <v>0</v>
      </c>
      <c r="D50" s="31">
        <v>0</v>
      </c>
      <c r="E50" s="243">
        <v>0</v>
      </c>
      <c r="F50" s="31">
        <v>0</v>
      </c>
      <c r="G50" s="243">
        <v>0</v>
      </c>
      <c r="H50" s="31">
        <v>54</v>
      </c>
      <c r="I50" s="243">
        <v>4</v>
      </c>
      <c r="J50" s="31">
        <v>0</v>
      </c>
      <c r="K50" s="243">
        <v>0</v>
      </c>
      <c r="L50" s="31">
        <v>0</v>
      </c>
      <c r="M50" s="243">
        <v>0</v>
      </c>
      <c r="N50" s="31">
        <v>0</v>
      </c>
      <c r="O50" s="243">
        <v>0</v>
      </c>
      <c r="P50" s="31">
        <v>2</v>
      </c>
      <c r="Q50" s="243">
        <v>1</v>
      </c>
      <c r="R50" s="31">
        <v>0</v>
      </c>
      <c r="S50" s="243">
        <v>2</v>
      </c>
      <c r="T50" s="36">
        <f t="shared" si="6"/>
        <v>56</v>
      </c>
      <c r="U50" s="37">
        <f t="shared" si="6"/>
        <v>7</v>
      </c>
      <c r="W50" s="195">
        <v>63</v>
      </c>
      <c r="X50" s="39">
        <f t="shared" si="1"/>
        <v>54</v>
      </c>
      <c r="Y50" s="248">
        <f t="shared" si="1"/>
        <v>4</v>
      </c>
      <c r="Z50" s="41">
        <f t="shared" si="2"/>
        <v>58</v>
      </c>
      <c r="AA50" s="42">
        <f t="shared" si="3"/>
        <v>0.01</v>
      </c>
      <c r="AB50" s="43">
        <f>ROUND(Y50/$Y$54,3)</f>
        <v>1E-3</v>
      </c>
      <c r="AC50" s="44">
        <f t="shared" si="5"/>
        <v>7.0000000000000001E-3</v>
      </c>
      <c r="AD50" s="200"/>
      <c r="AE50" s="201"/>
      <c r="AF50" s="202"/>
      <c r="AG50" s="200"/>
      <c r="AH50" s="201"/>
      <c r="AI50" s="202"/>
    </row>
    <row r="51" spans="1:35" ht="12.75" customHeight="1" x14ac:dyDescent="0.2">
      <c r="A51" s="206">
        <v>64</v>
      </c>
      <c r="B51" s="73">
        <v>0</v>
      </c>
      <c r="C51" s="244">
        <v>0</v>
      </c>
      <c r="D51" s="73">
        <v>0</v>
      </c>
      <c r="E51" s="244">
        <v>0</v>
      </c>
      <c r="F51" s="73">
        <v>0</v>
      </c>
      <c r="G51" s="244">
        <v>0</v>
      </c>
      <c r="H51" s="73">
        <v>3</v>
      </c>
      <c r="I51" s="244">
        <v>1</v>
      </c>
      <c r="J51" s="73">
        <v>0</v>
      </c>
      <c r="K51" s="244">
        <v>0</v>
      </c>
      <c r="L51" s="73">
        <v>0</v>
      </c>
      <c r="M51" s="244">
        <v>0</v>
      </c>
      <c r="N51" s="73">
        <v>0</v>
      </c>
      <c r="O51" s="244">
        <v>0</v>
      </c>
      <c r="P51" s="73">
        <v>1</v>
      </c>
      <c r="Q51" s="244">
        <v>0</v>
      </c>
      <c r="R51" s="73">
        <v>2</v>
      </c>
      <c r="S51" s="247">
        <v>1</v>
      </c>
      <c r="T51" s="79">
        <f t="shared" si="6"/>
        <v>6</v>
      </c>
      <c r="U51" s="80">
        <f t="shared" si="6"/>
        <v>2</v>
      </c>
      <c r="W51" s="206">
        <v>64</v>
      </c>
      <c r="X51" s="81">
        <f t="shared" si="1"/>
        <v>3</v>
      </c>
      <c r="Y51" s="249">
        <f t="shared" si="1"/>
        <v>1</v>
      </c>
      <c r="Z51" s="83">
        <f t="shared" si="2"/>
        <v>4</v>
      </c>
      <c r="AA51" s="64">
        <f>X51/$X$54</f>
        <v>5.7625816365731845E-4</v>
      </c>
      <c r="AB51" s="65">
        <f>Y51/$Y$54</f>
        <v>3.3311125916055963E-4</v>
      </c>
      <c r="AC51" s="66">
        <f>Z51/$Z$54</f>
        <v>4.8732943469785572E-4</v>
      </c>
      <c r="AD51" s="210"/>
      <c r="AE51" s="211"/>
      <c r="AF51" s="212"/>
      <c r="AG51" s="200"/>
      <c r="AH51" s="201"/>
      <c r="AI51" s="202"/>
    </row>
    <row r="52" spans="1:35" ht="12.75" customHeight="1" x14ac:dyDescent="0.2">
      <c r="A52" s="216">
        <v>65</v>
      </c>
      <c r="B52" s="31">
        <v>0</v>
      </c>
      <c r="C52" s="243">
        <v>0</v>
      </c>
      <c r="D52" s="31">
        <v>0</v>
      </c>
      <c r="E52" s="243">
        <v>0</v>
      </c>
      <c r="F52" s="31">
        <v>0</v>
      </c>
      <c r="G52" s="243">
        <v>0</v>
      </c>
      <c r="H52" s="31">
        <v>4</v>
      </c>
      <c r="I52" s="243">
        <v>1</v>
      </c>
      <c r="J52" s="31">
        <v>0</v>
      </c>
      <c r="K52" s="243">
        <v>0</v>
      </c>
      <c r="L52" s="31">
        <v>0</v>
      </c>
      <c r="M52" s="243">
        <v>0</v>
      </c>
      <c r="N52" s="31">
        <v>0</v>
      </c>
      <c r="O52" s="243">
        <v>0</v>
      </c>
      <c r="P52" s="31">
        <v>0</v>
      </c>
      <c r="Q52" s="243">
        <v>0</v>
      </c>
      <c r="R52" s="31">
        <v>2</v>
      </c>
      <c r="S52" s="243">
        <v>1</v>
      </c>
      <c r="T52" s="36">
        <f t="shared" si="6"/>
        <v>6</v>
      </c>
      <c r="U52" s="37">
        <f t="shared" si="6"/>
        <v>2</v>
      </c>
      <c r="W52" s="216">
        <v>65</v>
      </c>
      <c r="X52" s="39">
        <f t="shared" si="1"/>
        <v>4</v>
      </c>
      <c r="Y52" s="248">
        <f t="shared" si="1"/>
        <v>1</v>
      </c>
      <c r="Z52" s="41">
        <f t="shared" si="2"/>
        <v>5</v>
      </c>
      <c r="AA52" s="22">
        <f>X52/$X$54</f>
        <v>7.68344218209758E-4</v>
      </c>
      <c r="AB52" s="23">
        <f>Y52/$Y$54</f>
        <v>3.3311125916055963E-4</v>
      </c>
      <c r="AC52" s="24">
        <f>Z52/$Z$54</f>
        <v>6.0916179337231965E-4</v>
      </c>
      <c r="AD52" s="192" t="s">
        <v>54</v>
      </c>
      <c r="AE52" s="193"/>
      <c r="AF52" s="72"/>
      <c r="AG52" s="200"/>
      <c r="AH52" s="201"/>
      <c r="AI52" s="202"/>
    </row>
    <row r="53" spans="1:35" ht="12.75" customHeight="1" thickBot="1" x14ac:dyDescent="0.25">
      <c r="A53" s="217" t="s">
        <v>36</v>
      </c>
      <c r="B53" s="31">
        <v>0</v>
      </c>
      <c r="C53" s="243">
        <v>0</v>
      </c>
      <c r="D53" s="31">
        <v>0</v>
      </c>
      <c r="E53" s="243">
        <v>0</v>
      </c>
      <c r="F53" s="31">
        <v>0</v>
      </c>
      <c r="G53" s="243">
        <v>0</v>
      </c>
      <c r="H53" s="31">
        <v>2</v>
      </c>
      <c r="I53" s="243">
        <v>2</v>
      </c>
      <c r="J53" s="31">
        <v>0</v>
      </c>
      <c r="K53" s="243">
        <v>0</v>
      </c>
      <c r="L53" s="31">
        <v>0</v>
      </c>
      <c r="M53" s="243">
        <v>0</v>
      </c>
      <c r="N53" s="31">
        <v>0</v>
      </c>
      <c r="O53" s="243">
        <v>0</v>
      </c>
      <c r="P53" s="31">
        <v>0</v>
      </c>
      <c r="Q53" s="243">
        <v>1</v>
      </c>
      <c r="R53" s="31">
        <v>9</v>
      </c>
      <c r="S53" s="243">
        <v>4</v>
      </c>
      <c r="T53" s="61">
        <f t="shared" si="6"/>
        <v>11</v>
      </c>
      <c r="U53" s="62">
        <f t="shared" si="6"/>
        <v>7</v>
      </c>
      <c r="W53" s="219" t="s">
        <v>36</v>
      </c>
      <c r="X53" s="39">
        <f t="shared" si="1"/>
        <v>2</v>
      </c>
      <c r="Y53" s="248">
        <f t="shared" si="1"/>
        <v>2</v>
      </c>
      <c r="Z53" s="220">
        <f t="shared" si="2"/>
        <v>4</v>
      </c>
      <c r="AA53" s="169">
        <f>X53/$X$54</f>
        <v>3.84172109104879E-4</v>
      </c>
      <c r="AB53" s="250">
        <f>ROUND(Y53/$Y$54,3)</f>
        <v>1E-3</v>
      </c>
      <c r="AC53" s="251">
        <f>Z53/$Z$54</f>
        <v>4.8732943469785572E-4</v>
      </c>
      <c r="AD53" s="222">
        <f>SUM(X52:X53)/$X$54</f>
        <v>1.1525163273146369E-3</v>
      </c>
      <c r="AE53" s="223">
        <f>ROUND(SUM(Y52:Y53)/$Y$54,3)</f>
        <v>1E-3</v>
      </c>
      <c r="AF53" s="224">
        <f>SUM(Z52:Z53)/$Z$54</f>
        <v>1.0964912280701754E-3</v>
      </c>
      <c r="AG53" s="225"/>
      <c r="AH53" s="226"/>
      <c r="AI53" s="227"/>
    </row>
    <row r="54" spans="1:35" ht="12.75" customHeight="1" thickTop="1" thickBot="1" x14ac:dyDescent="0.25">
      <c r="A54" s="228" t="s">
        <v>14</v>
      </c>
      <c r="B54" s="99">
        <f t="shared" ref="B54:S54" si="7">SUM(B6:B53)</f>
        <v>153</v>
      </c>
      <c r="C54" s="100">
        <f t="shared" si="7"/>
        <v>18</v>
      </c>
      <c r="D54" s="99">
        <f t="shared" si="7"/>
        <v>259</v>
      </c>
      <c r="E54" s="100">
        <f t="shared" si="7"/>
        <v>44</v>
      </c>
      <c r="F54" s="99">
        <f t="shared" si="7"/>
        <v>0</v>
      </c>
      <c r="G54" s="100">
        <f t="shared" si="7"/>
        <v>0</v>
      </c>
      <c r="H54" s="99">
        <f t="shared" si="7"/>
        <v>4771</v>
      </c>
      <c r="I54" s="100">
        <f t="shared" si="7"/>
        <v>2648</v>
      </c>
      <c r="J54" s="101">
        <f t="shared" si="7"/>
        <v>23</v>
      </c>
      <c r="K54" s="100">
        <f t="shared" si="7"/>
        <v>14</v>
      </c>
      <c r="L54" s="99">
        <f t="shared" si="7"/>
        <v>0</v>
      </c>
      <c r="M54" s="100">
        <f t="shared" si="7"/>
        <v>278</v>
      </c>
      <c r="N54" s="102">
        <f t="shared" si="7"/>
        <v>0</v>
      </c>
      <c r="O54" s="100">
        <f t="shared" si="7"/>
        <v>0</v>
      </c>
      <c r="P54" s="99">
        <f t="shared" si="7"/>
        <v>257</v>
      </c>
      <c r="Q54" s="100">
        <f t="shared" si="7"/>
        <v>154</v>
      </c>
      <c r="R54" s="99">
        <f t="shared" si="7"/>
        <v>119</v>
      </c>
      <c r="S54" s="103">
        <f t="shared" si="7"/>
        <v>141</v>
      </c>
      <c r="T54" s="104">
        <f t="shared" si="6"/>
        <v>5582</v>
      </c>
      <c r="U54" s="105">
        <f t="shared" si="6"/>
        <v>3297</v>
      </c>
      <c r="W54" s="106" t="s">
        <v>14</v>
      </c>
      <c r="X54" s="107">
        <f>SUM(X6:X53)</f>
        <v>5206</v>
      </c>
      <c r="Y54" s="108">
        <f>SUM(Y6:Y53)</f>
        <v>3002</v>
      </c>
      <c r="Z54" s="109">
        <f>SUM(Z6:Z53)</f>
        <v>8208</v>
      </c>
      <c r="AA54" s="110"/>
      <c r="AB54" s="111"/>
      <c r="AC54" s="112"/>
      <c r="AD54" s="113"/>
      <c r="AE54" s="112"/>
      <c r="AF54" s="114"/>
      <c r="AG54" s="112"/>
      <c r="AH54" s="112"/>
      <c r="AI54" s="114"/>
    </row>
    <row r="55" spans="1:35" ht="13.5" customHeight="1" thickBot="1" x14ac:dyDescent="0.25">
      <c r="A55" s="124"/>
      <c r="W55" s="116" t="s">
        <v>37</v>
      </c>
      <c r="X55" s="117">
        <f>(20*X7+21*X8+22*X9+23*X10+24*X11+25*X12+26*X13+27*X14+28*X15+29*X16+30*X17+31*X18+32*X19+33*X20+34*X21+35*X22+36*X23+37*X24+38*X25+39*X26+40*X27+41*X28+42*X29+43*X30+44*X31+45*X32+46*X33+47*X34+48*X35+49*X36+50*X37+51*X38+52*X39+53*X40+54*X41+55*X42+56*X43+57*X44+58*X45+59*X46+60*X47+61*X48+62*X49+63*X50+64*X51+65*X52+66*X53)/X54</f>
        <v>43.826546292739145</v>
      </c>
      <c r="Y55" s="118">
        <f>(20*Y7+21*Y8+22*Y9+23*Y10+24*Y11+25*Y12+26*Y13+27*Y14+28*Y15+29*Y16+30*Y17+31*Y18+32*Y19+33*Y20+34*Y21+35*Y22+36*Y23+37*Y24+38*Y25+39*Y26+40*Y27+41*Y28+42*Y29+43*Y30+44*Y31+45*Y32+46*Y33+47*Y34+48*Y35+49*Y36+50*Y37+51*Y38+52*Y39+53*Y40+54*Y41+55*Y42+56*Y43+57*Y44+58*Y45+59*Y46+60*Y47+61*Y48+62*Y49+63*Y50+64*Y51+65*Y52+66*Y53)/Y54</f>
        <v>41.806462358427716</v>
      </c>
      <c r="Z55" s="119">
        <f>(20*Z7+21*Z8+22*Z9+23*Z10+24*Z11+25*Z12+26*Z13+27*Z14+28*Z15+29*Z16+30*Z17+31*Z18+32*Z19+33*Z20+34*Z21+35*Z22+36*Z23+37*Z24+38*Z25+39*Z26+40*Z27+41*Z28+42*Z29+43*Z30+44*Z31+45*Z32+46*Z33+47*Z34+48*Z35+49*Z36+50*Z37+51*Z38+52*Z39+53*Z40+54*Z41+55*Z42+56*Z43+57*Z44+58*Z45+59*Z46+60*Z47+61*Z48+62*Z49+63*Z50+64*Z51+65*Z52+66*Z53)/Z54</f>
        <v>43.087719298245617</v>
      </c>
      <c r="AA55" s="120"/>
      <c r="AB55" s="121"/>
      <c r="AC55" s="122"/>
      <c r="AD55" s="120"/>
      <c r="AE55" s="122"/>
      <c r="AF55" s="123"/>
      <c r="AG55" s="122"/>
      <c r="AH55" s="122"/>
      <c r="AI55" s="123"/>
    </row>
    <row r="56" spans="1:35" ht="13.5" customHeight="1" x14ac:dyDescent="0.2">
      <c r="A56" s="124" t="s">
        <v>38</v>
      </c>
      <c r="Z56" s="230"/>
    </row>
    <row r="57" spans="1:35" x14ac:dyDescent="0.2">
      <c r="W57" s="231"/>
      <c r="X57" s="232" t="s">
        <v>19</v>
      </c>
      <c r="Y57" s="232" t="s">
        <v>20</v>
      </c>
      <c r="Z57" s="232" t="s">
        <v>14</v>
      </c>
    </row>
    <row r="58" spans="1:35" ht="15.5" x14ac:dyDescent="0.25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W58" s="231" t="s">
        <v>37</v>
      </c>
      <c r="X58" s="234">
        <f>SUM(X55,0.5)</f>
        <v>44.326546292739145</v>
      </c>
      <c r="Y58" s="234">
        <f>SUM(Y55,0.5)</f>
        <v>42.306462358427716</v>
      </c>
      <c r="Z58" s="234">
        <f>SUM(Z55,0.5)</f>
        <v>43.587719298245617</v>
      </c>
    </row>
  </sheetData>
  <mergeCells count="31">
    <mergeCell ref="AE4:AE5"/>
    <mergeCell ref="AF4:AF5"/>
    <mergeCell ref="AG4:AG5"/>
    <mergeCell ref="AH4:AH5"/>
    <mergeCell ref="AI4:AI5"/>
    <mergeCell ref="AD3:AF3"/>
    <mergeCell ref="AG3:AI3"/>
    <mergeCell ref="P4:Q4"/>
    <mergeCell ref="X4:X5"/>
    <mergeCell ref="Y4:Y5"/>
    <mergeCell ref="Z4:Z5"/>
    <mergeCell ref="AA4:AA5"/>
    <mergeCell ref="AB4:AB5"/>
    <mergeCell ref="AC4:AC5"/>
    <mergeCell ref="AD4:AD5"/>
    <mergeCell ref="P3:Q3"/>
    <mergeCell ref="R3:S4"/>
    <mergeCell ref="T3:U4"/>
    <mergeCell ref="W3:W5"/>
    <mergeCell ref="X3:Z3"/>
    <mergeCell ref="AA3:AC3"/>
    <mergeCell ref="A1:U1"/>
    <mergeCell ref="A2:L2"/>
    <mergeCell ref="A3:A5"/>
    <mergeCell ref="B3:C4"/>
    <mergeCell ref="D3:E4"/>
    <mergeCell ref="F3:G4"/>
    <mergeCell ref="H3:I4"/>
    <mergeCell ref="J3:K4"/>
    <mergeCell ref="L3:M4"/>
    <mergeCell ref="N3:O4"/>
  </mergeCells>
  <phoneticPr fontId="3"/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4DBA4-D432-4D3C-89B5-4AE33C4A4BFC}">
  <sheetPr>
    <pageSetUpPr fitToPage="1"/>
  </sheetPr>
  <dimension ref="A1:AJ58"/>
  <sheetViews>
    <sheetView showZeros="0" view="pageBreakPreview" zoomScale="90" zoomScaleNormal="75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RowHeight="12" x14ac:dyDescent="0.2"/>
  <cols>
    <col min="1" max="1" width="6.6640625" style="179" customWidth="1"/>
    <col min="2" max="21" width="5.25" style="179" customWidth="1"/>
    <col min="22" max="22" width="1.75" style="179" customWidth="1"/>
    <col min="23" max="35" width="6.75" style="179" customWidth="1"/>
    <col min="36" max="255" width="9.1640625" style="179"/>
    <col min="256" max="256" width="6.6640625" style="179" customWidth="1"/>
    <col min="257" max="257" width="6.25" style="179" bestFit="1" customWidth="1"/>
    <col min="258" max="260" width="5.25" style="179" bestFit="1" customWidth="1"/>
    <col min="261" max="261" width="6.25" style="179" bestFit="1" customWidth="1"/>
    <col min="262" max="262" width="6.25" style="179" customWidth="1"/>
    <col min="263" max="263" width="6.25" style="179" bestFit="1" customWidth="1"/>
    <col min="264" max="264" width="6.25" style="179" customWidth="1"/>
    <col min="265" max="266" width="2.6640625" style="179" customWidth="1"/>
    <col min="267" max="267" width="4.33203125" style="179" customWidth="1"/>
    <col min="268" max="269" width="5.25" style="179" customWidth="1"/>
    <col min="270" max="275" width="4.33203125" style="179" customWidth="1"/>
    <col min="276" max="276" width="6.25" style="179" bestFit="1" customWidth="1"/>
    <col min="277" max="277" width="6.25" style="179" customWidth="1"/>
    <col min="278" max="278" width="1.75" style="179" customWidth="1"/>
    <col min="279" max="291" width="6.75" style="179" customWidth="1"/>
    <col min="292" max="511" width="9.1640625" style="179"/>
    <col min="512" max="512" width="6.6640625" style="179" customWidth="1"/>
    <col min="513" max="513" width="6.25" style="179" bestFit="1" customWidth="1"/>
    <col min="514" max="516" width="5.25" style="179" bestFit="1" customWidth="1"/>
    <col min="517" max="517" width="6.25" style="179" bestFit="1" customWidth="1"/>
    <col min="518" max="518" width="6.25" style="179" customWidth="1"/>
    <col min="519" max="519" width="6.25" style="179" bestFit="1" customWidth="1"/>
    <col min="520" max="520" width="6.25" style="179" customWidth="1"/>
    <col min="521" max="522" width="2.6640625" style="179" customWidth="1"/>
    <col min="523" max="523" width="4.33203125" style="179" customWidth="1"/>
    <col min="524" max="525" width="5.25" style="179" customWidth="1"/>
    <col min="526" max="531" width="4.33203125" style="179" customWidth="1"/>
    <col min="532" max="532" width="6.25" style="179" bestFit="1" customWidth="1"/>
    <col min="533" max="533" width="6.25" style="179" customWidth="1"/>
    <col min="534" max="534" width="1.75" style="179" customWidth="1"/>
    <col min="535" max="547" width="6.75" style="179" customWidth="1"/>
    <col min="548" max="767" width="9.1640625" style="179"/>
    <col min="768" max="768" width="6.6640625" style="179" customWidth="1"/>
    <col min="769" max="769" width="6.25" style="179" bestFit="1" customWidth="1"/>
    <col min="770" max="772" width="5.25" style="179" bestFit="1" customWidth="1"/>
    <col min="773" max="773" width="6.25" style="179" bestFit="1" customWidth="1"/>
    <col min="774" max="774" width="6.25" style="179" customWidth="1"/>
    <col min="775" max="775" width="6.25" style="179" bestFit="1" customWidth="1"/>
    <col min="776" max="776" width="6.25" style="179" customWidth="1"/>
    <col min="777" max="778" width="2.6640625" style="179" customWidth="1"/>
    <col min="779" max="779" width="4.33203125" style="179" customWidth="1"/>
    <col min="780" max="781" width="5.25" style="179" customWidth="1"/>
    <col min="782" max="787" width="4.33203125" style="179" customWidth="1"/>
    <col min="788" max="788" width="6.25" style="179" bestFit="1" customWidth="1"/>
    <col min="789" max="789" width="6.25" style="179" customWidth="1"/>
    <col min="790" max="790" width="1.75" style="179" customWidth="1"/>
    <col min="791" max="803" width="6.75" style="179" customWidth="1"/>
    <col min="804" max="1023" width="9.1640625" style="179"/>
    <col min="1024" max="1024" width="6.6640625" style="179" customWidth="1"/>
    <col min="1025" max="1025" width="6.25" style="179" bestFit="1" customWidth="1"/>
    <col min="1026" max="1028" width="5.25" style="179" bestFit="1" customWidth="1"/>
    <col min="1029" max="1029" width="6.25" style="179" bestFit="1" customWidth="1"/>
    <col min="1030" max="1030" width="6.25" style="179" customWidth="1"/>
    <col min="1031" max="1031" width="6.25" style="179" bestFit="1" customWidth="1"/>
    <col min="1032" max="1032" width="6.25" style="179" customWidth="1"/>
    <col min="1033" max="1034" width="2.6640625" style="179" customWidth="1"/>
    <col min="1035" max="1035" width="4.33203125" style="179" customWidth="1"/>
    <col min="1036" max="1037" width="5.25" style="179" customWidth="1"/>
    <col min="1038" max="1043" width="4.33203125" style="179" customWidth="1"/>
    <col min="1044" max="1044" width="6.25" style="179" bestFit="1" customWidth="1"/>
    <col min="1045" max="1045" width="6.25" style="179" customWidth="1"/>
    <col min="1046" max="1046" width="1.75" style="179" customWidth="1"/>
    <col min="1047" max="1059" width="6.75" style="179" customWidth="1"/>
    <col min="1060" max="1279" width="9.1640625" style="179"/>
    <col min="1280" max="1280" width="6.6640625" style="179" customWidth="1"/>
    <col min="1281" max="1281" width="6.25" style="179" bestFit="1" customWidth="1"/>
    <col min="1282" max="1284" width="5.25" style="179" bestFit="1" customWidth="1"/>
    <col min="1285" max="1285" width="6.25" style="179" bestFit="1" customWidth="1"/>
    <col min="1286" max="1286" width="6.25" style="179" customWidth="1"/>
    <col min="1287" max="1287" width="6.25" style="179" bestFit="1" customWidth="1"/>
    <col min="1288" max="1288" width="6.25" style="179" customWidth="1"/>
    <col min="1289" max="1290" width="2.6640625" style="179" customWidth="1"/>
    <col min="1291" max="1291" width="4.33203125" style="179" customWidth="1"/>
    <col min="1292" max="1293" width="5.25" style="179" customWidth="1"/>
    <col min="1294" max="1299" width="4.33203125" style="179" customWidth="1"/>
    <col min="1300" max="1300" width="6.25" style="179" bestFit="1" customWidth="1"/>
    <col min="1301" max="1301" width="6.25" style="179" customWidth="1"/>
    <col min="1302" max="1302" width="1.75" style="179" customWidth="1"/>
    <col min="1303" max="1315" width="6.75" style="179" customWidth="1"/>
    <col min="1316" max="1535" width="9.1640625" style="179"/>
    <col min="1536" max="1536" width="6.6640625" style="179" customWidth="1"/>
    <col min="1537" max="1537" width="6.25" style="179" bestFit="1" customWidth="1"/>
    <col min="1538" max="1540" width="5.25" style="179" bestFit="1" customWidth="1"/>
    <col min="1541" max="1541" width="6.25" style="179" bestFit="1" customWidth="1"/>
    <col min="1542" max="1542" width="6.25" style="179" customWidth="1"/>
    <col min="1543" max="1543" width="6.25" style="179" bestFit="1" customWidth="1"/>
    <col min="1544" max="1544" width="6.25" style="179" customWidth="1"/>
    <col min="1545" max="1546" width="2.6640625" style="179" customWidth="1"/>
    <col min="1547" max="1547" width="4.33203125" style="179" customWidth="1"/>
    <col min="1548" max="1549" width="5.25" style="179" customWidth="1"/>
    <col min="1550" max="1555" width="4.33203125" style="179" customWidth="1"/>
    <col min="1556" max="1556" width="6.25" style="179" bestFit="1" customWidth="1"/>
    <col min="1557" max="1557" width="6.25" style="179" customWidth="1"/>
    <col min="1558" max="1558" width="1.75" style="179" customWidth="1"/>
    <col min="1559" max="1571" width="6.75" style="179" customWidth="1"/>
    <col min="1572" max="1791" width="9.1640625" style="179"/>
    <col min="1792" max="1792" width="6.6640625" style="179" customWidth="1"/>
    <col min="1793" max="1793" width="6.25" style="179" bestFit="1" customWidth="1"/>
    <col min="1794" max="1796" width="5.25" style="179" bestFit="1" customWidth="1"/>
    <col min="1797" max="1797" width="6.25" style="179" bestFit="1" customWidth="1"/>
    <col min="1798" max="1798" width="6.25" style="179" customWidth="1"/>
    <col min="1799" max="1799" width="6.25" style="179" bestFit="1" customWidth="1"/>
    <col min="1800" max="1800" width="6.25" style="179" customWidth="1"/>
    <col min="1801" max="1802" width="2.6640625" style="179" customWidth="1"/>
    <col min="1803" max="1803" width="4.33203125" style="179" customWidth="1"/>
    <col min="1804" max="1805" width="5.25" style="179" customWidth="1"/>
    <col min="1806" max="1811" width="4.33203125" style="179" customWidth="1"/>
    <col min="1812" max="1812" width="6.25" style="179" bestFit="1" customWidth="1"/>
    <col min="1813" max="1813" width="6.25" style="179" customWidth="1"/>
    <col min="1814" max="1814" width="1.75" style="179" customWidth="1"/>
    <col min="1815" max="1827" width="6.75" style="179" customWidth="1"/>
    <col min="1828" max="2047" width="9.1640625" style="179"/>
    <col min="2048" max="2048" width="6.6640625" style="179" customWidth="1"/>
    <col min="2049" max="2049" width="6.25" style="179" bestFit="1" customWidth="1"/>
    <col min="2050" max="2052" width="5.25" style="179" bestFit="1" customWidth="1"/>
    <col min="2053" max="2053" width="6.25" style="179" bestFit="1" customWidth="1"/>
    <col min="2054" max="2054" width="6.25" style="179" customWidth="1"/>
    <col min="2055" max="2055" width="6.25" style="179" bestFit="1" customWidth="1"/>
    <col min="2056" max="2056" width="6.25" style="179" customWidth="1"/>
    <col min="2057" max="2058" width="2.6640625" style="179" customWidth="1"/>
    <col min="2059" max="2059" width="4.33203125" style="179" customWidth="1"/>
    <col min="2060" max="2061" width="5.25" style="179" customWidth="1"/>
    <col min="2062" max="2067" width="4.33203125" style="179" customWidth="1"/>
    <col min="2068" max="2068" width="6.25" style="179" bestFit="1" customWidth="1"/>
    <col min="2069" max="2069" width="6.25" style="179" customWidth="1"/>
    <col min="2070" max="2070" width="1.75" style="179" customWidth="1"/>
    <col min="2071" max="2083" width="6.75" style="179" customWidth="1"/>
    <col min="2084" max="2303" width="9.1640625" style="179"/>
    <col min="2304" max="2304" width="6.6640625" style="179" customWidth="1"/>
    <col min="2305" max="2305" width="6.25" style="179" bestFit="1" customWidth="1"/>
    <col min="2306" max="2308" width="5.25" style="179" bestFit="1" customWidth="1"/>
    <col min="2309" max="2309" width="6.25" style="179" bestFit="1" customWidth="1"/>
    <col min="2310" max="2310" width="6.25" style="179" customWidth="1"/>
    <col min="2311" max="2311" width="6.25" style="179" bestFit="1" customWidth="1"/>
    <col min="2312" max="2312" width="6.25" style="179" customWidth="1"/>
    <col min="2313" max="2314" width="2.6640625" style="179" customWidth="1"/>
    <col min="2315" max="2315" width="4.33203125" style="179" customWidth="1"/>
    <col min="2316" max="2317" width="5.25" style="179" customWidth="1"/>
    <col min="2318" max="2323" width="4.33203125" style="179" customWidth="1"/>
    <col min="2324" max="2324" width="6.25" style="179" bestFit="1" customWidth="1"/>
    <col min="2325" max="2325" width="6.25" style="179" customWidth="1"/>
    <col min="2326" max="2326" width="1.75" style="179" customWidth="1"/>
    <col min="2327" max="2339" width="6.75" style="179" customWidth="1"/>
    <col min="2340" max="2559" width="9.1640625" style="179"/>
    <col min="2560" max="2560" width="6.6640625" style="179" customWidth="1"/>
    <col min="2561" max="2561" width="6.25" style="179" bestFit="1" customWidth="1"/>
    <col min="2562" max="2564" width="5.25" style="179" bestFit="1" customWidth="1"/>
    <col min="2565" max="2565" width="6.25" style="179" bestFit="1" customWidth="1"/>
    <col min="2566" max="2566" width="6.25" style="179" customWidth="1"/>
    <col min="2567" max="2567" width="6.25" style="179" bestFit="1" customWidth="1"/>
    <col min="2568" max="2568" width="6.25" style="179" customWidth="1"/>
    <col min="2569" max="2570" width="2.6640625" style="179" customWidth="1"/>
    <col min="2571" max="2571" width="4.33203125" style="179" customWidth="1"/>
    <col min="2572" max="2573" width="5.25" style="179" customWidth="1"/>
    <col min="2574" max="2579" width="4.33203125" style="179" customWidth="1"/>
    <col min="2580" max="2580" width="6.25" style="179" bestFit="1" customWidth="1"/>
    <col min="2581" max="2581" width="6.25" style="179" customWidth="1"/>
    <col min="2582" max="2582" width="1.75" style="179" customWidth="1"/>
    <col min="2583" max="2595" width="6.75" style="179" customWidth="1"/>
    <col min="2596" max="2815" width="9.1640625" style="179"/>
    <col min="2816" max="2816" width="6.6640625" style="179" customWidth="1"/>
    <col min="2817" max="2817" width="6.25" style="179" bestFit="1" customWidth="1"/>
    <col min="2818" max="2820" width="5.25" style="179" bestFit="1" customWidth="1"/>
    <col min="2821" max="2821" width="6.25" style="179" bestFit="1" customWidth="1"/>
    <col min="2822" max="2822" width="6.25" style="179" customWidth="1"/>
    <col min="2823" max="2823" width="6.25" style="179" bestFit="1" customWidth="1"/>
    <col min="2824" max="2824" width="6.25" style="179" customWidth="1"/>
    <col min="2825" max="2826" width="2.6640625" style="179" customWidth="1"/>
    <col min="2827" max="2827" width="4.33203125" style="179" customWidth="1"/>
    <col min="2828" max="2829" width="5.25" style="179" customWidth="1"/>
    <col min="2830" max="2835" width="4.33203125" style="179" customWidth="1"/>
    <col min="2836" max="2836" width="6.25" style="179" bestFit="1" customWidth="1"/>
    <col min="2837" max="2837" width="6.25" style="179" customWidth="1"/>
    <col min="2838" max="2838" width="1.75" style="179" customWidth="1"/>
    <col min="2839" max="2851" width="6.75" style="179" customWidth="1"/>
    <col min="2852" max="3071" width="9.1640625" style="179"/>
    <col min="3072" max="3072" width="6.6640625" style="179" customWidth="1"/>
    <col min="3073" max="3073" width="6.25" style="179" bestFit="1" customWidth="1"/>
    <col min="3074" max="3076" width="5.25" style="179" bestFit="1" customWidth="1"/>
    <col min="3077" max="3077" width="6.25" style="179" bestFit="1" customWidth="1"/>
    <col min="3078" max="3078" width="6.25" style="179" customWidth="1"/>
    <col min="3079" max="3079" width="6.25" style="179" bestFit="1" customWidth="1"/>
    <col min="3080" max="3080" width="6.25" style="179" customWidth="1"/>
    <col min="3081" max="3082" width="2.6640625" style="179" customWidth="1"/>
    <col min="3083" max="3083" width="4.33203125" style="179" customWidth="1"/>
    <col min="3084" max="3085" width="5.25" style="179" customWidth="1"/>
    <col min="3086" max="3091" width="4.33203125" style="179" customWidth="1"/>
    <col min="3092" max="3092" width="6.25" style="179" bestFit="1" customWidth="1"/>
    <col min="3093" max="3093" width="6.25" style="179" customWidth="1"/>
    <col min="3094" max="3094" width="1.75" style="179" customWidth="1"/>
    <col min="3095" max="3107" width="6.75" style="179" customWidth="1"/>
    <col min="3108" max="3327" width="9.1640625" style="179"/>
    <col min="3328" max="3328" width="6.6640625" style="179" customWidth="1"/>
    <col min="3329" max="3329" width="6.25" style="179" bestFit="1" customWidth="1"/>
    <col min="3330" max="3332" width="5.25" style="179" bestFit="1" customWidth="1"/>
    <col min="3333" max="3333" width="6.25" style="179" bestFit="1" customWidth="1"/>
    <col min="3334" max="3334" width="6.25" style="179" customWidth="1"/>
    <col min="3335" max="3335" width="6.25" style="179" bestFit="1" customWidth="1"/>
    <col min="3336" max="3336" width="6.25" style="179" customWidth="1"/>
    <col min="3337" max="3338" width="2.6640625" style="179" customWidth="1"/>
    <col min="3339" max="3339" width="4.33203125" style="179" customWidth="1"/>
    <col min="3340" max="3341" width="5.25" style="179" customWidth="1"/>
    <col min="3342" max="3347" width="4.33203125" style="179" customWidth="1"/>
    <col min="3348" max="3348" width="6.25" style="179" bestFit="1" customWidth="1"/>
    <col min="3349" max="3349" width="6.25" style="179" customWidth="1"/>
    <col min="3350" max="3350" width="1.75" style="179" customWidth="1"/>
    <col min="3351" max="3363" width="6.75" style="179" customWidth="1"/>
    <col min="3364" max="3583" width="9.1640625" style="179"/>
    <col min="3584" max="3584" width="6.6640625" style="179" customWidth="1"/>
    <col min="3585" max="3585" width="6.25" style="179" bestFit="1" customWidth="1"/>
    <col min="3586" max="3588" width="5.25" style="179" bestFit="1" customWidth="1"/>
    <col min="3589" max="3589" width="6.25" style="179" bestFit="1" customWidth="1"/>
    <col min="3590" max="3590" width="6.25" style="179" customWidth="1"/>
    <col min="3591" max="3591" width="6.25" style="179" bestFit="1" customWidth="1"/>
    <col min="3592" max="3592" width="6.25" style="179" customWidth="1"/>
    <col min="3593" max="3594" width="2.6640625" style="179" customWidth="1"/>
    <col min="3595" max="3595" width="4.33203125" style="179" customWidth="1"/>
    <col min="3596" max="3597" width="5.25" style="179" customWidth="1"/>
    <col min="3598" max="3603" width="4.33203125" style="179" customWidth="1"/>
    <col min="3604" max="3604" width="6.25" style="179" bestFit="1" customWidth="1"/>
    <col min="3605" max="3605" width="6.25" style="179" customWidth="1"/>
    <col min="3606" max="3606" width="1.75" style="179" customWidth="1"/>
    <col min="3607" max="3619" width="6.75" style="179" customWidth="1"/>
    <col min="3620" max="3839" width="9.1640625" style="179"/>
    <col min="3840" max="3840" width="6.6640625" style="179" customWidth="1"/>
    <col min="3841" max="3841" width="6.25" style="179" bestFit="1" customWidth="1"/>
    <col min="3842" max="3844" width="5.25" style="179" bestFit="1" customWidth="1"/>
    <col min="3845" max="3845" width="6.25" style="179" bestFit="1" customWidth="1"/>
    <col min="3846" max="3846" width="6.25" style="179" customWidth="1"/>
    <col min="3847" max="3847" width="6.25" style="179" bestFit="1" customWidth="1"/>
    <col min="3848" max="3848" width="6.25" style="179" customWidth="1"/>
    <col min="3849" max="3850" width="2.6640625" style="179" customWidth="1"/>
    <col min="3851" max="3851" width="4.33203125" style="179" customWidth="1"/>
    <col min="3852" max="3853" width="5.25" style="179" customWidth="1"/>
    <col min="3854" max="3859" width="4.33203125" style="179" customWidth="1"/>
    <col min="3860" max="3860" width="6.25" style="179" bestFit="1" customWidth="1"/>
    <col min="3861" max="3861" width="6.25" style="179" customWidth="1"/>
    <col min="3862" max="3862" width="1.75" style="179" customWidth="1"/>
    <col min="3863" max="3875" width="6.75" style="179" customWidth="1"/>
    <col min="3876" max="4095" width="9.1640625" style="179"/>
    <col min="4096" max="4096" width="6.6640625" style="179" customWidth="1"/>
    <col min="4097" max="4097" width="6.25" style="179" bestFit="1" customWidth="1"/>
    <col min="4098" max="4100" width="5.25" style="179" bestFit="1" customWidth="1"/>
    <col min="4101" max="4101" width="6.25" style="179" bestFit="1" customWidth="1"/>
    <col min="4102" max="4102" width="6.25" style="179" customWidth="1"/>
    <col min="4103" max="4103" width="6.25" style="179" bestFit="1" customWidth="1"/>
    <col min="4104" max="4104" width="6.25" style="179" customWidth="1"/>
    <col min="4105" max="4106" width="2.6640625" style="179" customWidth="1"/>
    <col min="4107" max="4107" width="4.33203125" style="179" customWidth="1"/>
    <col min="4108" max="4109" width="5.25" style="179" customWidth="1"/>
    <col min="4110" max="4115" width="4.33203125" style="179" customWidth="1"/>
    <col min="4116" max="4116" width="6.25" style="179" bestFit="1" customWidth="1"/>
    <col min="4117" max="4117" width="6.25" style="179" customWidth="1"/>
    <col min="4118" max="4118" width="1.75" style="179" customWidth="1"/>
    <col min="4119" max="4131" width="6.75" style="179" customWidth="1"/>
    <col min="4132" max="4351" width="9.1640625" style="179"/>
    <col min="4352" max="4352" width="6.6640625" style="179" customWidth="1"/>
    <col min="4353" max="4353" width="6.25" style="179" bestFit="1" customWidth="1"/>
    <col min="4354" max="4356" width="5.25" style="179" bestFit="1" customWidth="1"/>
    <col min="4357" max="4357" width="6.25" style="179" bestFit="1" customWidth="1"/>
    <col min="4358" max="4358" width="6.25" style="179" customWidth="1"/>
    <col min="4359" max="4359" width="6.25" style="179" bestFit="1" customWidth="1"/>
    <col min="4360" max="4360" width="6.25" style="179" customWidth="1"/>
    <col min="4361" max="4362" width="2.6640625" style="179" customWidth="1"/>
    <col min="4363" max="4363" width="4.33203125" style="179" customWidth="1"/>
    <col min="4364" max="4365" width="5.25" style="179" customWidth="1"/>
    <col min="4366" max="4371" width="4.33203125" style="179" customWidth="1"/>
    <col min="4372" max="4372" width="6.25" style="179" bestFit="1" customWidth="1"/>
    <col min="4373" max="4373" width="6.25" style="179" customWidth="1"/>
    <col min="4374" max="4374" width="1.75" style="179" customWidth="1"/>
    <col min="4375" max="4387" width="6.75" style="179" customWidth="1"/>
    <col min="4388" max="4607" width="9.1640625" style="179"/>
    <col min="4608" max="4608" width="6.6640625" style="179" customWidth="1"/>
    <col min="4609" max="4609" width="6.25" style="179" bestFit="1" customWidth="1"/>
    <col min="4610" max="4612" width="5.25" style="179" bestFit="1" customWidth="1"/>
    <col min="4613" max="4613" width="6.25" style="179" bestFit="1" customWidth="1"/>
    <col min="4614" max="4614" width="6.25" style="179" customWidth="1"/>
    <col min="4615" max="4615" width="6.25" style="179" bestFit="1" customWidth="1"/>
    <col min="4616" max="4616" width="6.25" style="179" customWidth="1"/>
    <col min="4617" max="4618" width="2.6640625" style="179" customWidth="1"/>
    <col min="4619" max="4619" width="4.33203125" style="179" customWidth="1"/>
    <col min="4620" max="4621" width="5.25" style="179" customWidth="1"/>
    <col min="4622" max="4627" width="4.33203125" style="179" customWidth="1"/>
    <col min="4628" max="4628" width="6.25" style="179" bestFit="1" customWidth="1"/>
    <col min="4629" max="4629" width="6.25" style="179" customWidth="1"/>
    <col min="4630" max="4630" width="1.75" style="179" customWidth="1"/>
    <col min="4631" max="4643" width="6.75" style="179" customWidth="1"/>
    <col min="4644" max="4863" width="9.1640625" style="179"/>
    <col min="4864" max="4864" width="6.6640625" style="179" customWidth="1"/>
    <col min="4865" max="4865" width="6.25" style="179" bestFit="1" customWidth="1"/>
    <col min="4866" max="4868" width="5.25" style="179" bestFit="1" customWidth="1"/>
    <col min="4869" max="4869" width="6.25" style="179" bestFit="1" customWidth="1"/>
    <col min="4870" max="4870" width="6.25" style="179" customWidth="1"/>
    <col min="4871" max="4871" width="6.25" style="179" bestFit="1" customWidth="1"/>
    <col min="4872" max="4872" width="6.25" style="179" customWidth="1"/>
    <col min="4873" max="4874" width="2.6640625" style="179" customWidth="1"/>
    <col min="4875" max="4875" width="4.33203125" style="179" customWidth="1"/>
    <col min="4876" max="4877" width="5.25" style="179" customWidth="1"/>
    <col min="4878" max="4883" width="4.33203125" style="179" customWidth="1"/>
    <col min="4884" max="4884" width="6.25" style="179" bestFit="1" customWidth="1"/>
    <col min="4885" max="4885" width="6.25" style="179" customWidth="1"/>
    <col min="4886" max="4886" width="1.75" style="179" customWidth="1"/>
    <col min="4887" max="4899" width="6.75" style="179" customWidth="1"/>
    <col min="4900" max="5119" width="9.1640625" style="179"/>
    <col min="5120" max="5120" width="6.6640625" style="179" customWidth="1"/>
    <col min="5121" max="5121" width="6.25" style="179" bestFit="1" customWidth="1"/>
    <col min="5122" max="5124" width="5.25" style="179" bestFit="1" customWidth="1"/>
    <col min="5125" max="5125" width="6.25" style="179" bestFit="1" customWidth="1"/>
    <col min="5126" max="5126" width="6.25" style="179" customWidth="1"/>
    <col min="5127" max="5127" width="6.25" style="179" bestFit="1" customWidth="1"/>
    <col min="5128" max="5128" width="6.25" style="179" customWidth="1"/>
    <col min="5129" max="5130" width="2.6640625" style="179" customWidth="1"/>
    <col min="5131" max="5131" width="4.33203125" style="179" customWidth="1"/>
    <col min="5132" max="5133" width="5.25" style="179" customWidth="1"/>
    <col min="5134" max="5139" width="4.33203125" style="179" customWidth="1"/>
    <col min="5140" max="5140" width="6.25" style="179" bestFit="1" customWidth="1"/>
    <col min="5141" max="5141" width="6.25" style="179" customWidth="1"/>
    <col min="5142" max="5142" width="1.75" style="179" customWidth="1"/>
    <col min="5143" max="5155" width="6.75" style="179" customWidth="1"/>
    <col min="5156" max="5375" width="9.1640625" style="179"/>
    <col min="5376" max="5376" width="6.6640625" style="179" customWidth="1"/>
    <col min="5377" max="5377" width="6.25" style="179" bestFit="1" customWidth="1"/>
    <col min="5378" max="5380" width="5.25" style="179" bestFit="1" customWidth="1"/>
    <col min="5381" max="5381" width="6.25" style="179" bestFit="1" customWidth="1"/>
    <col min="5382" max="5382" width="6.25" style="179" customWidth="1"/>
    <col min="5383" max="5383" width="6.25" style="179" bestFit="1" customWidth="1"/>
    <col min="5384" max="5384" width="6.25" style="179" customWidth="1"/>
    <col min="5385" max="5386" width="2.6640625" style="179" customWidth="1"/>
    <col min="5387" max="5387" width="4.33203125" style="179" customWidth="1"/>
    <col min="5388" max="5389" width="5.25" style="179" customWidth="1"/>
    <col min="5390" max="5395" width="4.33203125" style="179" customWidth="1"/>
    <col min="5396" max="5396" width="6.25" style="179" bestFit="1" customWidth="1"/>
    <col min="5397" max="5397" width="6.25" style="179" customWidth="1"/>
    <col min="5398" max="5398" width="1.75" style="179" customWidth="1"/>
    <col min="5399" max="5411" width="6.75" style="179" customWidth="1"/>
    <col min="5412" max="5631" width="9.1640625" style="179"/>
    <col min="5632" max="5632" width="6.6640625" style="179" customWidth="1"/>
    <col min="5633" max="5633" width="6.25" style="179" bestFit="1" customWidth="1"/>
    <col min="5634" max="5636" width="5.25" style="179" bestFit="1" customWidth="1"/>
    <col min="5637" max="5637" width="6.25" style="179" bestFit="1" customWidth="1"/>
    <col min="5638" max="5638" width="6.25" style="179" customWidth="1"/>
    <col min="5639" max="5639" width="6.25" style="179" bestFit="1" customWidth="1"/>
    <col min="5640" max="5640" width="6.25" style="179" customWidth="1"/>
    <col min="5641" max="5642" width="2.6640625" style="179" customWidth="1"/>
    <col min="5643" max="5643" width="4.33203125" style="179" customWidth="1"/>
    <col min="5644" max="5645" width="5.25" style="179" customWidth="1"/>
    <col min="5646" max="5651" width="4.33203125" style="179" customWidth="1"/>
    <col min="5652" max="5652" width="6.25" style="179" bestFit="1" customWidth="1"/>
    <col min="5653" max="5653" width="6.25" style="179" customWidth="1"/>
    <col min="5654" max="5654" width="1.75" style="179" customWidth="1"/>
    <col min="5655" max="5667" width="6.75" style="179" customWidth="1"/>
    <col min="5668" max="5887" width="9.1640625" style="179"/>
    <col min="5888" max="5888" width="6.6640625" style="179" customWidth="1"/>
    <col min="5889" max="5889" width="6.25" style="179" bestFit="1" customWidth="1"/>
    <col min="5890" max="5892" width="5.25" style="179" bestFit="1" customWidth="1"/>
    <col min="5893" max="5893" width="6.25" style="179" bestFit="1" customWidth="1"/>
    <col min="5894" max="5894" width="6.25" style="179" customWidth="1"/>
    <col min="5895" max="5895" width="6.25" style="179" bestFit="1" customWidth="1"/>
    <col min="5896" max="5896" width="6.25" style="179" customWidth="1"/>
    <col min="5897" max="5898" width="2.6640625" style="179" customWidth="1"/>
    <col min="5899" max="5899" width="4.33203125" style="179" customWidth="1"/>
    <col min="5900" max="5901" width="5.25" style="179" customWidth="1"/>
    <col min="5902" max="5907" width="4.33203125" style="179" customWidth="1"/>
    <col min="5908" max="5908" width="6.25" style="179" bestFit="1" customWidth="1"/>
    <col min="5909" max="5909" width="6.25" style="179" customWidth="1"/>
    <col min="5910" max="5910" width="1.75" style="179" customWidth="1"/>
    <col min="5911" max="5923" width="6.75" style="179" customWidth="1"/>
    <col min="5924" max="6143" width="9.1640625" style="179"/>
    <col min="6144" max="6144" width="6.6640625" style="179" customWidth="1"/>
    <col min="6145" max="6145" width="6.25" style="179" bestFit="1" customWidth="1"/>
    <col min="6146" max="6148" width="5.25" style="179" bestFit="1" customWidth="1"/>
    <col min="6149" max="6149" width="6.25" style="179" bestFit="1" customWidth="1"/>
    <col min="6150" max="6150" width="6.25" style="179" customWidth="1"/>
    <col min="6151" max="6151" width="6.25" style="179" bestFit="1" customWidth="1"/>
    <col min="6152" max="6152" width="6.25" style="179" customWidth="1"/>
    <col min="6153" max="6154" width="2.6640625" style="179" customWidth="1"/>
    <col min="6155" max="6155" width="4.33203125" style="179" customWidth="1"/>
    <col min="6156" max="6157" width="5.25" style="179" customWidth="1"/>
    <col min="6158" max="6163" width="4.33203125" style="179" customWidth="1"/>
    <col min="6164" max="6164" width="6.25" style="179" bestFit="1" customWidth="1"/>
    <col min="6165" max="6165" width="6.25" style="179" customWidth="1"/>
    <col min="6166" max="6166" width="1.75" style="179" customWidth="1"/>
    <col min="6167" max="6179" width="6.75" style="179" customWidth="1"/>
    <col min="6180" max="6399" width="9.1640625" style="179"/>
    <col min="6400" max="6400" width="6.6640625" style="179" customWidth="1"/>
    <col min="6401" max="6401" width="6.25" style="179" bestFit="1" customWidth="1"/>
    <col min="6402" max="6404" width="5.25" style="179" bestFit="1" customWidth="1"/>
    <col min="6405" max="6405" width="6.25" style="179" bestFit="1" customWidth="1"/>
    <col min="6406" max="6406" width="6.25" style="179" customWidth="1"/>
    <col min="6407" max="6407" width="6.25" style="179" bestFit="1" customWidth="1"/>
    <col min="6408" max="6408" width="6.25" style="179" customWidth="1"/>
    <col min="6409" max="6410" width="2.6640625" style="179" customWidth="1"/>
    <col min="6411" max="6411" width="4.33203125" style="179" customWidth="1"/>
    <col min="6412" max="6413" width="5.25" style="179" customWidth="1"/>
    <col min="6414" max="6419" width="4.33203125" style="179" customWidth="1"/>
    <col min="6420" max="6420" width="6.25" style="179" bestFit="1" customWidth="1"/>
    <col min="6421" max="6421" width="6.25" style="179" customWidth="1"/>
    <col min="6422" max="6422" width="1.75" style="179" customWidth="1"/>
    <col min="6423" max="6435" width="6.75" style="179" customWidth="1"/>
    <col min="6436" max="6655" width="9.1640625" style="179"/>
    <col min="6656" max="6656" width="6.6640625" style="179" customWidth="1"/>
    <col min="6657" max="6657" width="6.25" style="179" bestFit="1" customWidth="1"/>
    <col min="6658" max="6660" width="5.25" style="179" bestFit="1" customWidth="1"/>
    <col min="6661" max="6661" width="6.25" style="179" bestFit="1" customWidth="1"/>
    <col min="6662" max="6662" width="6.25" style="179" customWidth="1"/>
    <col min="6663" max="6663" width="6.25" style="179" bestFit="1" customWidth="1"/>
    <col min="6664" max="6664" width="6.25" style="179" customWidth="1"/>
    <col min="6665" max="6666" width="2.6640625" style="179" customWidth="1"/>
    <col min="6667" max="6667" width="4.33203125" style="179" customWidth="1"/>
    <col min="6668" max="6669" width="5.25" style="179" customWidth="1"/>
    <col min="6670" max="6675" width="4.33203125" style="179" customWidth="1"/>
    <col min="6676" max="6676" width="6.25" style="179" bestFit="1" customWidth="1"/>
    <col min="6677" max="6677" width="6.25" style="179" customWidth="1"/>
    <col min="6678" max="6678" width="1.75" style="179" customWidth="1"/>
    <col min="6679" max="6691" width="6.75" style="179" customWidth="1"/>
    <col min="6692" max="6911" width="9.1640625" style="179"/>
    <col min="6912" max="6912" width="6.6640625" style="179" customWidth="1"/>
    <col min="6913" max="6913" width="6.25" style="179" bestFit="1" customWidth="1"/>
    <col min="6914" max="6916" width="5.25" style="179" bestFit="1" customWidth="1"/>
    <col min="6917" max="6917" width="6.25" style="179" bestFit="1" customWidth="1"/>
    <col min="6918" max="6918" width="6.25" style="179" customWidth="1"/>
    <col min="6919" max="6919" width="6.25" style="179" bestFit="1" customWidth="1"/>
    <col min="6920" max="6920" width="6.25" style="179" customWidth="1"/>
    <col min="6921" max="6922" width="2.6640625" style="179" customWidth="1"/>
    <col min="6923" max="6923" width="4.33203125" style="179" customWidth="1"/>
    <col min="6924" max="6925" width="5.25" style="179" customWidth="1"/>
    <col min="6926" max="6931" width="4.33203125" style="179" customWidth="1"/>
    <col min="6932" max="6932" width="6.25" style="179" bestFit="1" customWidth="1"/>
    <col min="6933" max="6933" width="6.25" style="179" customWidth="1"/>
    <col min="6934" max="6934" width="1.75" style="179" customWidth="1"/>
    <col min="6935" max="6947" width="6.75" style="179" customWidth="1"/>
    <col min="6948" max="7167" width="9.1640625" style="179"/>
    <col min="7168" max="7168" width="6.6640625" style="179" customWidth="1"/>
    <col min="7169" max="7169" width="6.25" style="179" bestFit="1" customWidth="1"/>
    <col min="7170" max="7172" width="5.25" style="179" bestFit="1" customWidth="1"/>
    <col min="7173" max="7173" width="6.25" style="179" bestFit="1" customWidth="1"/>
    <col min="7174" max="7174" width="6.25" style="179" customWidth="1"/>
    <col min="7175" max="7175" width="6.25" style="179" bestFit="1" customWidth="1"/>
    <col min="7176" max="7176" width="6.25" style="179" customWidth="1"/>
    <col min="7177" max="7178" width="2.6640625" style="179" customWidth="1"/>
    <col min="7179" max="7179" width="4.33203125" style="179" customWidth="1"/>
    <col min="7180" max="7181" width="5.25" style="179" customWidth="1"/>
    <col min="7182" max="7187" width="4.33203125" style="179" customWidth="1"/>
    <col min="7188" max="7188" width="6.25" style="179" bestFit="1" customWidth="1"/>
    <col min="7189" max="7189" width="6.25" style="179" customWidth="1"/>
    <col min="7190" max="7190" width="1.75" style="179" customWidth="1"/>
    <col min="7191" max="7203" width="6.75" style="179" customWidth="1"/>
    <col min="7204" max="7423" width="9.1640625" style="179"/>
    <col min="7424" max="7424" width="6.6640625" style="179" customWidth="1"/>
    <col min="7425" max="7425" width="6.25" style="179" bestFit="1" customWidth="1"/>
    <col min="7426" max="7428" width="5.25" style="179" bestFit="1" customWidth="1"/>
    <col min="7429" max="7429" width="6.25" style="179" bestFit="1" customWidth="1"/>
    <col min="7430" max="7430" width="6.25" style="179" customWidth="1"/>
    <col min="7431" max="7431" width="6.25" style="179" bestFit="1" customWidth="1"/>
    <col min="7432" max="7432" width="6.25" style="179" customWidth="1"/>
    <col min="7433" max="7434" width="2.6640625" style="179" customWidth="1"/>
    <col min="7435" max="7435" width="4.33203125" style="179" customWidth="1"/>
    <col min="7436" max="7437" width="5.25" style="179" customWidth="1"/>
    <col min="7438" max="7443" width="4.33203125" style="179" customWidth="1"/>
    <col min="7444" max="7444" width="6.25" style="179" bestFit="1" customWidth="1"/>
    <col min="7445" max="7445" width="6.25" style="179" customWidth="1"/>
    <col min="7446" max="7446" width="1.75" style="179" customWidth="1"/>
    <col min="7447" max="7459" width="6.75" style="179" customWidth="1"/>
    <col min="7460" max="7679" width="9.1640625" style="179"/>
    <col min="7680" max="7680" width="6.6640625" style="179" customWidth="1"/>
    <col min="7681" max="7681" width="6.25" style="179" bestFit="1" customWidth="1"/>
    <col min="7682" max="7684" width="5.25" style="179" bestFit="1" customWidth="1"/>
    <col min="7685" max="7685" width="6.25" style="179" bestFit="1" customWidth="1"/>
    <col min="7686" max="7686" width="6.25" style="179" customWidth="1"/>
    <col min="7687" max="7687" width="6.25" style="179" bestFit="1" customWidth="1"/>
    <col min="7688" max="7688" width="6.25" style="179" customWidth="1"/>
    <col min="7689" max="7690" width="2.6640625" style="179" customWidth="1"/>
    <col min="7691" max="7691" width="4.33203125" style="179" customWidth="1"/>
    <col min="7692" max="7693" width="5.25" style="179" customWidth="1"/>
    <col min="7694" max="7699" width="4.33203125" style="179" customWidth="1"/>
    <col min="7700" max="7700" width="6.25" style="179" bestFit="1" customWidth="1"/>
    <col min="7701" max="7701" width="6.25" style="179" customWidth="1"/>
    <col min="7702" max="7702" width="1.75" style="179" customWidth="1"/>
    <col min="7703" max="7715" width="6.75" style="179" customWidth="1"/>
    <col min="7716" max="7935" width="9.1640625" style="179"/>
    <col min="7936" max="7936" width="6.6640625" style="179" customWidth="1"/>
    <col min="7937" max="7937" width="6.25" style="179" bestFit="1" customWidth="1"/>
    <col min="7938" max="7940" width="5.25" style="179" bestFit="1" customWidth="1"/>
    <col min="7941" max="7941" width="6.25" style="179" bestFit="1" customWidth="1"/>
    <col min="7942" max="7942" width="6.25" style="179" customWidth="1"/>
    <col min="7943" max="7943" width="6.25" style="179" bestFit="1" customWidth="1"/>
    <col min="7944" max="7944" width="6.25" style="179" customWidth="1"/>
    <col min="7945" max="7946" width="2.6640625" style="179" customWidth="1"/>
    <col min="7947" max="7947" width="4.33203125" style="179" customWidth="1"/>
    <col min="7948" max="7949" width="5.25" style="179" customWidth="1"/>
    <col min="7950" max="7955" width="4.33203125" style="179" customWidth="1"/>
    <col min="7956" max="7956" width="6.25" style="179" bestFit="1" customWidth="1"/>
    <col min="7957" max="7957" width="6.25" style="179" customWidth="1"/>
    <col min="7958" max="7958" width="1.75" style="179" customWidth="1"/>
    <col min="7959" max="7971" width="6.75" style="179" customWidth="1"/>
    <col min="7972" max="8191" width="9.1640625" style="179"/>
    <col min="8192" max="8192" width="6.6640625" style="179" customWidth="1"/>
    <col min="8193" max="8193" width="6.25" style="179" bestFit="1" customWidth="1"/>
    <col min="8194" max="8196" width="5.25" style="179" bestFit="1" customWidth="1"/>
    <col min="8197" max="8197" width="6.25" style="179" bestFit="1" customWidth="1"/>
    <col min="8198" max="8198" width="6.25" style="179" customWidth="1"/>
    <col min="8199" max="8199" width="6.25" style="179" bestFit="1" customWidth="1"/>
    <col min="8200" max="8200" width="6.25" style="179" customWidth="1"/>
    <col min="8201" max="8202" width="2.6640625" style="179" customWidth="1"/>
    <col min="8203" max="8203" width="4.33203125" style="179" customWidth="1"/>
    <col min="8204" max="8205" width="5.25" style="179" customWidth="1"/>
    <col min="8206" max="8211" width="4.33203125" style="179" customWidth="1"/>
    <col min="8212" max="8212" width="6.25" style="179" bestFit="1" customWidth="1"/>
    <col min="8213" max="8213" width="6.25" style="179" customWidth="1"/>
    <col min="8214" max="8214" width="1.75" style="179" customWidth="1"/>
    <col min="8215" max="8227" width="6.75" style="179" customWidth="1"/>
    <col min="8228" max="8447" width="9.1640625" style="179"/>
    <col min="8448" max="8448" width="6.6640625" style="179" customWidth="1"/>
    <col min="8449" max="8449" width="6.25" style="179" bestFit="1" customWidth="1"/>
    <col min="8450" max="8452" width="5.25" style="179" bestFit="1" customWidth="1"/>
    <col min="8453" max="8453" width="6.25" style="179" bestFit="1" customWidth="1"/>
    <col min="8454" max="8454" width="6.25" style="179" customWidth="1"/>
    <col min="8455" max="8455" width="6.25" style="179" bestFit="1" customWidth="1"/>
    <col min="8456" max="8456" width="6.25" style="179" customWidth="1"/>
    <col min="8457" max="8458" width="2.6640625" style="179" customWidth="1"/>
    <col min="8459" max="8459" width="4.33203125" style="179" customWidth="1"/>
    <col min="8460" max="8461" width="5.25" style="179" customWidth="1"/>
    <col min="8462" max="8467" width="4.33203125" style="179" customWidth="1"/>
    <col min="8468" max="8468" width="6.25" style="179" bestFit="1" customWidth="1"/>
    <col min="8469" max="8469" width="6.25" style="179" customWidth="1"/>
    <col min="8470" max="8470" width="1.75" style="179" customWidth="1"/>
    <col min="8471" max="8483" width="6.75" style="179" customWidth="1"/>
    <col min="8484" max="8703" width="9.1640625" style="179"/>
    <col min="8704" max="8704" width="6.6640625" style="179" customWidth="1"/>
    <col min="8705" max="8705" width="6.25" style="179" bestFit="1" customWidth="1"/>
    <col min="8706" max="8708" width="5.25" style="179" bestFit="1" customWidth="1"/>
    <col min="8709" max="8709" width="6.25" style="179" bestFit="1" customWidth="1"/>
    <col min="8710" max="8710" width="6.25" style="179" customWidth="1"/>
    <col min="8711" max="8711" width="6.25" style="179" bestFit="1" customWidth="1"/>
    <col min="8712" max="8712" width="6.25" style="179" customWidth="1"/>
    <col min="8713" max="8714" width="2.6640625" style="179" customWidth="1"/>
    <col min="8715" max="8715" width="4.33203125" style="179" customWidth="1"/>
    <col min="8716" max="8717" width="5.25" style="179" customWidth="1"/>
    <col min="8718" max="8723" width="4.33203125" style="179" customWidth="1"/>
    <col min="8724" max="8724" width="6.25" style="179" bestFit="1" customWidth="1"/>
    <col min="8725" max="8725" width="6.25" style="179" customWidth="1"/>
    <col min="8726" max="8726" width="1.75" style="179" customWidth="1"/>
    <col min="8727" max="8739" width="6.75" style="179" customWidth="1"/>
    <col min="8740" max="8959" width="9.1640625" style="179"/>
    <col min="8960" max="8960" width="6.6640625" style="179" customWidth="1"/>
    <col min="8961" max="8961" width="6.25" style="179" bestFit="1" customWidth="1"/>
    <col min="8962" max="8964" width="5.25" style="179" bestFit="1" customWidth="1"/>
    <col min="8965" max="8965" width="6.25" style="179" bestFit="1" customWidth="1"/>
    <col min="8966" max="8966" width="6.25" style="179" customWidth="1"/>
    <col min="8967" max="8967" width="6.25" style="179" bestFit="1" customWidth="1"/>
    <col min="8968" max="8968" width="6.25" style="179" customWidth="1"/>
    <col min="8969" max="8970" width="2.6640625" style="179" customWidth="1"/>
    <col min="8971" max="8971" width="4.33203125" style="179" customWidth="1"/>
    <col min="8972" max="8973" width="5.25" style="179" customWidth="1"/>
    <col min="8974" max="8979" width="4.33203125" style="179" customWidth="1"/>
    <col min="8980" max="8980" width="6.25" style="179" bestFit="1" customWidth="1"/>
    <col min="8981" max="8981" width="6.25" style="179" customWidth="1"/>
    <col min="8982" max="8982" width="1.75" style="179" customWidth="1"/>
    <col min="8983" max="8995" width="6.75" style="179" customWidth="1"/>
    <col min="8996" max="9215" width="9.1640625" style="179"/>
    <col min="9216" max="9216" width="6.6640625" style="179" customWidth="1"/>
    <col min="9217" max="9217" width="6.25" style="179" bestFit="1" customWidth="1"/>
    <col min="9218" max="9220" width="5.25" style="179" bestFit="1" customWidth="1"/>
    <col min="9221" max="9221" width="6.25" style="179" bestFit="1" customWidth="1"/>
    <col min="9222" max="9222" width="6.25" style="179" customWidth="1"/>
    <col min="9223" max="9223" width="6.25" style="179" bestFit="1" customWidth="1"/>
    <col min="9224" max="9224" width="6.25" style="179" customWidth="1"/>
    <col min="9225" max="9226" width="2.6640625" style="179" customWidth="1"/>
    <col min="9227" max="9227" width="4.33203125" style="179" customWidth="1"/>
    <col min="9228" max="9229" width="5.25" style="179" customWidth="1"/>
    <col min="9230" max="9235" width="4.33203125" style="179" customWidth="1"/>
    <col min="9236" max="9236" width="6.25" style="179" bestFit="1" customWidth="1"/>
    <col min="9237" max="9237" width="6.25" style="179" customWidth="1"/>
    <col min="9238" max="9238" width="1.75" style="179" customWidth="1"/>
    <col min="9239" max="9251" width="6.75" style="179" customWidth="1"/>
    <col min="9252" max="9471" width="9.1640625" style="179"/>
    <col min="9472" max="9472" width="6.6640625" style="179" customWidth="1"/>
    <col min="9473" max="9473" width="6.25" style="179" bestFit="1" customWidth="1"/>
    <col min="9474" max="9476" width="5.25" style="179" bestFit="1" customWidth="1"/>
    <col min="9477" max="9477" width="6.25" style="179" bestFit="1" customWidth="1"/>
    <col min="9478" max="9478" width="6.25" style="179" customWidth="1"/>
    <col min="9479" max="9479" width="6.25" style="179" bestFit="1" customWidth="1"/>
    <col min="9480" max="9480" width="6.25" style="179" customWidth="1"/>
    <col min="9481" max="9482" width="2.6640625" style="179" customWidth="1"/>
    <col min="9483" max="9483" width="4.33203125" style="179" customWidth="1"/>
    <col min="9484" max="9485" width="5.25" style="179" customWidth="1"/>
    <col min="9486" max="9491" width="4.33203125" style="179" customWidth="1"/>
    <col min="9492" max="9492" width="6.25" style="179" bestFit="1" customWidth="1"/>
    <col min="9493" max="9493" width="6.25" style="179" customWidth="1"/>
    <col min="9494" max="9494" width="1.75" style="179" customWidth="1"/>
    <col min="9495" max="9507" width="6.75" style="179" customWidth="1"/>
    <col min="9508" max="9727" width="9.1640625" style="179"/>
    <col min="9728" max="9728" width="6.6640625" style="179" customWidth="1"/>
    <col min="9729" max="9729" width="6.25" style="179" bestFit="1" customWidth="1"/>
    <col min="9730" max="9732" width="5.25" style="179" bestFit="1" customWidth="1"/>
    <col min="9733" max="9733" width="6.25" style="179" bestFit="1" customWidth="1"/>
    <col min="9734" max="9734" width="6.25" style="179" customWidth="1"/>
    <col min="9735" max="9735" width="6.25" style="179" bestFit="1" customWidth="1"/>
    <col min="9736" max="9736" width="6.25" style="179" customWidth="1"/>
    <col min="9737" max="9738" width="2.6640625" style="179" customWidth="1"/>
    <col min="9739" max="9739" width="4.33203125" style="179" customWidth="1"/>
    <col min="9740" max="9741" width="5.25" style="179" customWidth="1"/>
    <col min="9742" max="9747" width="4.33203125" style="179" customWidth="1"/>
    <col min="9748" max="9748" width="6.25" style="179" bestFit="1" customWidth="1"/>
    <col min="9749" max="9749" width="6.25" style="179" customWidth="1"/>
    <col min="9750" max="9750" width="1.75" style="179" customWidth="1"/>
    <col min="9751" max="9763" width="6.75" style="179" customWidth="1"/>
    <col min="9764" max="9983" width="9.1640625" style="179"/>
    <col min="9984" max="9984" width="6.6640625" style="179" customWidth="1"/>
    <col min="9985" max="9985" width="6.25" style="179" bestFit="1" customWidth="1"/>
    <col min="9986" max="9988" width="5.25" style="179" bestFit="1" customWidth="1"/>
    <col min="9989" max="9989" width="6.25" style="179" bestFit="1" customWidth="1"/>
    <col min="9990" max="9990" width="6.25" style="179" customWidth="1"/>
    <col min="9991" max="9991" width="6.25" style="179" bestFit="1" customWidth="1"/>
    <col min="9992" max="9992" width="6.25" style="179" customWidth="1"/>
    <col min="9993" max="9994" width="2.6640625" style="179" customWidth="1"/>
    <col min="9995" max="9995" width="4.33203125" style="179" customWidth="1"/>
    <col min="9996" max="9997" width="5.25" style="179" customWidth="1"/>
    <col min="9998" max="10003" width="4.33203125" style="179" customWidth="1"/>
    <col min="10004" max="10004" width="6.25" style="179" bestFit="1" customWidth="1"/>
    <col min="10005" max="10005" width="6.25" style="179" customWidth="1"/>
    <col min="10006" max="10006" width="1.75" style="179" customWidth="1"/>
    <col min="10007" max="10019" width="6.75" style="179" customWidth="1"/>
    <col min="10020" max="10239" width="9.1640625" style="179"/>
    <col min="10240" max="10240" width="6.6640625" style="179" customWidth="1"/>
    <col min="10241" max="10241" width="6.25" style="179" bestFit="1" customWidth="1"/>
    <col min="10242" max="10244" width="5.25" style="179" bestFit="1" customWidth="1"/>
    <col min="10245" max="10245" width="6.25" style="179" bestFit="1" customWidth="1"/>
    <col min="10246" max="10246" width="6.25" style="179" customWidth="1"/>
    <col min="10247" max="10247" width="6.25" style="179" bestFit="1" customWidth="1"/>
    <col min="10248" max="10248" width="6.25" style="179" customWidth="1"/>
    <col min="10249" max="10250" width="2.6640625" style="179" customWidth="1"/>
    <col min="10251" max="10251" width="4.33203125" style="179" customWidth="1"/>
    <col min="10252" max="10253" width="5.25" style="179" customWidth="1"/>
    <col min="10254" max="10259" width="4.33203125" style="179" customWidth="1"/>
    <col min="10260" max="10260" width="6.25" style="179" bestFit="1" customWidth="1"/>
    <col min="10261" max="10261" width="6.25" style="179" customWidth="1"/>
    <col min="10262" max="10262" width="1.75" style="179" customWidth="1"/>
    <col min="10263" max="10275" width="6.75" style="179" customWidth="1"/>
    <col min="10276" max="10495" width="9.1640625" style="179"/>
    <col min="10496" max="10496" width="6.6640625" style="179" customWidth="1"/>
    <col min="10497" max="10497" width="6.25" style="179" bestFit="1" customWidth="1"/>
    <col min="10498" max="10500" width="5.25" style="179" bestFit="1" customWidth="1"/>
    <col min="10501" max="10501" width="6.25" style="179" bestFit="1" customWidth="1"/>
    <col min="10502" max="10502" width="6.25" style="179" customWidth="1"/>
    <col min="10503" max="10503" width="6.25" style="179" bestFit="1" customWidth="1"/>
    <col min="10504" max="10504" width="6.25" style="179" customWidth="1"/>
    <col min="10505" max="10506" width="2.6640625" style="179" customWidth="1"/>
    <col min="10507" max="10507" width="4.33203125" style="179" customWidth="1"/>
    <col min="10508" max="10509" width="5.25" style="179" customWidth="1"/>
    <col min="10510" max="10515" width="4.33203125" style="179" customWidth="1"/>
    <col min="10516" max="10516" width="6.25" style="179" bestFit="1" customWidth="1"/>
    <col min="10517" max="10517" width="6.25" style="179" customWidth="1"/>
    <col min="10518" max="10518" width="1.75" style="179" customWidth="1"/>
    <col min="10519" max="10531" width="6.75" style="179" customWidth="1"/>
    <col min="10532" max="10751" width="9.1640625" style="179"/>
    <col min="10752" max="10752" width="6.6640625" style="179" customWidth="1"/>
    <col min="10753" max="10753" width="6.25" style="179" bestFit="1" customWidth="1"/>
    <col min="10754" max="10756" width="5.25" style="179" bestFit="1" customWidth="1"/>
    <col min="10757" max="10757" width="6.25" style="179" bestFit="1" customWidth="1"/>
    <col min="10758" max="10758" width="6.25" style="179" customWidth="1"/>
    <col min="10759" max="10759" width="6.25" style="179" bestFit="1" customWidth="1"/>
    <col min="10760" max="10760" width="6.25" style="179" customWidth="1"/>
    <col min="10761" max="10762" width="2.6640625" style="179" customWidth="1"/>
    <col min="10763" max="10763" width="4.33203125" style="179" customWidth="1"/>
    <col min="10764" max="10765" width="5.25" style="179" customWidth="1"/>
    <col min="10766" max="10771" width="4.33203125" style="179" customWidth="1"/>
    <col min="10772" max="10772" width="6.25" style="179" bestFit="1" customWidth="1"/>
    <col min="10773" max="10773" width="6.25" style="179" customWidth="1"/>
    <col min="10774" max="10774" width="1.75" style="179" customWidth="1"/>
    <col min="10775" max="10787" width="6.75" style="179" customWidth="1"/>
    <col min="10788" max="11007" width="9.1640625" style="179"/>
    <col min="11008" max="11008" width="6.6640625" style="179" customWidth="1"/>
    <col min="11009" max="11009" width="6.25" style="179" bestFit="1" customWidth="1"/>
    <col min="11010" max="11012" width="5.25" style="179" bestFit="1" customWidth="1"/>
    <col min="11013" max="11013" width="6.25" style="179" bestFit="1" customWidth="1"/>
    <col min="11014" max="11014" width="6.25" style="179" customWidth="1"/>
    <col min="11015" max="11015" width="6.25" style="179" bestFit="1" customWidth="1"/>
    <col min="11016" max="11016" width="6.25" style="179" customWidth="1"/>
    <col min="11017" max="11018" width="2.6640625" style="179" customWidth="1"/>
    <col min="11019" max="11019" width="4.33203125" style="179" customWidth="1"/>
    <col min="11020" max="11021" width="5.25" style="179" customWidth="1"/>
    <col min="11022" max="11027" width="4.33203125" style="179" customWidth="1"/>
    <col min="11028" max="11028" width="6.25" style="179" bestFit="1" customWidth="1"/>
    <col min="11029" max="11029" width="6.25" style="179" customWidth="1"/>
    <col min="11030" max="11030" width="1.75" style="179" customWidth="1"/>
    <col min="11031" max="11043" width="6.75" style="179" customWidth="1"/>
    <col min="11044" max="11263" width="9.1640625" style="179"/>
    <col min="11264" max="11264" width="6.6640625" style="179" customWidth="1"/>
    <col min="11265" max="11265" width="6.25" style="179" bestFit="1" customWidth="1"/>
    <col min="11266" max="11268" width="5.25" style="179" bestFit="1" customWidth="1"/>
    <col min="11269" max="11269" width="6.25" style="179" bestFit="1" customWidth="1"/>
    <col min="11270" max="11270" width="6.25" style="179" customWidth="1"/>
    <col min="11271" max="11271" width="6.25" style="179" bestFit="1" customWidth="1"/>
    <col min="11272" max="11272" width="6.25" style="179" customWidth="1"/>
    <col min="11273" max="11274" width="2.6640625" style="179" customWidth="1"/>
    <col min="11275" max="11275" width="4.33203125" style="179" customWidth="1"/>
    <col min="11276" max="11277" width="5.25" style="179" customWidth="1"/>
    <col min="11278" max="11283" width="4.33203125" style="179" customWidth="1"/>
    <col min="11284" max="11284" width="6.25" style="179" bestFit="1" customWidth="1"/>
    <col min="11285" max="11285" width="6.25" style="179" customWidth="1"/>
    <col min="11286" max="11286" width="1.75" style="179" customWidth="1"/>
    <col min="11287" max="11299" width="6.75" style="179" customWidth="1"/>
    <col min="11300" max="11519" width="9.1640625" style="179"/>
    <col min="11520" max="11520" width="6.6640625" style="179" customWidth="1"/>
    <col min="11521" max="11521" width="6.25" style="179" bestFit="1" customWidth="1"/>
    <col min="11522" max="11524" width="5.25" style="179" bestFit="1" customWidth="1"/>
    <col min="11525" max="11525" width="6.25" style="179" bestFit="1" customWidth="1"/>
    <col min="11526" max="11526" width="6.25" style="179" customWidth="1"/>
    <col min="11527" max="11527" width="6.25" style="179" bestFit="1" customWidth="1"/>
    <col min="11528" max="11528" width="6.25" style="179" customWidth="1"/>
    <col min="11529" max="11530" width="2.6640625" style="179" customWidth="1"/>
    <col min="11531" max="11531" width="4.33203125" style="179" customWidth="1"/>
    <col min="11532" max="11533" width="5.25" style="179" customWidth="1"/>
    <col min="11534" max="11539" width="4.33203125" style="179" customWidth="1"/>
    <col min="11540" max="11540" width="6.25" style="179" bestFit="1" customWidth="1"/>
    <col min="11541" max="11541" width="6.25" style="179" customWidth="1"/>
    <col min="11542" max="11542" width="1.75" style="179" customWidth="1"/>
    <col min="11543" max="11555" width="6.75" style="179" customWidth="1"/>
    <col min="11556" max="11775" width="9.1640625" style="179"/>
    <col min="11776" max="11776" width="6.6640625" style="179" customWidth="1"/>
    <col min="11777" max="11777" width="6.25" style="179" bestFit="1" customWidth="1"/>
    <col min="11778" max="11780" width="5.25" style="179" bestFit="1" customWidth="1"/>
    <col min="11781" max="11781" width="6.25" style="179" bestFit="1" customWidth="1"/>
    <col min="11782" max="11782" width="6.25" style="179" customWidth="1"/>
    <col min="11783" max="11783" width="6.25" style="179" bestFit="1" customWidth="1"/>
    <col min="11784" max="11784" width="6.25" style="179" customWidth="1"/>
    <col min="11785" max="11786" width="2.6640625" style="179" customWidth="1"/>
    <col min="11787" max="11787" width="4.33203125" style="179" customWidth="1"/>
    <col min="11788" max="11789" width="5.25" style="179" customWidth="1"/>
    <col min="11790" max="11795" width="4.33203125" style="179" customWidth="1"/>
    <col min="11796" max="11796" width="6.25" style="179" bestFit="1" customWidth="1"/>
    <col min="11797" max="11797" width="6.25" style="179" customWidth="1"/>
    <col min="11798" max="11798" width="1.75" style="179" customWidth="1"/>
    <col min="11799" max="11811" width="6.75" style="179" customWidth="1"/>
    <col min="11812" max="12031" width="9.1640625" style="179"/>
    <col min="12032" max="12032" width="6.6640625" style="179" customWidth="1"/>
    <col min="12033" max="12033" width="6.25" style="179" bestFit="1" customWidth="1"/>
    <col min="12034" max="12036" width="5.25" style="179" bestFit="1" customWidth="1"/>
    <col min="12037" max="12037" width="6.25" style="179" bestFit="1" customWidth="1"/>
    <col min="12038" max="12038" width="6.25" style="179" customWidth="1"/>
    <col min="12039" max="12039" width="6.25" style="179" bestFit="1" customWidth="1"/>
    <col min="12040" max="12040" width="6.25" style="179" customWidth="1"/>
    <col min="12041" max="12042" width="2.6640625" style="179" customWidth="1"/>
    <col min="12043" max="12043" width="4.33203125" style="179" customWidth="1"/>
    <col min="12044" max="12045" width="5.25" style="179" customWidth="1"/>
    <col min="12046" max="12051" width="4.33203125" style="179" customWidth="1"/>
    <col min="12052" max="12052" width="6.25" style="179" bestFit="1" customWidth="1"/>
    <col min="12053" max="12053" width="6.25" style="179" customWidth="1"/>
    <col min="12054" max="12054" width="1.75" style="179" customWidth="1"/>
    <col min="12055" max="12067" width="6.75" style="179" customWidth="1"/>
    <col min="12068" max="12287" width="9.1640625" style="179"/>
    <col min="12288" max="12288" width="6.6640625" style="179" customWidth="1"/>
    <col min="12289" max="12289" width="6.25" style="179" bestFit="1" customWidth="1"/>
    <col min="12290" max="12292" width="5.25" style="179" bestFit="1" customWidth="1"/>
    <col min="12293" max="12293" width="6.25" style="179" bestFit="1" customWidth="1"/>
    <col min="12294" max="12294" width="6.25" style="179" customWidth="1"/>
    <col min="12295" max="12295" width="6.25" style="179" bestFit="1" customWidth="1"/>
    <col min="12296" max="12296" width="6.25" style="179" customWidth="1"/>
    <col min="12297" max="12298" width="2.6640625" style="179" customWidth="1"/>
    <col min="12299" max="12299" width="4.33203125" style="179" customWidth="1"/>
    <col min="12300" max="12301" width="5.25" style="179" customWidth="1"/>
    <col min="12302" max="12307" width="4.33203125" style="179" customWidth="1"/>
    <col min="12308" max="12308" width="6.25" style="179" bestFit="1" customWidth="1"/>
    <col min="12309" max="12309" width="6.25" style="179" customWidth="1"/>
    <col min="12310" max="12310" width="1.75" style="179" customWidth="1"/>
    <col min="12311" max="12323" width="6.75" style="179" customWidth="1"/>
    <col min="12324" max="12543" width="9.1640625" style="179"/>
    <col min="12544" max="12544" width="6.6640625" style="179" customWidth="1"/>
    <col min="12545" max="12545" width="6.25" style="179" bestFit="1" customWidth="1"/>
    <col min="12546" max="12548" width="5.25" style="179" bestFit="1" customWidth="1"/>
    <col min="12549" max="12549" width="6.25" style="179" bestFit="1" customWidth="1"/>
    <col min="12550" max="12550" width="6.25" style="179" customWidth="1"/>
    <col min="12551" max="12551" width="6.25" style="179" bestFit="1" customWidth="1"/>
    <col min="12552" max="12552" width="6.25" style="179" customWidth="1"/>
    <col min="12553" max="12554" width="2.6640625" style="179" customWidth="1"/>
    <col min="12555" max="12555" width="4.33203125" style="179" customWidth="1"/>
    <col min="12556" max="12557" width="5.25" style="179" customWidth="1"/>
    <col min="12558" max="12563" width="4.33203125" style="179" customWidth="1"/>
    <col min="12564" max="12564" width="6.25" style="179" bestFit="1" customWidth="1"/>
    <col min="12565" max="12565" width="6.25" style="179" customWidth="1"/>
    <col min="12566" max="12566" width="1.75" style="179" customWidth="1"/>
    <col min="12567" max="12579" width="6.75" style="179" customWidth="1"/>
    <col min="12580" max="12799" width="9.1640625" style="179"/>
    <col min="12800" max="12800" width="6.6640625" style="179" customWidth="1"/>
    <col min="12801" max="12801" width="6.25" style="179" bestFit="1" customWidth="1"/>
    <col min="12802" max="12804" width="5.25" style="179" bestFit="1" customWidth="1"/>
    <col min="12805" max="12805" width="6.25" style="179" bestFit="1" customWidth="1"/>
    <col min="12806" max="12806" width="6.25" style="179" customWidth="1"/>
    <col min="12807" max="12807" width="6.25" style="179" bestFit="1" customWidth="1"/>
    <col min="12808" max="12808" width="6.25" style="179" customWidth="1"/>
    <col min="12809" max="12810" width="2.6640625" style="179" customWidth="1"/>
    <col min="12811" max="12811" width="4.33203125" style="179" customWidth="1"/>
    <col min="12812" max="12813" width="5.25" style="179" customWidth="1"/>
    <col min="12814" max="12819" width="4.33203125" style="179" customWidth="1"/>
    <col min="12820" max="12820" width="6.25" style="179" bestFit="1" customWidth="1"/>
    <col min="12821" max="12821" width="6.25" style="179" customWidth="1"/>
    <col min="12822" max="12822" width="1.75" style="179" customWidth="1"/>
    <col min="12823" max="12835" width="6.75" style="179" customWidth="1"/>
    <col min="12836" max="13055" width="9.1640625" style="179"/>
    <col min="13056" max="13056" width="6.6640625" style="179" customWidth="1"/>
    <col min="13057" max="13057" width="6.25" style="179" bestFit="1" customWidth="1"/>
    <col min="13058" max="13060" width="5.25" style="179" bestFit="1" customWidth="1"/>
    <col min="13061" max="13061" width="6.25" style="179" bestFit="1" customWidth="1"/>
    <col min="13062" max="13062" width="6.25" style="179" customWidth="1"/>
    <col min="13063" max="13063" width="6.25" style="179" bestFit="1" customWidth="1"/>
    <col min="13064" max="13064" width="6.25" style="179" customWidth="1"/>
    <col min="13065" max="13066" width="2.6640625" style="179" customWidth="1"/>
    <col min="13067" max="13067" width="4.33203125" style="179" customWidth="1"/>
    <col min="13068" max="13069" width="5.25" style="179" customWidth="1"/>
    <col min="13070" max="13075" width="4.33203125" style="179" customWidth="1"/>
    <col min="13076" max="13076" width="6.25" style="179" bestFit="1" customWidth="1"/>
    <col min="13077" max="13077" width="6.25" style="179" customWidth="1"/>
    <col min="13078" max="13078" width="1.75" style="179" customWidth="1"/>
    <col min="13079" max="13091" width="6.75" style="179" customWidth="1"/>
    <col min="13092" max="13311" width="9.1640625" style="179"/>
    <col min="13312" max="13312" width="6.6640625" style="179" customWidth="1"/>
    <col min="13313" max="13313" width="6.25" style="179" bestFit="1" customWidth="1"/>
    <col min="13314" max="13316" width="5.25" style="179" bestFit="1" customWidth="1"/>
    <col min="13317" max="13317" width="6.25" style="179" bestFit="1" customWidth="1"/>
    <col min="13318" max="13318" width="6.25" style="179" customWidth="1"/>
    <col min="13319" max="13319" width="6.25" style="179" bestFit="1" customWidth="1"/>
    <col min="13320" max="13320" width="6.25" style="179" customWidth="1"/>
    <col min="13321" max="13322" width="2.6640625" style="179" customWidth="1"/>
    <col min="13323" max="13323" width="4.33203125" style="179" customWidth="1"/>
    <col min="13324" max="13325" width="5.25" style="179" customWidth="1"/>
    <col min="13326" max="13331" width="4.33203125" style="179" customWidth="1"/>
    <col min="13332" max="13332" width="6.25" style="179" bestFit="1" customWidth="1"/>
    <col min="13333" max="13333" width="6.25" style="179" customWidth="1"/>
    <col min="13334" max="13334" width="1.75" style="179" customWidth="1"/>
    <col min="13335" max="13347" width="6.75" style="179" customWidth="1"/>
    <col min="13348" max="13567" width="9.1640625" style="179"/>
    <col min="13568" max="13568" width="6.6640625" style="179" customWidth="1"/>
    <col min="13569" max="13569" width="6.25" style="179" bestFit="1" customWidth="1"/>
    <col min="13570" max="13572" width="5.25" style="179" bestFit="1" customWidth="1"/>
    <col min="13573" max="13573" width="6.25" style="179" bestFit="1" customWidth="1"/>
    <col min="13574" max="13574" width="6.25" style="179" customWidth="1"/>
    <col min="13575" max="13575" width="6.25" style="179" bestFit="1" customWidth="1"/>
    <col min="13576" max="13576" width="6.25" style="179" customWidth="1"/>
    <col min="13577" max="13578" width="2.6640625" style="179" customWidth="1"/>
    <col min="13579" max="13579" width="4.33203125" style="179" customWidth="1"/>
    <col min="13580" max="13581" width="5.25" style="179" customWidth="1"/>
    <col min="13582" max="13587" width="4.33203125" style="179" customWidth="1"/>
    <col min="13588" max="13588" width="6.25" style="179" bestFit="1" customWidth="1"/>
    <col min="13589" max="13589" width="6.25" style="179" customWidth="1"/>
    <col min="13590" max="13590" width="1.75" style="179" customWidth="1"/>
    <col min="13591" max="13603" width="6.75" style="179" customWidth="1"/>
    <col min="13604" max="13823" width="9.1640625" style="179"/>
    <col min="13824" max="13824" width="6.6640625" style="179" customWidth="1"/>
    <col min="13825" max="13825" width="6.25" style="179" bestFit="1" customWidth="1"/>
    <col min="13826" max="13828" width="5.25" style="179" bestFit="1" customWidth="1"/>
    <col min="13829" max="13829" width="6.25" style="179" bestFit="1" customWidth="1"/>
    <col min="13830" max="13830" width="6.25" style="179" customWidth="1"/>
    <col min="13831" max="13831" width="6.25" style="179" bestFit="1" customWidth="1"/>
    <col min="13832" max="13832" width="6.25" style="179" customWidth="1"/>
    <col min="13833" max="13834" width="2.6640625" style="179" customWidth="1"/>
    <col min="13835" max="13835" width="4.33203125" style="179" customWidth="1"/>
    <col min="13836" max="13837" width="5.25" style="179" customWidth="1"/>
    <col min="13838" max="13843" width="4.33203125" style="179" customWidth="1"/>
    <col min="13844" max="13844" width="6.25" style="179" bestFit="1" customWidth="1"/>
    <col min="13845" max="13845" width="6.25" style="179" customWidth="1"/>
    <col min="13846" max="13846" width="1.75" style="179" customWidth="1"/>
    <col min="13847" max="13859" width="6.75" style="179" customWidth="1"/>
    <col min="13860" max="14079" width="9.1640625" style="179"/>
    <col min="14080" max="14080" width="6.6640625" style="179" customWidth="1"/>
    <col min="14081" max="14081" width="6.25" style="179" bestFit="1" customWidth="1"/>
    <col min="14082" max="14084" width="5.25" style="179" bestFit="1" customWidth="1"/>
    <col min="14085" max="14085" width="6.25" style="179" bestFit="1" customWidth="1"/>
    <col min="14086" max="14086" width="6.25" style="179" customWidth="1"/>
    <col min="14087" max="14087" width="6.25" style="179" bestFit="1" customWidth="1"/>
    <col min="14088" max="14088" width="6.25" style="179" customWidth="1"/>
    <col min="14089" max="14090" width="2.6640625" style="179" customWidth="1"/>
    <col min="14091" max="14091" width="4.33203125" style="179" customWidth="1"/>
    <col min="14092" max="14093" width="5.25" style="179" customWidth="1"/>
    <col min="14094" max="14099" width="4.33203125" style="179" customWidth="1"/>
    <col min="14100" max="14100" width="6.25" style="179" bestFit="1" customWidth="1"/>
    <col min="14101" max="14101" width="6.25" style="179" customWidth="1"/>
    <col min="14102" max="14102" width="1.75" style="179" customWidth="1"/>
    <col min="14103" max="14115" width="6.75" style="179" customWidth="1"/>
    <col min="14116" max="14335" width="9.1640625" style="179"/>
    <col min="14336" max="14336" width="6.6640625" style="179" customWidth="1"/>
    <col min="14337" max="14337" width="6.25" style="179" bestFit="1" customWidth="1"/>
    <col min="14338" max="14340" width="5.25" style="179" bestFit="1" customWidth="1"/>
    <col min="14341" max="14341" width="6.25" style="179" bestFit="1" customWidth="1"/>
    <col min="14342" max="14342" width="6.25" style="179" customWidth="1"/>
    <col min="14343" max="14343" width="6.25" style="179" bestFit="1" customWidth="1"/>
    <col min="14344" max="14344" width="6.25" style="179" customWidth="1"/>
    <col min="14345" max="14346" width="2.6640625" style="179" customWidth="1"/>
    <col min="14347" max="14347" width="4.33203125" style="179" customWidth="1"/>
    <col min="14348" max="14349" width="5.25" style="179" customWidth="1"/>
    <col min="14350" max="14355" width="4.33203125" style="179" customWidth="1"/>
    <col min="14356" max="14356" width="6.25" style="179" bestFit="1" customWidth="1"/>
    <col min="14357" max="14357" width="6.25" style="179" customWidth="1"/>
    <col min="14358" max="14358" width="1.75" style="179" customWidth="1"/>
    <col min="14359" max="14371" width="6.75" style="179" customWidth="1"/>
    <col min="14372" max="14591" width="9.1640625" style="179"/>
    <col min="14592" max="14592" width="6.6640625" style="179" customWidth="1"/>
    <col min="14593" max="14593" width="6.25" style="179" bestFit="1" customWidth="1"/>
    <col min="14594" max="14596" width="5.25" style="179" bestFit="1" customWidth="1"/>
    <col min="14597" max="14597" width="6.25" style="179" bestFit="1" customWidth="1"/>
    <col min="14598" max="14598" width="6.25" style="179" customWidth="1"/>
    <col min="14599" max="14599" width="6.25" style="179" bestFit="1" customWidth="1"/>
    <col min="14600" max="14600" width="6.25" style="179" customWidth="1"/>
    <col min="14601" max="14602" width="2.6640625" style="179" customWidth="1"/>
    <col min="14603" max="14603" width="4.33203125" style="179" customWidth="1"/>
    <col min="14604" max="14605" width="5.25" style="179" customWidth="1"/>
    <col min="14606" max="14611" width="4.33203125" style="179" customWidth="1"/>
    <col min="14612" max="14612" width="6.25" style="179" bestFit="1" customWidth="1"/>
    <col min="14613" max="14613" width="6.25" style="179" customWidth="1"/>
    <col min="14614" max="14614" width="1.75" style="179" customWidth="1"/>
    <col min="14615" max="14627" width="6.75" style="179" customWidth="1"/>
    <col min="14628" max="14847" width="9.1640625" style="179"/>
    <col min="14848" max="14848" width="6.6640625" style="179" customWidth="1"/>
    <col min="14849" max="14849" width="6.25" style="179" bestFit="1" customWidth="1"/>
    <col min="14850" max="14852" width="5.25" style="179" bestFit="1" customWidth="1"/>
    <col min="14853" max="14853" width="6.25" style="179" bestFit="1" customWidth="1"/>
    <col min="14854" max="14854" width="6.25" style="179" customWidth="1"/>
    <col min="14855" max="14855" width="6.25" style="179" bestFit="1" customWidth="1"/>
    <col min="14856" max="14856" width="6.25" style="179" customWidth="1"/>
    <col min="14857" max="14858" width="2.6640625" style="179" customWidth="1"/>
    <col min="14859" max="14859" width="4.33203125" style="179" customWidth="1"/>
    <col min="14860" max="14861" width="5.25" style="179" customWidth="1"/>
    <col min="14862" max="14867" width="4.33203125" style="179" customWidth="1"/>
    <col min="14868" max="14868" width="6.25" style="179" bestFit="1" customWidth="1"/>
    <col min="14869" max="14869" width="6.25" style="179" customWidth="1"/>
    <col min="14870" max="14870" width="1.75" style="179" customWidth="1"/>
    <col min="14871" max="14883" width="6.75" style="179" customWidth="1"/>
    <col min="14884" max="15103" width="9.1640625" style="179"/>
    <col min="15104" max="15104" width="6.6640625" style="179" customWidth="1"/>
    <col min="15105" max="15105" width="6.25" style="179" bestFit="1" customWidth="1"/>
    <col min="15106" max="15108" width="5.25" style="179" bestFit="1" customWidth="1"/>
    <col min="15109" max="15109" width="6.25" style="179" bestFit="1" customWidth="1"/>
    <col min="15110" max="15110" width="6.25" style="179" customWidth="1"/>
    <col min="15111" max="15111" width="6.25" style="179" bestFit="1" customWidth="1"/>
    <col min="15112" max="15112" width="6.25" style="179" customWidth="1"/>
    <col min="15113" max="15114" width="2.6640625" style="179" customWidth="1"/>
    <col min="15115" max="15115" width="4.33203125" style="179" customWidth="1"/>
    <col min="15116" max="15117" width="5.25" style="179" customWidth="1"/>
    <col min="15118" max="15123" width="4.33203125" style="179" customWidth="1"/>
    <col min="15124" max="15124" width="6.25" style="179" bestFit="1" customWidth="1"/>
    <col min="15125" max="15125" width="6.25" style="179" customWidth="1"/>
    <col min="15126" max="15126" width="1.75" style="179" customWidth="1"/>
    <col min="15127" max="15139" width="6.75" style="179" customWidth="1"/>
    <col min="15140" max="15359" width="9.1640625" style="179"/>
    <col min="15360" max="15360" width="6.6640625" style="179" customWidth="1"/>
    <col min="15361" max="15361" width="6.25" style="179" bestFit="1" customWidth="1"/>
    <col min="15362" max="15364" width="5.25" style="179" bestFit="1" customWidth="1"/>
    <col min="15365" max="15365" width="6.25" style="179" bestFit="1" customWidth="1"/>
    <col min="15366" max="15366" width="6.25" style="179" customWidth="1"/>
    <col min="15367" max="15367" width="6.25" style="179" bestFit="1" customWidth="1"/>
    <col min="15368" max="15368" width="6.25" style="179" customWidth="1"/>
    <col min="15369" max="15370" width="2.6640625" style="179" customWidth="1"/>
    <col min="15371" max="15371" width="4.33203125" style="179" customWidth="1"/>
    <col min="15372" max="15373" width="5.25" style="179" customWidth="1"/>
    <col min="15374" max="15379" width="4.33203125" style="179" customWidth="1"/>
    <col min="15380" max="15380" width="6.25" style="179" bestFit="1" customWidth="1"/>
    <col min="15381" max="15381" width="6.25" style="179" customWidth="1"/>
    <col min="15382" max="15382" width="1.75" style="179" customWidth="1"/>
    <col min="15383" max="15395" width="6.75" style="179" customWidth="1"/>
    <col min="15396" max="15615" width="9.1640625" style="179"/>
    <col min="15616" max="15616" width="6.6640625" style="179" customWidth="1"/>
    <col min="15617" max="15617" width="6.25" style="179" bestFit="1" customWidth="1"/>
    <col min="15618" max="15620" width="5.25" style="179" bestFit="1" customWidth="1"/>
    <col min="15621" max="15621" width="6.25" style="179" bestFit="1" customWidth="1"/>
    <col min="15622" max="15622" width="6.25" style="179" customWidth="1"/>
    <col min="15623" max="15623" width="6.25" style="179" bestFit="1" customWidth="1"/>
    <col min="15624" max="15624" width="6.25" style="179" customWidth="1"/>
    <col min="15625" max="15626" width="2.6640625" style="179" customWidth="1"/>
    <col min="15627" max="15627" width="4.33203125" style="179" customWidth="1"/>
    <col min="15628" max="15629" width="5.25" style="179" customWidth="1"/>
    <col min="15630" max="15635" width="4.33203125" style="179" customWidth="1"/>
    <col min="15636" max="15636" width="6.25" style="179" bestFit="1" customWidth="1"/>
    <col min="15637" max="15637" width="6.25" style="179" customWidth="1"/>
    <col min="15638" max="15638" width="1.75" style="179" customWidth="1"/>
    <col min="15639" max="15651" width="6.75" style="179" customWidth="1"/>
    <col min="15652" max="15871" width="9.1640625" style="179"/>
    <col min="15872" max="15872" width="6.6640625" style="179" customWidth="1"/>
    <col min="15873" max="15873" width="6.25" style="179" bestFit="1" customWidth="1"/>
    <col min="15874" max="15876" width="5.25" style="179" bestFit="1" customWidth="1"/>
    <col min="15877" max="15877" width="6.25" style="179" bestFit="1" customWidth="1"/>
    <col min="15878" max="15878" width="6.25" style="179" customWidth="1"/>
    <col min="15879" max="15879" width="6.25" style="179" bestFit="1" customWidth="1"/>
    <col min="15880" max="15880" width="6.25" style="179" customWidth="1"/>
    <col min="15881" max="15882" width="2.6640625" style="179" customWidth="1"/>
    <col min="15883" max="15883" width="4.33203125" style="179" customWidth="1"/>
    <col min="15884" max="15885" width="5.25" style="179" customWidth="1"/>
    <col min="15886" max="15891" width="4.33203125" style="179" customWidth="1"/>
    <col min="15892" max="15892" width="6.25" style="179" bestFit="1" customWidth="1"/>
    <col min="15893" max="15893" width="6.25" style="179" customWidth="1"/>
    <col min="15894" max="15894" width="1.75" style="179" customWidth="1"/>
    <col min="15895" max="15907" width="6.75" style="179" customWidth="1"/>
    <col min="15908" max="16127" width="9.1640625" style="179"/>
    <col min="16128" max="16128" width="6.6640625" style="179" customWidth="1"/>
    <col min="16129" max="16129" width="6.25" style="179" bestFit="1" customWidth="1"/>
    <col min="16130" max="16132" width="5.25" style="179" bestFit="1" customWidth="1"/>
    <col min="16133" max="16133" width="6.25" style="179" bestFit="1" customWidth="1"/>
    <col min="16134" max="16134" width="6.25" style="179" customWidth="1"/>
    <col min="16135" max="16135" width="6.25" style="179" bestFit="1" customWidth="1"/>
    <col min="16136" max="16136" width="6.25" style="179" customWidth="1"/>
    <col min="16137" max="16138" width="2.6640625" style="179" customWidth="1"/>
    <col min="16139" max="16139" width="4.33203125" style="179" customWidth="1"/>
    <col min="16140" max="16141" width="5.25" style="179" customWidth="1"/>
    <col min="16142" max="16147" width="4.33203125" style="179" customWidth="1"/>
    <col min="16148" max="16148" width="6.25" style="179" bestFit="1" customWidth="1"/>
    <col min="16149" max="16149" width="6.25" style="179" customWidth="1"/>
    <col min="16150" max="16150" width="1.75" style="179" customWidth="1"/>
    <col min="16151" max="16163" width="6.75" style="179" customWidth="1"/>
    <col min="16164" max="16384" width="9.1640625" style="179"/>
  </cols>
  <sheetData>
    <row r="1" spans="1:36" ht="19" x14ac:dyDescent="0.3">
      <c r="A1" s="261" t="s">
        <v>61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</row>
    <row r="2" spans="1:36" ht="21" customHeight="1" thickBot="1" x14ac:dyDescent="0.25">
      <c r="A2" s="180" t="s">
        <v>62</v>
      </c>
      <c r="X2" s="180" t="s">
        <v>63</v>
      </c>
      <c r="AA2" s="180"/>
    </row>
    <row r="3" spans="1:36" ht="13.5" customHeight="1" x14ac:dyDescent="0.2">
      <c r="A3" s="298" t="s">
        <v>4</v>
      </c>
      <c r="B3" s="300" t="s">
        <v>5</v>
      </c>
      <c r="C3" s="301"/>
      <c r="D3" s="300" t="s">
        <v>6</v>
      </c>
      <c r="E3" s="301"/>
      <c r="F3" s="300" t="s">
        <v>7</v>
      </c>
      <c r="G3" s="301"/>
      <c r="H3" s="300" t="s">
        <v>8</v>
      </c>
      <c r="I3" s="301"/>
      <c r="J3" s="300" t="s">
        <v>9</v>
      </c>
      <c r="K3" s="301"/>
      <c r="L3" s="300" t="s">
        <v>10</v>
      </c>
      <c r="M3" s="301"/>
      <c r="N3" s="300" t="s">
        <v>11</v>
      </c>
      <c r="O3" s="301"/>
      <c r="P3" s="300" t="s">
        <v>12</v>
      </c>
      <c r="Q3" s="301"/>
      <c r="R3" s="300" t="s">
        <v>13</v>
      </c>
      <c r="S3" s="306"/>
      <c r="T3" s="308" t="s">
        <v>14</v>
      </c>
      <c r="U3" s="309"/>
      <c r="V3" s="182"/>
      <c r="W3" s="280" t="s">
        <v>4</v>
      </c>
      <c r="X3" s="256" t="s">
        <v>14</v>
      </c>
      <c r="Y3" s="257"/>
      <c r="Z3" s="258"/>
      <c r="AA3" s="256" t="s">
        <v>15</v>
      </c>
      <c r="AB3" s="257"/>
      <c r="AC3" s="258"/>
      <c r="AD3" s="256" t="s">
        <v>16</v>
      </c>
      <c r="AE3" s="257"/>
      <c r="AF3" s="258"/>
      <c r="AG3" s="256" t="s">
        <v>17</v>
      </c>
      <c r="AH3" s="257"/>
      <c r="AI3" s="258"/>
    </row>
    <row r="4" spans="1:36" ht="13.5" customHeight="1" x14ac:dyDescent="0.2">
      <c r="A4" s="299"/>
      <c r="B4" s="302"/>
      <c r="C4" s="303"/>
      <c r="D4" s="302"/>
      <c r="E4" s="303"/>
      <c r="F4" s="302"/>
      <c r="G4" s="303"/>
      <c r="H4" s="302"/>
      <c r="I4" s="303"/>
      <c r="J4" s="302"/>
      <c r="K4" s="303"/>
      <c r="L4" s="302"/>
      <c r="M4" s="303"/>
      <c r="N4" s="302"/>
      <c r="O4" s="303"/>
      <c r="P4" s="304" t="s">
        <v>18</v>
      </c>
      <c r="Q4" s="305"/>
      <c r="R4" s="302"/>
      <c r="S4" s="307"/>
      <c r="T4" s="310"/>
      <c r="U4" s="311"/>
      <c r="W4" s="281"/>
      <c r="X4" s="268" t="s">
        <v>19</v>
      </c>
      <c r="Y4" s="270" t="s">
        <v>20</v>
      </c>
      <c r="Z4" s="259" t="s">
        <v>14</v>
      </c>
      <c r="AA4" s="268" t="s">
        <v>19</v>
      </c>
      <c r="AB4" s="270" t="s">
        <v>20</v>
      </c>
      <c r="AC4" s="259" t="s">
        <v>14</v>
      </c>
      <c r="AD4" s="268" t="s">
        <v>19</v>
      </c>
      <c r="AE4" s="270" t="s">
        <v>20</v>
      </c>
      <c r="AF4" s="259" t="s">
        <v>14</v>
      </c>
      <c r="AG4" s="268" t="s">
        <v>19</v>
      </c>
      <c r="AH4" s="270" t="s">
        <v>20</v>
      </c>
      <c r="AI4" s="259" t="s">
        <v>14</v>
      </c>
    </row>
    <row r="5" spans="1:36" ht="13" x14ac:dyDescent="0.2">
      <c r="A5" s="314"/>
      <c r="B5" s="235" t="s">
        <v>19</v>
      </c>
      <c r="C5" s="236" t="s">
        <v>20</v>
      </c>
      <c r="D5" s="235" t="s">
        <v>19</v>
      </c>
      <c r="E5" s="236" t="s">
        <v>20</v>
      </c>
      <c r="F5" s="235" t="s">
        <v>19</v>
      </c>
      <c r="G5" s="236" t="s">
        <v>20</v>
      </c>
      <c r="H5" s="235" t="s">
        <v>19</v>
      </c>
      <c r="I5" s="236" t="s">
        <v>20</v>
      </c>
      <c r="J5" s="237" t="s">
        <v>19</v>
      </c>
      <c r="K5" s="236" t="s">
        <v>20</v>
      </c>
      <c r="L5" s="235" t="s">
        <v>19</v>
      </c>
      <c r="M5" s="236" t="s">
        <v>20</v>
      </c>
      <c r="N5" s="235" t="s">
        <v>19</v>
      </c>
      <c r="O5" s="236" t="s">
        <v>20</v>
      </c>
      <c r="P5" s="235" t="s">
        <v>19</v>
      </c>
      <c r="Q5" s="236" t="s">
        <v>20</v>
      </c>
      <c r="R5" s="235" t="s">
        <v>19</v>
      </c>
      <c r="S5" s="239" t="s">
        <v>20</v>
      </c>
      <c r="T5" s="240" t="s">
        <v>19</v>
      </c>
      <c r="U5" s="241" t="s">
        <v>20</v>
      </c>
      <c r="W5" s="318"/>
      <c r="X5" s="315"/>
      <c r="Y5" s="316"/>
      <c r="Z5" s="317"/>
      <c r="AA5" s="315"/>
      <c r="AB5" s="316"/>
      <c r="AC5" s="317"/>
      <c r="AD5" s="315"/>
      <c r="AE5" s="316"/>
      <c r="AF5" s="317"/>
      <c r="AG5" s="315"/>
      <c r="AH5" s="316"/>
      <c r="AI5" s="317"/>
    </row>
    <row r="6" spans="1:36" ht="12.75" customHeight="1" x14ac:dyDescent="0.2">
      <c r="A6" s="242" t="s">
        <v>21</v>
      </c>
      <c r="B6" s="31">
        <v>0</v>
      </c>
      <c r="C6" s="32">
        <v>0</v>
      </c>
      <c r="D6" s="31">
        <v>0</v>
      </c>
      <c r="E6" s="32">
        <v>0</v>
      </c>
      <c r="F6" s="31">
        <v>0</v>
      </c>
      <c r="G6" s="32">
        <v>0</v>
      </c>
      <c r="H6" s="31">
        <v>0</v>
      </c>
      <c r="I6" s="32">
        <v>0</v>
      </c>
      <c r="J6" s="252">
        <v>0</v>
      </c>
      <c r="K6" s="32">
        <v>0</v>
      </c>
      <c r="L6" s="31">
        <v>0</v>
      </c>
      <c r="M6" s="32">
        <v>0</v>
      </c>
      <c r="N6" s="31">
        <v>0</v>
      </c>
      <c r="O6" s="32">
        <v>0</v>
      </c>
      <c r="P6" s="31">
        <v>0</v>
      </c>
      <c r="Q6" s="32">
        <v>0</v>
      </c>
      <c r="R6" s="31">
        <v>0</v>
      </c>
      <c r="S6" s="87">
        <v>0</v>
      </c>
      <c r="T6" s="36">
        <f t="shared" ref="T6:U37" si="0">SUM(B6,D6,F6,H6,J6,L6,N6,P6,R6)</f>
        <v>0</v>
      </c>
      <c r="U6" s="37">
        <f t="shared" si="0"/>
        <v>0</v>
      </c>
      <c r="W6" s="242" t="s">
        <v>21</v>
      </c>
      <c r="X6" s="39">
        <f t="shared" ref="X6:Y53" si="1">SUM(B6,D6,F6,H6,J6,L6,N6)</f>
        <v>0</v>
      </c>
      <c r="Y6" s="40">
        <f t="shared" si="1"/>
        <v>0</v>
      </c>
      <c r="Z6" s="41">
        <f t="shared" ref="Z6:Z53" si="2">X6+Y6</f>
        <v>0</v>
      </c>
      <c r="AA6" s="42">
        <f t="shared" ref="AA6:AA53" si="3">ROUND(X6/$X$54,3)</f>
        <v>0</v>
      </c>
      <c r="AB6" s="43">
        <f t="shared" ref="AB6:AB49" si="4">ROUND(Y6/$Y$54,3)</f>
        <v>0</v>
      </c>
      <c r="AC6" s="44">
        <f t="shared" ref="AC6:AC49" si="5">ROUND(Z6/$Z$54,3)</f>
        <v>0</v>
      </c>
      <c r="AD6" s="200" t="s">
        <v>41</v>
      </c>
      <c r="AE6" s="201"/>
      <c r="AF6" s="202"/>
      <c r="AG6" s="200" t="s">
        <v>42</v>
      </c>
      <c r="AH6" s="201"/>
      <c r="AI6" s="202"/>
    </row>
    <row r="7" spans="1:36" ht="12.75" customHeight="1" x14ac:dyDescent="0.2">
      <c r="A7" s="195">
        <v>20</v>
      </c>
      <c r="B7" s="29">
        <v>0</v>
      </c>
      <c r="C7" s="30">
        <v>0</v>
      </c>
      <c r="D7" s="31">
        <v>0</v>
      </c>
      <c r="E7" s="32">
        <v>0</v>
      </c>
      <c r="F7" s="29">
        <v>0</v>
      </c>
      <c r="G7" s="30">
        <v>0</v>
      </c>
      <c r="H7" s="31">
        <v>0</v>
      </c>
      <c r="I7" s="32">
        <v>0</v>
      </c>
      <c r="J7" s="252">
        <v>0</v>
      </c>
      <c r="K7" s="30">
        <v>0</v>
      </c>
      <c r="L7" s="31">
        <v>0</v>
      </c>
      <c r="M7" s="32">
        <v>0</v>
      </c>
      <c r="N7" s="29">
        <v>0</v>
      </c>
      <c r="O7" s="30">
        <v>0</v>
      </c>
      <c r="P7" s="29">
        <v>0</v>
      </c>
      <c r="Q7" s="30">
        <v>0</v>
      </c>
      <c r="R7" s="29">
        <v>0</v>
      </c>
      <c r="S7" s="35">
        <v>0</v>
      </c>
      <c r="T7" s="36">
        <f t="shared" si="0"/>
        <v>0</v>
      </c>
      <c r="U7" s="37">
        <f t="shared" si="0"/>
        <v>0</v>
      </c>
      <c r="V7" s="38"/>
      <c r="W7" s="195">
        <v>20</v>
      </c>
      <c r="X7" s="39">
        <f t="shared" si="1"/>
        <v>0</v>
      </c>
      <c r="Y7" s="40">
        <f t="shared" si="1"/>
        <v>0</v>
      </c>
      <c r="Z7" s="41">
        <f t="shared" si="2"/>
        <v>0</v>
      </c>
      <c r="AA7" s="42">
        <f t="shared" si="3"/>
        <v>0</v>
      </c>
      <c r="AB7" s="43">
        <f t="shared" si="4"/>
        <v>0</v>
      </c>
      <c r="AC7" s="44">
        <f t="shared" si="5"/>
        <v>0</v>
      </c>
      <c r="AD7" s="45">
        <f>ROUND(SUM(X6:X11)/$X$54,3)</f>
        <v>1.2E-2</v>
      </c>
      <c r="AE7" s="46">
        <f>ROUND(SUM(Y6:Y11)/$Y$54,3)</f>
        <v>3.2000000000000001E-2</v>
      </c>
      <c r="AF7" s="47">
        <f>ROUND(SUM(Z6:Z11)/$Z$54,3)</f>
        <v>2.5000000000000001E-2</v>
      </c>
      <c r="AG7" s="45">
        <f>ROUND(SUM(X6:X16)/$X$54,3)</f>
        <v>0.1</v>
      </c>
      <c r="AH7" s="46">
        <f>ROUND(SUM(Y6:Y16)/$Y$54,3)</f>
        <v>0.14299999999999999</v>
      </c>
      <c r="AI7" s="47">
        <f>ROUND(SUM(Z6:Z16)/$Z$54,3)</f>
        <v>0.128</v>
      </c>
      <c r="AJ7" s="48"/>
    </row>
    <row r="8" spans="1:36" ht="12.75" customHeight="1" x14ac:dyDescent="0.2">
      <c r="A8" s="195">
        <v>21</v>
      </c>
      <c r="B8" s="29">
        <v>0</v>
      </c>
      <c r="C8" s="30">
        <v>0</v>
      </c>
      <c r="D8" s="31">
        <v>0</v>
      </c>
      <c r="E8" s="32">
        <v>0</v>
      </c>
      <c r="F8" s="29">
        <v>0</v>
      </c>
      <c r="G8" s="30">
        <v>0</v>
      </c>
      <c r="H8" s="31">
        <v>0</v>
      </c>
      <c r="I8" s="32">
        <v>0</v>
      </c>
      <c r="J8" s="252">
        <v>0</v>
      </c>
      <c r="K8" s="30">
        <v>0</v>
      </c>
      <c r="L8" s="31">
        <v>0</v>
      </c>
      <c r="M8" s="32">
        <v>0</v>
      </c>
      <c r="N8" s="29">
        <v>0</v>
      </c>
      <c r="O8" s="30">
        <v>0</v>
      </c>
      <c r="P8" s="29">
        <v>0</v>
      </c>
      <c r="Q8" s="30">
        <v>0</v>
      </c>
      <c r="R8" s="29">
        <v>0</v>
      </c>
      <c r="S8" s="35">
        <v>0</v>
      </c>
      <c r="T8" s="36">
        <f t="shared" si="0"/>
        <v>0</v>
      </c>
      <c r="U8" s="37">
        <f t="shared" si="0"/>
        <v>0</v>
      </c>
      <c r="W8" s="195">
        <v>21</v>
      </c>
      <c r="X8" s="39">
        <f t="shared" si="1"/>
        <v>0</v>
      </c>
      <c r="Y8" s="40">
        <f t="shared" si="1"/>
        <v>0</v>
      </c>
      <c r="Z8" s="41">
        <f t="shared" si="2"/>
        <v>0</v>
      </c>
      <c r="AA8" s="42">
        <f t="shared" si="3"/>
        <v>0</v>
      </c>
      <c r="AB8" s="43">
        <f t="shared" si="4"/>
        <v>0</v>
      </c>
      <c r="AC8" s="44">
        <f t="shared" si="5"/>
        <v>0</v>
      </c>
      <c r="AD8" s="200"/>
      <c r="AE8" s="201"/>
      <c r="AF8" s="202"/>
      <c r="AG8" s="200"/>
      <c r="AH8" s="201"/>
      <c r="AI8" s="202"/>
    </row>
    <row r="9" spans="1:36" ht="12.75" customHeight="1" x14ac:dyDescent="0.2">
      <c r="A9" s="195">
        <v>22</v>
      </c>
      <c r="B9" s="29">
        <v>0</v>
      </c>
      <c r="C9" s="30">
        <v>0</v>
      </c>
      <c r="D9" s="31">
        <v>0</v>
      </c>
      <c r="E9" s="32">
        <v>0</v>
      </c>
      <c r="F9" s="29">
        <v>0</v>
      </c>
      <c r="G9" s="30">
        <v>0</v>
      </c>
      <c r="H9" s="31">
        <v>2</v>
      </c>
      <c r="I9" s="32">
        <v>6</v>
      </c>
      <c r="J9" s="252">
        <v>0</v>
      </c>
      <c r="K9" s="30">
        <v>1</v>
      </c>
      <c r="L9" s="31">
        <v>0</v>
      </c>
      <c r="M9" s="32">
        <v>0</v>
      </c>
      <c r="N9" s="29">
        <v>0</v>
      </c>
      <c r="O9" s="30">
        <v>0</v>
      </c>
      <c r="P9" s="29">
        <v>0</v>
      </c>
      <c r="Q9" s="30">
        <v>0</v>
      </c>
      <c r="R9" s="29">
        <v>0</v>
      </c>
      <c r="S9" s="35">
        <v>6</v>
      </c>
      <c r="T9" s="36">
        <f t="shared" si="0"/>
        <v>2</v>
      </c>
      <c r="U9" s="37">
        <f t="shared" si="0"/>
        <v>13</v>
      </c>
      <c r="V9" s="203"/>
      <c r="W9" s="195">
        <v>22</v>
      </c>
      <c r="X9" s="39">
        <f t="shared" si="1"/>
        <v>2</v>
      </c>
      <c r="Y9" s="40">
        <f t="shared" si="1"/>
        <v>7</v>
      </c>
      <c r="Z9" s="41">
        <f t="shared" si="2"/>
        <v>9</v>
      </c>
      <c r="AA9" s="42">
        <f t="shared" si="3"/>
        <v>2E-3</v>
      </c>
      <c r="AB9" s="43">
        <f t="shared" si="4"/>
        <v>3.0000000000000001E-3</v>
      </c>
      <c r="AC9" s="44">
        <f t="shared" si="5"/>
        <v>3.0000000000000001E-3</v>
      </c>
      <c r="AD9" s="200"/>
      <c r="AE9" s="201"/>
      <c r="AF9" s="202"/>
      <c r="AG9" s="200"/>
      <c r="AH9" s="201"/>
      <c r="AI9" s="202"/>
    </row>
    <row r="10" spans="1:36" ht="12.75" customHeight="1" x14ac:dyDescent="0.2">
      <c r="A10" s="195">
        <v>23</v>
      </c>
      <c r="B10" s="29">
        <v>0</v>
      </c>
      <c r="C10" s="30">
        <v>0</v>
      </c>
      <c r="D10" s="31">
        <v>0</v>
      </c>
      <c r="E10" s="32">
        <v>0</v>
      </c>
      <c r="F10" s="29">
        <v>0</v>
      </c>
      <c r="G10" s="30">
        <v>0</v>
      </c>
      <c r="H10" s="31">
        <v>3</v>
      </c>
      <c r="I10" s="32">
        <v>16</v>
      </c>
      <c r="J10" s="252">
        <v>2</v>
      </c>
      <c r="K10" s="30">
        <v>4</v>
      </c>
      <c r="L10" s="31">
        <v>0</v>
      </c>
      <c r="M10" s="32">
        <v>0</v>
      </c>
      <c r="N10" s="29">
        <v>0</v>
      </c>
      <c r="O10" s="30">
        <v>0</v>
      </c>
      <c r="P10" s="29">
        <v>0</v>
      </c>
      <c r="Q10" s="30">
        <v>1</v>
      </c>
      <c r="R10" s="29">
        <v>6</v>
      </c>
      <c r="S10" s="35">
        <v>10</v>
      </c>
      <c r="T10" s="36">
        <f t="shared" si="0"/>
        <v>11</v>
      </c>
      <c r="U10" s="37">
        <f t="shared" si="0"/>
        <v>31</v>
      </c>
      <c r="W10" s="195">
        <v>23</v>
      </c>
      <c r="X10" s="39">
        <f t="shared" si="1"/>
        <v>5</v>
      </c>
      <c r="Y10" s="40">
        <f t="shared" si="1"/>
        <v>20</v>
      </c>
      <c r="Z10" s="41">
        <f t="shared" si="2"/>
        <v>25</v>
      </c>
      <c r="AA10" s="42">
        <f t="shared" si="3"/>
        <v>4.0000000000000001E-3</v>
      </c>
      <c r="AB10" s="43">
        <f t="shared" si="4"/>
        <v>8.9999999999999993E-3</v>
      </c>
      <c r="AC10" s="44">
        <f t="shared" si="5"/>
        <v>8.0000000000000002E-3</v>
      </c>
      <c r="AD10" s="200"/>
      <c r="AE10" s="201"/>
      <c r="AF10" s="202"/>
      <c r="AG10" s="200"/>
      <c r="AH10" s="201"/>
      <c r="AI10" s="202"/>
    </row>
    <row r="11" spans="1:36" ht="12.75" customHeight="1" x14ac:dyDescent="0.2">
      <c r="A11" s="204">
        <v>24</v>
      </c>
      <c r="B11" s="54">
        <v>0</v>
      </c>
      <c r="C11" s="55">
        <v>0</v>
      </c>
      <c r="D11" s="56">
        <v>0</v>
      </c>
      <c r="E11" s="57">
        <v>0</v>
      </c>
      <c r="F11" s="54">
        <v>0</v>
      </c>
      <c r="G11" s="55">
        <v>0</v>
      </c>
      <c r="H11" s="56">
        <v>6</v>
      </c>
      <c r="I11" s="57">
        <v>36</v>
      </c>
      <c r="J11" s="253">
        <v>1</v>
      </c>
      <c r="K11" s="55">
        <v>4</v>
      </c>
      <c r="L11" s="56">
        <v>0</v>
      </c>
      <c r="M11" s="57">
        <v>0</v>
      </c>
      <c r="N11" s="54">
        <v>0</v>
      </c>
      <c r="O11" s="55">
        <v>2</v>
      </c>
      <c r="P11" s="54">
        <v>0</v>
      </c>
      <c r="Q11" s="55">
        <v>0</v>
      </c>
      <c r="R11" s="54">
        <v>10</v>
      </c>
      <c r="S11" s="60">
        <v>8</v>
      </c>
      <c r="T11" s="61">
        <f t="shared" si="0"/>
        <v>17</v>
      </c>
      <c r="U11" s="62">
        <f t="shared" si="0"/>
        <v>50</v>
      </c>
      <c r="W11" s="206">
        <v>24</v>
      </c>
      <c r="X11" s="39">
        <f t="shared" si="1"/>
        <v>7</v>
      </c>
      <c r="Y11" s="40">
        <f t="shared" si="1"/>
        <v>42</v>
      </c>
      <c r="Z11" s="41">
        <f t="shared" si="2"/>
        <v>49</v>
      </c>
      <c r="AA11" s="64">
        <f t="shared" si="3"/>
        <v>6.0000000000000001E-3</v>
      </c>
      <c r="AB11" s="65">
        <f t="shared" si="4"/>
        <v>1.9E-2</v>
      </c>
      <c r="AC11" s="66">
        <f t="shared" si="5"/>
        <v>1.4999999999999999E-2</v>
      </c>
      <c r="AD11" s="210"/>
      <c r="AE11" s="211"/>
      <c r="AF11" s="212"/>
      <c r="AG11" s="200"/>
      <c r="AH11" s="201"/>
      <c r="AI11" s="202"/>
    </row>
    <row r="12" spans="1:36" ht="12.75" customHeight="1" x14ac:dyDescent="0.2">
      <c r="A12" s="213">
        <v>25</v>
      </c>
      <c r="B12" s="12">
        <v>0</v>
      </c>
      <c r="C12" s="13">
        <v>0</v>
      </c>
      <c r="D12" s="12">
        <v>0</v>
      </c>
      <c r="E12" s="13">
        <v>0</v>
      </c>
      <c r="F12" s="12">
        <v>0</v>
      </c>
      <c r="G12" s="13">
        <v>0</v>
      </c>
      <c r="H12" s="12">
        <v>7</v>
      </c>
      <c r="I12" s="13">
        <v>37</v>
      </c>
      <c r="J12" s="14">
        <v>3</v>
      </c>
      <c r="K12" s="71">
        <v>2</v>
      </c>
      <c r="L12" s="12">
        <v>0</v>
      </c>
      <c r="M12" s="13">
        <v>0</v>
      </c>
      <c r="N12" s="12">
        <v>0</v>
      </c>
      <c r="O12" s="13">
        <v>0</v>
      </c>
      <c r="P12" s="12">
        <v>0</v>
      </c>
      <c r="Q12" s="13">
        <v>0</v>
      </c>
      <c r="R12" s="12">
        <v>13</v>
      </c>
      <c r="S12" s="16">
        <v>8</v>
      </c>
      <c r="T12" s="17">
        <f t="shared" si="0"/>
        <v>23</v>
      </c>
      <c r="U12" s="18">
        <f t="shared" si="0"/>
        <v>47</v>
      </c>
      <c r="W12" s="213">
        <v>25</v>
      </c>
      <c r="X12" s="19">
        <f t="shared" si="1"/>
        <v>10</v>
      </c>
      <c r="Y12" s="20">
        <f t="shared" si="1"/>
        <v>39</v>
      </c>
      <c r="Z12" s="21">
        <f t="shared" si="2"/>
        <v>49</v>
      </c>
      <c r="AA12" s="22">
        <f t="shared" si="3"/>
        <v>8.9999999999999993E-3</v>
      </c>
      <c r="AB12" s="23">
        <f t="shared" si="4"/>
        <v>1.7999999999999999E-2</v>
      </c>
      <c r="AC12" s="24">
        <f t="shared" si="5"/>
        <v>1.4999999999999999E-2</v>
      </c>
      <c r="AD12" s="192" t="s">
        <v>43</v>
      </c>
      <c r="AE12" s="193"/>
      <c r="AF12" s="72"/>
      <c r="AG12" s="200"/>
      <c r="AH12" s="201"/>
      <c r="AI12" s="202"/>
    </row>
    <row r="13" spans="1:36" ht="12.75" customHeight="1" x14ac:dyDescent="0.2">
      <c r="A13" s="195">
        <v>26</v>
      </c>
      <c r="B13" s="29">
        <v>0</v>
      </c>
      <c r="C13" s="30">
        <v>0</v>
      </c>
      <c r="D13" s="31">
        <v>0</v>
      </c>
      <c r="E13" s="32">
        <v>0</v>
      </c>
      <c r="F13" s="29">
        <v>0</v>
      </c>
      <c r="G13" s="30">
        <v>0</v>
      </c>
      <c r="H13" s="31">
        <v>9</v>
      </c>
      <c r="I13" s="32">
        <v>45</v>
      </c>
      <c r="J13" s="252">
        <v>0</v>
      </c>
      <c r="K13" s="55">
        <v>3</v>
      </c>
      <c r="L13" s="31">
        <v>0</v>
      </c>
      <c r="M13" s="32">
        <v>2</v>
      </c>
      <c r="N13" s="29">
        <v>0</v>
      </c>
      <c r="O13" s="30">
        <v>0</v>
      </c>
      <c r="P13" s="29">
        <v>0</v>
      </c>
      <c r="Q13" s="30">
        <v>1</v>
      </c>
      <c r="R13" s="29">
        <v>4</v>
      </c>
      <c r="S13" s="35">
        <v>4</v>
      </c>
      <c r="T13" s="36">
        <f t="shared" si="0"/>
        <v>13</v>
      </c>
      <c r="U13" s="37">
        <f t="shared" si="0"/>
        <v>55</v>
      </c>
      <c r="W13" s="195">
        <v>26</v>
      </c>
      <c r="X13" s="39">
        <f t="shared" si="1"/>
        <v>9</v>
      </c>
      <c r="Y13" s="40">
        <f t="shared" si="1"/>
        <v>50</v>
      </c>
      <c r="Z13" s="41">
        <f t="shared" si="2"/>
        <v>59</v>
      </c>
      <c r="AA13" s="42">
        <f t="shared" si="3"/>
        <v>8.0000000000000002E-3</v>
      </c>
      <c r="AB13" s="43">
        <f t="shared" si="4"/>
        <v>2.3E-2</v>
      </c>
      <c r="AC13" s="44">
        <f t="shared" si="5"/>
        <v>1.7999999999999999E-2</v>
      </c>
      <c r="AD13" s="45">
        <f>ROUND(SUM(X12:X16)/$X$54,3)</f>
        <v>8.7999999999999995E-2</v>
      </c>
      <c r="AE13" s="46">
        <f>ROUND(SUM(Y12:Y16)/$Y$54,3)</f>
        <v>0.111</v>
      </c>
      <c r="AF13" s="47">
        <f>ROUND(SUM(Z12:Z16)/$Z$54,3)</f>
        <v>0.10299999999999999</v>
      </c>
      <c r="AG13" s="200"/>
      <c r="AH13" s="201"/>
      <c r="AI13" s="202"/>
    </row>
    <row r="14" spans="1:36" ht="12.75" customHeight="1" x14ac:dyDescent="0.2">
      <c r="A14" s="195">
        <v>27</v>
      </c>
      <c r="B14" s="29">
        <v>0</v>
      </c>
      <c r="C14" s="30">
        <v>0</v>
      </c>
      <c r="D14" s="31">
        <v>0</v>
      </c>
      <c r="E14" s="32">
        <v>0</v>
      </c>
      <c r="F14" s="29">
        <v>0</v>
      </c>
      <c r="G14" s="30">
        <v>0</v>
      </c>
      <c r="H14" s="31">
        <v>20</v>
      </c>
      <c r="I14" s="32">
        <v>45</v>
      </c>
      <c r="J14" s="252">
        <v>1</v>
      </c>
      <c r="K14" s="30">
        <v>1</v>
      </c>
      <c r="L14" s="31">
        <v>0</v>
      </c>
      <c r="M14" s="32">
        <v>2</v>
      </c>
      <c r="N14" s="29">
        <v>0</v>
      </c>
      <c r="O14" s="30">
        <v>0</v>
      </c>
      <c r="P14" s="29">
        <v>0</v>
      </c>
      <c r="Q14" s="30">
        <v>2</v>
      </c>
      <c r="R14" s="29">
        <v>8</v>
      </c>
      <c r="S14" s="35">
        <v>8</v>
      </c>
      <c r="T14" s="36">
        <f t="shared" si="0"/>
        <v>29</v>
      </c>
      <c r="U14" s="37">
        <f t="shared" si="0"/>
        <v>58</v>
      </c>
      <c r="W14" s="195">
        <v>27</v>
      </c>
      <c r="X14" s="39">
        <f t="shared" si="1"/>
        <v>21</v>
      </c>
      <c r="Y14" s="40">
        <f t="shared" si="1"/>
        <v>48</v>
      </c>
      <c r="Z14" s="41">
        <f t="shared" si="2"/>
        <v>69</v>
      </c>
      <c r="AA14" s="42">
        <f t="shared" si="3"/>
        <v>1.9E-2</v>
      </c>
      <c r="AB14" s="43">
        <f t="shared" si="4"/>
        <v>2.1999999999999999E-2</v>
      </c>
      <c r="AC14" s="44">
        <f t="shared" si="5"/>
        <v>2.1000000000000001E-2</v>
      </c>
      <c r="AD14" s="200"/>
      <c r="AE14" s="201"/>
      <c r="AF14" s="47"/>
      <c r="AG14" s="200"/>
      <c r="AH14" s="201"/>
      <c r="AI14" s="202"/>
    </row>
    <row r="15" spans="1:36" ht="12.75" customHeight="1" x14ac:dyDescent="0.2">
      <c r="A15" s="195">
        <v>28</v>
      </c>
      <c r="B15" s="29">
        <v>0</v>
      </c>
      <c r="C15" s="30">
        <v>0</v>
      </c>
      <c r="D15" s="31">
        <v>0</v>
      </c>
      <c r="E15" s="32">
        <v>0</v>
      </c>
      <c r="F15" s="29">
        <v>0</v>
      </c>
      <c r="G15" s="30">
        <v>0</v>
      </c>
      <c r="H15" s="31">
        <v>28</v>
      </c>
      <c r="I15" s="32">
        <v>55</v>
      </c>
      <c r="J15" s="252">
        <v>0</v>
      </c>
      <c r="K15" s="30">
        <v>0</v>
      </c>
      <c r="L15" s="31">
        <v>0</v>
      </c>
      <c r="M15" s="32">
        <v>2</v>
      </c>
      <c r="N15" s="29">
        <v>0</v>
      </c>
      <c r="O15" s="30">
        <v>0</v>
      </c>
      <c r="P15" s="29">
        <v>0</v>
      </c>
      <c r="Q15" s="30">
        <v>0</v>
      </c>
      <c r="R15" s="29">
        <v>6</v>
      </c>
      <c r="S15" s="35">
        <v>5</v>
      </c>
      <c r="T15" s="36">
        <f t="shared" si="0"/>
        <v>34</v>
      </c>
      <c r="U15" s="37">
        <f t="shared" si="0"/>
        <v>62</v>
      </c>
      <c r="W15" s="195">
        <v>28</v>
      </c>
      <c r="X15" s="39">
        <f t="shared" si="1"/>
        <v>28</v>
      </c>
      <c r="Y15" s="40">
        <f t="shared" si="1"/>
        <v>57</v>
      </c>
      <c r="Z15" s="41">
        <f t="shared" si="2"/>
        <v>85</v>
      </c>
      <c r="AA15" s="42">
        <f t="shared" si="3"/>
        <v>2.5000000000000001E-2</v>
      </c>
      <c r="AB15" s="43">
        <f t="shared" si="4"/>
        <v>2.5999999999999999E-2</v>
      </c>
      <c r="AC15" s="44">
        <f t="shared" si="5"/>
        <v>2.5999999999999999E-2</v>
      </c>
      <c r="AD15" s="200"/>
      <c r="AE15" s="201"/>
      <c r="AF15" s="47"/>
      <c r="AG15" s="200"/>
      <c r="AH15" s="201"/>
      <c r="AI15" s="202"/>
    </row>
    <row r="16" spans="1:36" ht="12.75" customHeight="1" x14ac:dyDescent="0.2">
      <c r="A16" s="206">
        <v>29</v>
      </c>
      <c r="B16" s="73">
        <v>0</v>
      </c>
      <c r="C16" s="74">
        <v>0</v>
      </c>
      <c r="D16" s="75">
        <v>0</v>
      </c>
      <c r="E16" s="76">
        <v>0</v>
      </c>
      <c r="F16" s="73">
        <v>0</v>
      </c>
      <c r="G16" s="74">
        <v>0</v>
      </c>
      <c r="H16" s="75">
        <v>31</v>
      </c>
      <c r="I16" s="76">
        <v>45</v>
      </c>
      <c r="J16" s="58">
        <v>1</v>
      </c>
      <c r="K16" s="76">
        <v>0</v>
      </c>
      <c r="L16" s="75">
        <v>0</v>
      </c>
      <c r="M16" s="76">
        <v>3</v>
      </c>
      <c r="N16" s="73">
        <v>0</v>
      </c>
      <c r="O16" s="74">
        <v>1</v>
      </c>
      <c r="P16" s="73">
        <v>1</v>
      </c>
      <c r="Q16" s="74">
        <v>0</v>
      </c>
      <c r="R16" s="73">
        <v>6</v>
      </c>
      <c r="S16" s="78">
        <v>4</v>
      </c>
      <c r="T16" s="79">
        <f t="shared" si="0"/>
        <v>39</v>
      </c>
      <c r="U16" s="80">
        <f t="shared" si="0"/>
        <v>53</v>
      </c>
      <c r="W16" s="206">
        <v>29</v>
      </c>
      <c r="X16" s="81">
        <f t="shared" si="1"/>
        <v>32</v>
      </c>
      <c r="Y16" s="82">
        <f t="shared" si="1"/>
        <v>49</v>
      </c>
      <c r="Z16" s="83">
        <f t="shared" si="2"/>
        <v>81</v>
      </c>
      <c r="AA16" s="64">
        <f t="shared" si="3"/>
        <v>2.8000000000000001E-2</v>
      </c>
      <c r="AB16" s="65">
        <f t="shared" si="4"/>
        <v>2.1999999999999999E-2</v>
      </c>
      <c r="AC16" s="66">
        <f t="shared" si="5"/>
        <v>2.4E-2</v>
      </c>
      <c r="AD16" s="210"/>
      <c r="AE16" s="211"/>
      <c r="AF16" s="84"/>
      <c r="AG16" s="210"/>
      <c r="AH16" s="211"/>
      <c r="AI16" s="212"/>
    </row>
    <row r="17" spans="1:35" ht="12.75" customHeight="1" x14ac:dyDescent="0.2">
      <c r="A17" s="214">
        <v>30</v>
      </c>
      <c r="B17" s="31">
        <v>0</v>
      </c>
      <c r="C17" s="32">
        <v>0</v>
      </c>
      <c r="D17" s="31">
        <v>0</v>
      </c>
      <c r="E17" s="32">
        <v>0</v>
      </c>
      <c r="F17" s="31">
        <v>0</v>
      </c>
      <c r="G17" s="32">
        <v>0</v>
      </c>
      <c r="H17" s="31">
        <v>43</v>
      </c>
      <c r="I17" s="32">
        <v>67</v>
      </c>
      <c r="J17" s="252">
        <v>0</v>
      </c>
      <c r="K17" s="32">
        <v>0</v>
      </c>
      <c r="L17" s="31">
        <v>0</v>
      </c>
      <c r="M17" s="32">
        <v>3</v>
      </c>
      <c r="N17" s="31">
        <v>1</v>
      </c>
      <c r="O17" s="32">
        <v>1</v>
      </c>
      <c r="P17" s="31">
        <v>2</v>
      </c>
      <c r="Q17" s="32">
        <v>0</v>
      </c>
      <c r="R17" s="31">
        <v>1</v>
      </c>
      <c r="S17" s="87">
        <v>1</v>
      </c>
      <c r="T17" s="36">
        <f t="shared" si="0"/>
        <v>47</v>
      </c>
      <c r="U17" s="37">
        <f t="shared" si="0"/>
        <v>72</v>
      </c>
      <c r="W17" s="213">
        <v>30</v>
      </c>
      <c r="X17" s="39">
        <f t="shared" si="1"/>
        <v>44</v>
      </c>
      <c r="Y17" s="40">
        <f t="shared" si="1"/>
        <v>71</v>
      </c>
      <c r="Z17" s="41">
        <f t="shared" si="2"/>
        <v>115</v>
      </c>
      <c r="AA17" s="22">
        <f t="shared" si="3"/>
        <v>3.9E-2</v>
      </c>
      <c r="AB17" s="23">
        <f t="shared" si="4"/>
        <v>3.3000000000000002E-2</v>
      </c>
      <c r="AC17" s="24">
        <f t="shared" si="5"/>
        <v>3.5000000000000003E-2</v>
      </c>
      <c r="AD17" s="192" t="s">
        <v>44</v>
      </c>
      <c r="AE17" s="193"/>
      <c r="AF17" s="72"/>
      <c r="AG17" s="192" t="s">
        <v>45</v>
      </c>
      <c r="AH17" s="193"/>
      <c r="AI17" s="194"/>
    </row>
    <row r="18" spans="1:35" ht="12.75" customHeight="1" x14ac:dyDescent="0.2">
      <c r="A18" s="195">
        <v>31</v>
      </c>
      <c r="B18" s="29">
        <v>0</v>
      </c>
      <c r="C18" s="30">
        <v>0</v>
      </c>
      <c r="D18" s="31">
        <v>0</v>
      </c>
      <c r="E18" s="32">
        <v>0</v>
      </c>
      <c r="F18" s="29">
        <v>0</v>
      </c>
      <c r="G18" s="30">
        <v>0</v>
      </c>
      <c r="H18" s="31">
        <v>39</v>
      </c>
      <c r="I18" s="32">
        <v>82</v>
      </c>
      <c r="J18" s="252">
        <v>0</v>
      </c>
      <c r="K18" s="30">
        <v>0</v>
      </c>
      <c r="L18" s="31">
        <v>0</v>
      </c>
      <c r="M18" s="32">
        <v>3</v>
      </c>
      <c r="N18" s="29">
        <v>0</v>
      </c>
      <c r="O18" s="30">
        <v>1</v>
      </c>
      <c r="P18" s="29">
        <v>0</v>
      </c>
      <c r="Q18" s="30">
        <v>1</v>
      </c>
      <c r="R18" s="29">
        <v>3</v>
      </c>
      <c r="S18" s="35">
        <v>3</v>
      </c>
      <c r="T18" s="36">
        <f t="shared" si="0"/>
        <v>42</v>
      </c>
      <c r="U18" s="37">
        <f t="shared" si="0"/>
        <v>90</v>
      </c>
      <c r="V18" s="38"/>
      <c r="W18" s="195">
        <v>31</v>
      </c>
      <c r="X18" s="39">
        <f t="shared" si="1"/>
        <v>39</v>
      </c>
      <c r="Y18" s="40">
        <f t="shared" si="1"/>
        <v>86</v>
      </c>
      <c r="Z18" s="41">
        <f t="shared" si="2"/>
        <v>125</v>
      </c>
      <c r="AA18" s="42">
        <f t="shared" si="3"/>
        <v>3.4000000000000002E-2</v>
      </c>
      <c r="AB18" s="43">
        <f t="shared" si="4"/>
        <v>3.9E-2</v>
      </c>
      <c r="AC18" s="44">
        <f t="shared" si="5"/>
        <v>3.7999999999999999E-2</v>
      </c>
      <c r="AD18" s="45">
        <f>ROUND(SUM(X17:X21)/$X$54,3)</f>
        <v>0.20899999999999999</v>
      </c>
      <c r="AE18" s="46">
        <f>ROUND(SUM(Y17:Y21)/$Y$54,3)</f>
        <v>0.183</v>
      </c>
      <c r="AF18" s="47">
        <f>ROUND(SUM(Z17:Z21)/$Z$54,3)</f>
        <v>0.192</v>
      </c>
      <c r="AG18" s="45">
        <f>ROUND(SUM(X17:X26)/$X$54,3)</f>
        <v>0.35899999999999999</v>
      </c>
      <c r="AH18" s="46">
        <f>ROUND(SUM(Y17:Y26)/$Y$54,3)</f>
        <v>0.33800000000000002</v>
      </c>
      <c r="AI18" s="47">
        <f>ROUND(SUM(Z17:Z26)/$Z$54,3)</f>
        <v>0.34499999999999997</v>
      </c>
    </row>
    <row r="19" spans="1:35" ht="12.75" customHeight="1" x14ac:dyDescent="0.2">
      <c r="A19" s="195">
        <v>32</v>
      </c>
      <c r="B19" s="29">
        <v>0</v>
      </c>
      <c r="C19" s="30">
        <v>0</v>
      </c>
      <c r="D19" s="31">
        <v>0</v>
      </c>
      <c r="E19" s="32">
        <v>0</v>
      </c>
      <c r="F19" s="29">
        <v>0</v>
      </c>
      <c r="G19" s="30">
        <v>0</v>
      </c>
      <c r="H19" s="31">
        <v>51</v>
      </c>
      <c r="I19" s="32">
        <v>83</v>
      </c>
      <c r="J19" s="252">
        <v>0</v>
      </c>
      <c r="K19" s="30">
        <v>0</v>
      </c>
      <c r="L19" s="31">
        <v>0</v>
      </c>
      <c r="M19" s="32">
        <v>3</v>
      </c>
      <c r="N19" s="29">
        <v>1</v>
      </c>
      <c r="O19" s="30">
        <v>0</v>
      </c>
      <c r="P19" s="29">
        <v>2</v>
      </c>
      <c r="Q19" s="30">
        <v>1</v>
      </c>
      <c r="R19" s="29">
        <v>2</v>
      </c>
      <c r="S19" s="35">
        <v>8</v>
      </c>
      <c r="T19" s="36">
        <f t="shared" si="0"/>
        <v>56</v>
      </c>
      <c r="U19" s="37">
        <f t="shared" si="0"/>
        <v>95</v>
      </c>
      <c r="W19" s="195">
        <v>32</v>
      </c>
      <c r="X19" s="39">
        <f t="shared" si="1"/>
        <v>52</v>
      </c>
      <c r="Y19" s="40">
        <f t="shared" si="1"/>
        <v>86</v>
      </c>
      <c r="Z19" s="41">
        <f t="shared" si="2"/>
        <v>138</v>
      </c>
      <c r="AA19" s="42">
        <f t="shared" si="3"/>
        <v>4.5999999999999999E-2</v>
      </c>
      <c r="AB19" s="43">
        <f t="shared" si="4"/>
        <v>3.9E-2</v>
      </c>
      <c r="AC19" s="44">
        <f t="shared" si="5"/>
        <v>4.2000000000000003E-2</v>
      </c>
      <c r="AD19" s="200"/>
      <c r="AE19" s="201"/>
      <c r="AF19" s="47"/>
      <c r="AG19" s="200"/>
      <c r="AH19" s="201"/>
      <c r="AI19" s="202"/>
    </row>
    <row r="20" spans="1:35" ht="12.75" customHeight="1" x14ac:dyDescent="0.2">
      <c r="A20" s="195">
        <v>33</v>
      </c>
      <c r="B20" s="29">
        <v>0</v>
      </c>
      <c r="C20" s="30">
        <v>0</v>
      </c>
      <c r="D20" s="31">
        <v>0</v>
      </c>
      <c r="E20" s="32">
        <v>0</v>
      </c>
      <c r="F20" s="29">
        <v>0</v>
      </c>
      <c r="G20" s="30">
        <v>0</v>
      </c>
      <c r="H20" s="31">
        <v>48</v>
      </c>
      <c r="I20" s="32">
        <v>83</v>
      </c>
      <c r="J20" s="252">
        <v>0</v>
      </c>
      <c r="K20" s="30">
        <v>0</v>
      </c>
      <c r="L20" s="31">
        <v>0</v>
      </c>
      <c r="M20" s="32">
        <v>6</v>
      </c>
      <c r="N20" s="29">
        <v>0</v>
      </c>
      <c r="O20" s="30">
        <v>0</v>
      </c>
      <c r="P20" s="29">
        <v>1</v>
      </c>
      <c r="Q20" s="30">
        <v>4</v>
      </c>
      <c r="R20" s="29">
        <v>3</v>
      </c>
      <c r="S20" s="35">
        <v>2</v>
      </c>
      <c r="T20" s="36">
        <f t="shared" si="0"/>
        <v>52</v>
      </c>
      <c r="U20" s="37">
        <f t="shared" si="0"/>
        <v>95</v>
      </c>
      <c r="W20" s="195">
        <v>33</v>
      </c>
      <c r="X20" s="39">
        <f t="shared" si="1"/>
        <v>48</v>
      </c>
      <c r="Y20" s="40">
        <f t="shared" si="1"/>
        <v>89</v>
      </c>
      <c r="Z20" s="41">
        <f t="shared" si="2"/>
        <v>137</v>
      </c>
      <c r="AA20" s="42">
        <f t="shared" si="3"/>
        <v>4.2000000000000003E-2</v>
      </c>
      <c r="AB20" s="43">
        <f t="shared" si="4"/>
        <v>4.1000000000000002E-2</v>
      </c>
      <c r="AC20" s="44">
        <f t="shared" si="5"/>
        <v>4.1000000000000002E-2</v>
      </c>
      <c r="AD20" s="200"/>
      <c r="AE20" s="201"/>
      <c r="AF20" s="47"/>
      <c r="AG20" s="200"/>
      <c r="AH20" s="201"/>
      <c r="AI20" s="202"/>
    </row>
    <row r="21" spans="1:35" ht="12.75" customHeight="1" x14ac:dyDescent="0.2">
      <c r="A21" s="204">
        <v>34</v>
      </c>
      <c r="B21" s="54">
        <v>0</v>
      </c>
      <c r="C21" s="55">
        <v>0</v>
      </c>
      <c r="D21" s="56">
        <v>0</v>
      </c>
      <c r="E21" s="57">
        <v>0</v>
      </c>
      <c r="F21" s="54">
        <v>0</v>
      </c>
      <c r="G21" s="55">
        <v>0</v>
      </c>
      <c r="H21" s="56">
        <v>53</v>
      </c>
      <c r="I21" s="57">
        <v>64</v>
      </c>
      <c r="J21" s="253">
        <v>0</v>
      </c>
      <c r="K21" s="55">
        <v>0</v>
      </c>
      <c r="L21" s="56">
        <v>1</v>
      </c>
      <c r="M21" s="57">
        <v>2</v>
      </c>
      <c r="N21" s="54">
        <v>0</v>
      </c>
      <c r="O21" s="55">
        <v>1</v>
      </c>
      <c r="P21" s="54">
        <v>2</v>
      </c>
      <c r="Q21" s="55">
        <v>1</v>
      </c>
      <c r="R21" s="54">
        <v>2</v>
      </c>
      <c r="S21" s="60">
        <v>1</v>
      </c>
      <c r="T21" s="61">
        <f t="shared" si="0"/>
        <v>58</v>
      </c>
      <c r="U21" s="62">
        <f t="shared" si="0"/>
        <v>69</v>
      </c>
      <c r="W21" s="206">
        <v>34</v>
      </c>
      <c r="X21" s="39">
        <f t="shared" si="1"/>
        <v>54</v>
      </c>
      <c r="Y21" s="40">
        <f t="shared" si="1"/>
        <v>67</v>
      </c>
      <c r="Z21" s="41">
        <f t="shared" si="2"/>
        <v>121</v>
      </c>
      <c r="AA21" s="64">
        <f t="shared" si="3"/>
        <v>4.8000000000000001E-2</v>
      </c>
      <c r="AB21" s="65">
        <f t="shared" si="4"/>
        <v>3.1E-2</v>
      </c>
      <c r="AC21" s="66">
        <f t="shared" si="5"/>
        <v>3.5999999999999997E-2</v>
      </c>
      <c r="AD21" s="210"/>
      <c r="AE21" s="211"/>
      <c r="AF21" s="84"/>
      <c r="AG21" s="200"/>
      <c r="AH21" s="201"/>
      <c r="AI21" s="202"/>
    </row>
    <row r="22" spans="1:35" ht="12.75" customHeight="1" x14ac:dyDescent="0.2">
      <c r="A22" s="213">
        <v>35</v>
      </c>
      <c r="B22" s="12">
        <v>0</v>
      </c>
      <c r="C22" s="13">
        <v>0</v>
      </c>
      <c r="D22" s="12">
        <v>0</v>
      </c>
      <c r="E22" s="13">
        <v>0</v>
      </c>
      <c r="F22" s="12">
        <v>0</v>
      </c>
      <c r="G22" s="13">
        <v>0</v>
      </c>
      <c r="H22" s="12">
        <v>35</v>
      </c>
      <c r="I22" s="13">
        <v>71</v>
      </c>
      <c r="J22" s="14">
        <v>0</v>
      </c>
      <c r="K22" s="13">
        <v>0</v>
      </c>
      <c r="L22" s="12">
        <v>0</v>
      </c>
      <c r="M22" s="13">
        <v>2</v>
      </c>
      <c r="N22" s="12">
        <v>0</v>
      </c>
      <c r="O22" s="13">
        <v>2</v>
      </c>
      <c r="P22" s="12">
        <v>2</v>
      </c>
      <c r="Q22" s="13">
        <v>2</v>
      </c>
      <c r="R22" s="12">
        <v>1</v>
      </c>
      <c r="S22" s="16">
        <v>2</v>
      </c>
      <c r="T22" s="17">
        <f t="shared" si="0"/>
        <v>38</v>
      </c>
      <c r="U22" s="18">
        <f t="shared" si="0"/>
        <v>79</v>
      </c>
      <c r="W22" s="213">
        <v>35</v>
      </c>
      <c r="X22" s="19">
        <f t="shared" si="1"/>
        <v>35</v>
      </c>
      <c r="Y22" s="20">
        <f t="shared" si="1"/>
        <v>75</v>
      </c>
      <c r="Z22" s="21">
        <f t="shared" si="2"/>
        <v>110</v>
      </c>
      <c r="AA22" s="22">
        <f t="shared" si="3"/>
        <v>3.1E-2</v>
      </c>
      <c r="AB22" s="23">
        <f t="shared" si="4"/>
        <v>3.4000000000000002E-2</v>
      </c>
      <c r="AC22" s="24">
        <f t="shared" si="5"/>
        <v>3.3000000000000002E-2</v>
      </c>
      <c r="AD22" s="192" t="s">
        <v>46</v>
      </c>
      <c r="AE22" s="193"/>
      <c r="AF22" s="72"/>
      <c r="AG22" s="200"/>
      <c r="AH22" s="201"/>
      <c r="AI22" s="202"/>
    </row>
    <row r="23" spans="1:35" ht="12.75" customHeight="1" x14ac:dyDescent="0.2">
      <c r="A23" s="195">
        <v>36</v>
      </c>
      <c r="B23" s="29">
        <v>0</v>
      </c>
      <c r="C23" s="30">
        <v>0</v>
      </c>
      <c r="D23" s="31">
        <v>0</v>
      </c>
      <c r="E23" s="32">
        <v>0</v>
      </c>
      <c r="F23" s="29">
        <v>0</v>
      </c>
      <c r="G23" s="30">
        <v>0</v>
      </c>
      <c r="H23" s="31">
        <v>41</v>
      </c>
      <c r="I23" s="32">
        <v>60</v>
      </c>
      <c r="J23" s="252">
        <v>0</v>
      </c>
      <c r="K23" s="30">
        <v>1</v>
      </c>
      <c r="L23" s="31">
        <v>0</v>
      </c>
      <c r="M23" s="32">
        <v>4</v>
      </c>
      <c r="N23" s="29">
        <v>0</v>
      </c>
      <c r="O23" s="30">
        <v>1</v>
      </c>
      <c r="P23" s="29">
        <v>0</v>
      </c>
      <c r="Q23" s="30">
        <v>2</v>
      </c>
      <c r="R23" s="29">
        <v>0</v>
      </c>
      <c r="S23" s="35">
        <v>1</v>
      </c>
      <c r="T23" s="36">
        <f t="shared" si="0"/>
        <v>41</v>
      </c>
      <c r="U23" s="37">
        <f t="shared" si="0"/>
        <v>69</v>
      </c>
      <c r="W23" s="195">
        <v>36</v>
      </c>
      <c r="X23" s="39">
        <f t="shared" si="1"/>
        <v>41</v>
      </c>
      <c r="Y23" s="40">
        <f t="shared" si="1"/>
        <v>66</v>
      </c>
      <c r="Z23" s="41">
        <f t="shared" si="2"/>
        <v>107</v>
      </c>
      <c r="AA23" s="42">
        <f t="shared" si="3"/>
        <v>3.5999999999999997E-2</v>
      </c>
      <c r="AB23" s="43">
        <f t="shared" si="4"/>
        <v>0.03</v>
      </c>
      <c r="AC23" s="44">
        <f t="shared" si="5"/>
        <v>3.2000000000000001E-2</v>
      </c>
      <c r="AD23" s="45">
        <f>ROUND(SUM(X22:X26)/$X$54,3)</f>
        <v>0.15</v>
      </c>
      <c r="AE23" s="46">
        <f>ROUND(SUM(Y22:Y26)/$Y$54,3)</f>
        <v>0.155</v>
      </c>
      <c r="AF23" s="47">
        <f>ROUND(SUM(Z22:Z26)/$Z$54,3)</f>
        <v>0.153</v>
      </c>
      <c r="AG23" s="200"/>
      <c r="AH23" s="201"/>
      <c r="AI23" s="202"/>
    </row>
    <row r="24" spans="1:35" ht="12.75" customHeight="1" x14ac:dyDescent="0.2">
      <c r="A24" s="195">
        <v>37</v>
      </c>
      <c r="B24" s="29">
        <v>0</v>
      </c>
      <c r="C24" s="30">
        <v>0</v>
      </c>
      <c r="D24" s="31">
        <v>0</v>
      </c>
      <c r="E24" s="32">
        <v>0</v>
      </c>
      <c r="F24" s="29">
        <v>0</v>
      </c>
      <c r="G24" s="30">
        <v>0</v>
      </c>
      <c r="H24" s="31">
        <v>32</v>
      </c>
      <c r="I24" s="32">
        <v>55</v>
      </c>
      <c r="J24" s="252">
        <v>0</v>
      </c>
      <c r="K24" s="30">
        <v>0</v>
      </c>
      <c r="L24" s="31">
        <v>0</v>
      </c>
      <c r="M24" s="32">
        <v>1</v>
      </c>
      <c r="N24" s="29">
        <v>0</v>
      </c>
      <c r="O24" s="30">
        <v>2</v>
      </c>
      <c r="P24" s="29">
        <v>1</v>
      </c>
      <c r="Q24" s="30">
        <v>0</v>
      </c>
      <c r="R24" s="29">
        <v>1</v>
      </c>
      <c r="S24" s="35">
        <v>3</v>
      </c>
      <c r="T24" s="36">
        <f t="shared" si="0"/>
        <v>34</v>
      </c>
      <c r="U24" s="37">
        <f t="shared" si="0"/>
        <v>61</v>
      </c>
      <c r="W24" s="195">
        <v>37</v>
      </c>
      <c r="X24" s="39">
        <f t="shared" si="1"/>
        <v>32</v>
      </c>
      <c r="Y24" s="40">
        <f t="shared" si="1"/>
        <v>58</v>
      </c>
      <c r="Z24" s="41">
        <f t="shared" si="2"/>
        <v>90</v>
      </c>
      <c r="AA24" s="42">
        <f t="shared" si="3"/>
        <v>2.8000000000000001E-2</v>
      </c>
      <c r="AB24" s="43">
        <f t="shared" si="4"/>
        <v>2.7E-2</v>
      </c>
      <c r="AC24" s="44">
        <f t="shared" si="5"/>
        <v>2.7E-2</v>
      </c>
      <c r="AD24" s="200"/>
      <c r="AE24" s="201"/>
      <c r="AF24" s="47"/>
      <c r="AG24" s="200"/>
      <c r="AH24" s="201"/>
      <c r="AI24" s="202"/>
    </row>
    <row r="25" spans="1:35" ht="12.75" customHeight="1" x14ac:dyDescent="0.2">
      <c r="A25" s="195">
        <v>38</v>
      </c>
      <c r="B25" s="29">
        <v>0</v>
      </c>
      <c r="C25" s="30">
        <v>0</v>
      </c>
      <c r="D25" s="31">
        <v>0</v>
      </c>
      <c r="E25" s="32">
        <v>0</v>
      </c>
      <c r="F25" s="29">
        <v>0</v>
      </c>
      <c r="G25" s="30">
        <v>0</v>
      </c>
      <c r="H25" s="31">
        <v>32</v>
      </c>
      <c r="I25" s="32">
        <v>67</v>
      </c>
      <c r="J25" s="252">
        <v>0</v>
      </c>
      <c r="K25" s="30">
        <v>1</v>
      </c>
      <c r="L25" s="31">
        <v>0</v>
      </c>
      <c r="M25" s="32">
        <v>2</v>
      </c>
      <c r="N25" s="29">
        <v>0</v>
      </c>
      <c r="O25" s="30">
        <v>2</v>
      </c>
      <c r="P25" s="29">
        <v>0</v>
      </c>
      <c r="Q25" s="30">
        <v>1</v>
      </c>
      <c r="R25" s="29">
        <v>1</v>
      </c>
      <c r="S25" s="35">
        <v>4</v>
      </c>
      <c r="T25" s="36">
        <f t="shared" si="0"/>
        <v>33</v>
      </c>
      <c r="U25" s="37">
        <f t="shared" si="0"/>
        <v>77</v>
      </c>
      <c r="W25" s="195">
        <v>38</v>
      </c>
      <c r="X25" s="39">
        <f t="shared" si="1"/>
        <v>32</v>
      </c>
      <c r="Y25" s="40">
        <f t="shared" si="1"/>
        <v>72</v>
      </c>
      <c r="Z25" s="41">
        <f t="shared" si="2"/>
        <v>104</v>
      </c>
      <c r="AA25" s="42">
        <f t="shared" si="3"/>
        <v>2.8000000000000001E-2</v>
      </c>
      <c r="AB25" s="43">
        <f t="shared" si="4"/>
        <v>3.3000000000000002E-2</v>
      </c>
      <c r="AC25" s="44">
        <f t="shared" si="5"/>
        <v>3.1E-2</v>
      </c>
      <c r="AD25" s="200"/>
      <c r="AE25" s="201"/>
      <c r="AF25" s="47"/>
      <c r="AG25" s="200"/>
      <c r="AH25" s="201"/>
      <c r="AI25" s="202"/>
    </row>
    <row r="26" spans="1:35" ht="12.75" customHeight="1" x14ac:dyDescent="0.2">
      <c r="A26" s="206">
        <v>39</v>
      </c>
      <c r="B26" s="73">
        <v>0</v>
      </c>
      <c r="C26" s="74">
        <v>0</v>
      </c>
      <c r="D26" s="75">
        <v>0</v>
      </c>
      <c r="E26" s="76">
        <v>0</v>
      </c>
      <c r="F26" s="73">
        <v>0</v>
      </c>
      <c r="G26" s="74">
        <v>0</v>
      </c>
      <c r="H26" s="75">
        <v>30</v>
      </c>
      <c r="I26" s="76">
        <v>66</v>
      </c>
      <c r="J26" s="58">
        <v>0</v>
      </c>
      <c r="K26" s="74">
        <v>0</v>
      </c>
      <c r="L26" s="75">
        <v>0</v>
      </c>
      <c r="M26" s="76">
        <v>0</v>
      </c>
      <c r="N26" s="73">
        <v>0</v>
      </c>
      <c r="O26" s="74">
        <v>2</v>
      </c>
      <c r="P26" s="73">
        <v>1</v>
      </c>
      <c r="Q26" s="74">
        <v>1</v>
      </c>
      <c r="R26" s="73">
        <v>0</v>
      </c>
      <c r="S26" s="78">
        <v>3</v>
      </c>
      <c r="T26" s="79">
        <f t="shared" si="0"/>
        <v>31</v>
      </c>
      <c r="U26" s="80">
        <f t="shared" si="0"/>
        <v>72</v>
      </c>
      <c r="W26" s="206">
        <v>39</v>
      </c>
      <c r="X26" s="81">
        <f t="shared" si="1"/>
        <v>30</v>
      </c>
      <c r="Y26" s="82">
        <f t="shared" si="1"/>
        <v>68</v>
      </c>
      <c r="Z26" s="83">
        <f t="shared" si="2"/>
        <v>98</v>
      </c>
      <c r="AA26" s="64">
        <f t="shared" si="3"/>
        <v>2.5999999999999999E-2</v>
      </c>
      <c r="AB26" s="65">
        <f t="shared" si="4"/>
        <v>3.1E-2</v>
      </c>
      <c r="AC26" s="66">
        <f t="shared" si="5"/>
        <v>0.03</v>
      </c>
      <c r="AD26" s="210"/>
      <c r="AE26" s="211"/>
      <c r="AF26" s="84"/>
      <c r="AG26" s="210"/>
      <c r="AH26" s="211"/>
      <c r="AI26" s="212"/>
    </row>
    <row r="27" spans="1:35" ht="12.75" customHeight="1" x14ac:dyDescent="0.2">
      <c r="A27" s="214">
        <v>40</v>
      </c>
      <c r="B27" s="31">
        <v>0</v>
      </c>
      <c r="C27" s="32">
        <v>0</v>
      </c>
      <c r="D27" s="31">
        <v>0</v>
      </c>
      <c r="E27" s="32">
        <v>0</v>
      </c>
      <c r="F27" s="31">
        <v>0</v>
      </c>
      <c r="G27" s="32">
        <v>0</v>
      </c>
      <c r="H27" s="31">
        <v>30</v>
      </c>
      <c r="I27" s="32">
        <v>65</v>
      </c>
      <c r="J27" s="252">
        <v>0</v>
      </c>
      <c r="K27" s="32">
        <v>0</v>
      </c>
      <c r="L27" s="31">
        <v>0</v>
      </c>
      <c r="M27" s="32">
        <v>3</v>
      </c>
      <c r="N27" s="31">
        <v>0</v>
      </c>
      <c r="O27" s="32">
        <v>1</v>
      </c>
      <c r="P27" s="31">
        <v>0</v>
      </c>
      <c r="Q27" s="32">
        <v>0</v>
      </c>
      <c r="R27" s="31">
        <v>0</v>
      </c>
      <c r="S27" s="87">
        <v>0</v>
      </c>
      <c r="T27" s="36">
        <f t="shared" si="0"/>
        <v>30</v>
      </c>
      <c r="U27" s="37">
        <f t="shared" si="0"/>
        <v>69</v>
      </c>
      <c r="W27" s="213">
        <v>40</v>
      </c>
      <c r="X27" s="39">
        <f t="shared" si="1"/>
        <v>30</v>
      </c>
      <c r="Y27" s="40">
        <f t="shared" si="1"/>
        <v>69</v>
      </c>
      <c r="Z27" s="41">
        <f t="shared" si="2"/>
        <v>99</v>
      </c>
      <c r="AA27" s="22">
        <f t="shared" si="3"/>
        <v>2.5999999999999999E-2</v>
      </c>
      <c r="AB27" s="23">
        <f t="shared" si="4"/>
        <v>3.2000000000000001E-2</v>
      </c>
      <c r="AC27" s="24">
        <f t="shared" si="5"/>
        <v>0.03</v>
      </c>
      <c r="AD27" s="192" t="s">
        <v>47</v>
      </c>
      <c r="AE27" s="193"/>
      <c r="AF27" s="72"/>
      <c r="AG27" s="192" t="s">
        <v>48</v>
      </c>
      <c r="AH27" s="193"/>
      <c r="AI27" s="194"/>
    </row>
    <row r="28" spans="1:35" ht="12.75" customHeight="1" x14ac:dyDescent="0.2">
      <c r="A28" s="195">
        <v>41</v>
      </c>
      <c r="B28" s="29">
        <v>0</v>
      </c>
      <c r="C28" s="30">
        <v>0</v>
      </c>
      <c r="D28" s="31">
        <v>0</v>
      </c>
      <c r="E28" s="32">
        <v>0</v>
      </c>
      <c r="F28" s="29">
        <v>0</v>
      </c>
      <c r="G28" s="30">
        <v>0</v>
      </c>
      <c r="H28" s="31">
        <v>36</v>
      </c>
      <c r="I28" s="32">
        <v>58</v>
      </c>
      <c r="J28" s="252">
        <v>0</v>
      </c>
      <c r="K28" s="30">
        <v>0</v>
      </c>
      <c r="L28" s="31">
        <v>0</v>
      </c>
      <c r="M28" s="32">
        <v>2</v>
      </c>
      <c r="N28" s="29">
        <v>0</v>
      </c>
      <c r="O28" s="30">
        <v>0</v>
      </c>
      <c r="P28" s="29">
        <v>1</v>
      </c>
      <c r="Q28" s="30">
        <v>2</v>
      </c>
      <c r="R28" s="29">
        <v>1</v>
      </c>
      <c r="S28" s="35">
        <v>1</v>
      </c>
      <c r="T28" s="36">
        <f t="shared" si="0"/>
        <v>38</v>
      </c>
      <c r="U28" s="37">
        <f t="shared" si="0"/>
        <v>63</v>
      </c>
      <c r="V28" s="38"/>
      <c r="W28" s="195">
        <v>41</v>
      </c>
      <c r="X28" s="39">
        <f t="shared" si="1"/>
        <v>36</v>
      </c>
      <c r="Y28" s="40">
        <f t="shared" si="1"/>
        <v>60</v>
      </c>
      <c r="Z28" s="41">
        <f t="shared" si="2"/>
        <v>96</v>
      </c>
      <c r="AA28" s="42">
        <f t="shared" si="3"/>
        <v>3.2000000000000001E-2</v>
      </c>
      <c r="AB28" s="43">
        <f t="shared" si="4"/>
        <v>2.7E-2</v>
      </c>
      <c r="AC28" s="44">
        <f t="shared" si="5"/>
        <v>2.9000000000000001E-2</v>
      </c>
      <c r="AD28" s="45">
        <f>ROUND(SUM(X27:X31)/$X$54,3)</f>
        <v>0.14399999999999999</v>
      </c>
      <c r="AE28" s="46">
        <f>ROUND(SUM(Y27:Y31)/$Y$54,3)</f>
        <v>0.14299999999999999</v>
      </c>
      <c r="AF28" s="47">
        <f>ROUND(SUM(Z27:Z31)/$Z$54,3)</f>
        <v>0.14299999999999999</v>
      </c>
      <c r="AG28" s="45">
        <f>ROUND(SUM(X27:X36)/$X$54,3)</f>
        <v>0.26800000000000002</v>
      </c>
      <c r="AH28" s="46">
        <f>ROUND(SUM(Y27:Y36)/$Y$54,3)</f>
        <v>0.27</v>
      </c>
      <c r="AI28" s="47">
        <f>ROUND(SUM(Z27:Z36)/$Z$54,3)</f>
        <v>0.26900000000000002</v>
      </c>
    </row>
    <row r="29" spans="1:35" ht="12.75" customHeight="1" x14ac:dyDescent="0.2">
      <c r="A29" s="195">
        <v>42</v>
      </c>
      <c r="B29" s="29">
        <v>0</v>
      </c>
      <c r="C29" s="30">
        <v>0</v>
      </c>
      <c r="D29" s="31">
        <v>0</v>
      </c>
      <c r="E29" s="32">
        <v>0</v>
      </c>
      <c r="F29" s="29">
        <v>0</v>
      </c>
      <c r="G29" s="30">
        <v>0</v>
      </c>
      <c r="H29" s="31">
        <v>33</v>
      </c>
      <c r="I29" s="32">
        <v>66</v>
      </c>
      <c r="J29" s="252">
        <v>0</v>
      </c>
      <c r="K29" s="30">
        <v>0</v>
      </c>
      <c r="L29" s="31">
        <v>0</v>
      </c>
      <c r="M29" s="32">
        <v>3</v>
      </c>
      <c r="N29" s="29">
        <v>0</v>
      </c>
      <c r="O29" s="30">
        <v>1</v>
      </c>
      <c r="P29" s="29">
        <v>0</v>
      </c>
      <c r="Q29" s="30">
        <v>0</v>
      </c>
      <c r="R29" s="29">
        <v>0</v>
      </c>
      <c r="S29" s="35">
        <v>1</v>
      </c>
      <c r="T29" s="36">
        <f t="shared" si="0"/>
        <v>33</v>
      </c>
      <c r="U29" s="37">
        <f t="shared" si="0"/>
        <v>71</v>
      </c>
      <c r="W29" s="195">
        <v>42</v>
      </c>
      <c r="X29" s="39">
        <f t="shared" si="1"/>
        <v>33</v>
      </c>
      <c r="Y29" s="40">
        <f t="shared" si="1"/>
        <v>70</v>
      </c>
      <c r="Z29" s="41">
        <f t="shared" si="2"/>
        <v>103</v>
      </c>
      <c r="AA29" s="42">
        <f t="shared" si="3"/>
        <v>2.9000000000000001E-2</v>
      </c>
      <c r="AB29" s="43">
        <f t="shared" si="4"/>
        <v>3.2000000000000001E-2</v>
      </c>
      <c r="AC29" s="44">
        <f t="shared" si="5"/>
        <v>3.1E-2</v>
      </c>
      <c r="AD29" s="200"/>
      <c r="AE29" s="201"/>
      <c r="AF29" s="47"/>
      <c r="AG29" s="200"/>
      <c r="AH29" s="201"/>
      <c r="AI29" s="202"/>
    </row>
    <row r="30" spans="1:35" ht="12.75" customHeight="1" x14ac:dyDescent="0.2">
      <c r="A30" s="195">
        <v>43</v>
      </c>
      <c r="B30" s="29">
        <v>0</v>
      </c>
      <c r="C30" s="30">
        <v>0</v>
      </c>
      <c r="D30" s="31">
        <v>0</v>
      </c>
      <c r="E30" s="32">
        <v>0</v>
      </c>
      <c r="F30" s="29">
        <v>0</v>
      </c>
      <c r="G30" s="30">
        <v>0</v>
      </c>
      <c r="H30" s="31">
        <v>41</v>
      </c>
      <c r="I30" s="32">
        <v>47</v>
      </c>
      <c r="J30" s="252">
        <v>0</v>
      </c>
      <c r="K30" s="30">
        <v>1</v>
      </c>
      <c r="L30" s="31">
        <v>0</v>
      </c>
      <c r="M30" s="32">
        <v>3</v>
      </c>
      <c r="N30" s="29">
        <v>0</v>
      </c>
      <c r="O30" s="30">
        <v>1</v>
      </c>
      <c r="P30" s="29">
        <v>0</v>
      </c>
      <c r="Q30" s="30">
        <v>1</v>
      </c>
      <c r="R30" s="29">
        <v>0</v>
      </c>
      <c r="S30" s="35">
        <v>0</v>
      </c>
      <c r="T30" s="36">
        <f t="shared" si="0"/>
        <v>41</v>
      </c>
      <c r="U30" s="37">
        <f t="shared" si="0"/>
        <v>53</v>
      </c>
      <c r="W30" s="195">
        <v>43</v>
      </c>
      <c r="X30" s="39">
        <f t="shared" si="1"/>
        <v>41</v>
      </c>
      <c r="Y30" s="40">
        <f t="shared" si="1"/>
        <v>52</v>
      </c>
      <c r="Z30" s="41">
        <f t="shared" si="2"/>
        <v>93</v>
      </c>
      <c r="AA30" s="42">
        <f t="shared" si="3"/>
        <v>3.5999999999999997E-2</v>
      </c>
      <c r="AB30" s="43">
        <f t="shared" si="4"/>
        <v>2.4E-2</v>
      </c>
      <c r="AC30" s="44">
        <f t="shared" si="5"/>
        <v>2.8000000000000001E-2</v>
      </c>
      <c r="AD30" s="200"/>
      <c r="AE30" s="201"/>
      <c r="AF30" s="47"/>
      <c r="AG30" s="200"/>
      <c r="AH30" s="201"/>
      <c r="AI30" s="202"/>
    </row>
    <row r="31" spans="1:35" ht="12.75" customHeight="1" x14ac:dyDescent="0.2">
      <c r="A31" s="204">
        <v>44</v>
      </c>
      <c r="B31" s="54">
        <v>0</v>
      </c>
      <c r="C31" s="55">
        <v>0</v>
      </c>
      <c r="D31" s="56">
        <v>0</v>
      </c>
      <c r="E31" s="57">
        <v>1</v>
      </c>
      <c r="F31" s="54">
        <v>0</v>
      </c>
      <c r="G31" s="55">
        <v>0</v>
      </c>
      <c r="H31" s="56">
        <v>23</v>
      </c>
      <c r="I31" s="57">
        <v>57</v>
      </c>
      <c r="J31" s="253">
        <v>0</v>
      </c>
      <c r="K31" s="55">
        <v>0</v>
      </c>
      <c r="L31" s="56">
        <v>0</v>
      </c>
      <c r="M31" s="57">
        <v>2</v>
      </c>
      <c r="N31" s="54">
        <v>0</v>
      </c>
      <c r="O31" s="55">
        <v>1</v>
      </c>
      <c r="P31" s="54">
        <v>0</v>
      </c>
      <c r="Q31" s="55">
        <v>0</v>
      </c>
      <c r="R31" s="54">
        <v>1</v>
      </c>
      <c r="S31" s="60">
        <v>2</v>
      </c>
      <c r="T31" s="61">
        <f t="shared" si="0"/>
        <v>24</v>
      </c>
      <c r="U31" s="62">
        <f t="shared" si="0"/>
        <v>63</v>
      </c>
      <c r="W31" s="206">
        <v>44</v>
      </c>
      <c r="X31" s="39">
        <f t="shared" si="1"/>
        <v>23</v>
      </c>
      <c r="Y31" s="40">
        <f t="shared" si="1"/>
        <v>61</v>
      </c>
      <c r="Z31" s="41">
        <f t="shared" si="2"/>
        <v>84</v>
      </c>
      <c r="AA31" s="64">
        <f t="shared" si="3"/>
        <v>0.02</v>
      </c>
      <c r="AB31" s="65">
        <f t="shared" si="4"/>
        <v>2.8000000000000001E-2</v>
      </c>
      <c r="AC31" s="66">
        <f t="shared" si="5"/>
        <v>2.5000000000000001E-2</v>
      </c>
      <c r="AD31" s="210"/>
      <c r="AE31" s="211"/>
      <c r="AF31" s="84"/>
      <c r="AG31" s="200"/>
      <c r="AH31" s="201"/>
      <c r="AI31" s="202"/>
    </row>
    <row r="32" spans="1:35" ht="12.75" customHeight="1" x14ac:dyDescent="0.2">
      <c r="A32" s="213">
        <v>45</v>
      </c>
      <c r="B32" s="12">
        <v>0</v>
      </c>
      <c r="C32" s="13">
        <v>0</v>
      </c>
      <c r="D32" s="12">
        <v>0</v>
      </c>
      <c r="E32" s="13">
        <v>0</v>
      </c>
      <c r="F32" s="12">
        <v>0</v>
      </c>
      <c r="G32" s="13">
        <v>0</v>
      </c>
      <c r="H32" s="12">
        <v>24</v>
      </c>
      <c r="I32" s="13">
        <v>54</v>
      </c>
      <c r="J32" s="14">
        <v>0</v>
      </c>
      <c r="K32" s="13">
        <v>0</v>
      </c>
      <c r="L32" s="12">
        <v>0</v>
      </c>
      <c r="M32" s="13">
        <v>2</v>
      </c>
      <c r="N32" s="12">
        <v>0</v>
      </c>
      <c r="O32" s="13">
        <v>1</v>
      </c>
      <c r="P32" s="12">
        <v>0</v>
      </c>
      <c r="Q32" s="13">
        <v>1</v>
      </c>
      <c r="R32" s="12">
        <v>0</v>
      </c>
      <c r="S32" s="16">
        <v>0</v>
      </c>
      <c r="T32" s="17">
        <f t="shared" si="0"/>
        <v>24</v>
      </c>
      <c r="U32" s="18">
        <f t="shared" si="0"/>
        <v>58</v>
      </c>
      <c r="W32" s="213">
        <v>45</v>
      </c>
      <c r="X32" s="19">
        <f t="shared" si="1"/>
        <v>24</v>
      </c>
      <c r="Y32" s="20">
        <f t="shared" si="1"/>
        <v>57</v>
      </c>
      <c r="Z32" s="21">
        <f t="shared" si="2"/>
        <v>81</v>
      </c>
      <c r="AA32" s="22">
        <f t="shared" si="3"/>
        <v>2.1000000000000001E-2</v>
      </c>
      <c r="AB32" s="23">
        <f t="shared" si="4"/>
        <v>2.5999999999999999E-2</v>
      </c>
      <c r="AC32" s="24">
        <f t="shared" si="5"/>
        <v>2.4E-2</v>
      </c>
      <c r="AD32" s="192" t="s">
        <v>49</v>
      </c>
      <c r="AE32" s="193"/>
      <c r="AF32" s="72"/>
      <c r="AG32" s="200"/>
      <c r="AH32" s="201"/>
      <c r="AI32" s="202"/>
    </row>
    <row r="33" spans="1:35" ht="12.75" customHeight="1" x14ac:dyDescent="0.2">
      <c r="A33" s="195">
        <v>46</v>
      </c>
      <c r="B33" s="29">
        <v>0</v>
      </c>
      <c r="C33" s="30">
        <v>0</v>
      </c>
      <c r="D33" s="31">
        <v>0</v>
      </c>
      <c r="E33" s="32">
        <v>0</v>
      </c>
      <c r="F33" s="29">
        <v>0</v>
      </c>
      <c r="G33" s="30">
        <v>0</v>
      </c>
      <c r="H33" s="31">
        <v>29</v>
      </c>
      <c r="I33" s="32">
        <v>46</v>
      </c>
      <c r="J33" s="252">
        <v>0</v>
      </c>
      <c r="K33" s="30">
        <v>0</v>
      </c>
      <c r="L33" s="31">
        <v>0</v>
      </c>
      <c r="M33" s="32">
        <v>1</v>
      </c>
      <c r="N33" s="29">
        <v>0</v>
      </c>
      <c r="O33" s="30">
        <v>1</v>
      </c>
      <c r="P33" s="29">
        <v>0</v>
      </c>
      <c r="Q33" s="30">
        <v>1</v>
      </c>
      <c r="R33" s="29">
        <v>2</v>
      </c>
      <c r="S33" s="35">
        <v>5</v>
      </c>
      <c r="T33" s="36">
        <f t="shared" si="0"/>
        <v>31</v>
      </c>
      <c r="U33" s="37">
        <f t="shared" si="0"/>
        <v>54</v>
      </c>
      <c r="W33" s="195">
        <v>46</v>
      </c>
      <c r="X33" s="39">
        <f t="shared" si="1"/>
        <v>29</v>
      </c>
      <c r="Y33" s="40">
        <f t="shared" si="1"/>
        <v>48</v>
      </c>
      <c r="Z33" s="41">
        <f t="shared" si="2"/>
        <v>77</v>
      </c>
      <c r="AA33" s="42">
        <f t="shared" si="3"/>
        <v>2.5999999999999999E-2</v>
      </c>
      <c r="AB33" s="43">
        <f t="shared" si="4"/>
        <v>2.1999999999999999E-2</v>
      </c>
      <c r="AC33" s="44">
        <f t="shared" si="5"/>
        <v>2.3E-2</v>
      </c>
      <c r="AD33" s="45">
        <f>ROUND(SUM(X32:X36)/$X$54,3)</f>
        <v>0.124</v>
      </c>
      <c r="AE33" s="46">
        <f>ROUND(SUM(Y32:Y36)/$Y$54,3)</f>
        <v>0.127</v>
      </c>
      <c r="AF33" s="47">
        <f>ROUND(SUM(Z32:Z36)/$Z$54,3)</f>
        <v>0.126</v>
      </c>
      <c r="AG33" s="200"/>
      <c r="AH33" s="201"/>
      <c r="AI33" s="202"/>
    </row>
    <row r="34" spans="1:35" ht="12.75" customHeight="1" x14ac:dyDescent="0.2">
      <c r="A34" s="195">
        <v>47</v>
      </c>
      <c r="B34" s="29">
        <v>0</v>
      </c>
      <c r="C34" s="30">
        <v>0</v>
      </c>
      <c r="D34" s="31">
        <v>2</v>
      </c>
      <c r="E34" s="32">
        <v>0</v>
      </c>
      <c r="F34" s="29">
        <v>1</v>
      </c>
      <c r="G34" s="30">
        <v>0</v>
      </c>
      <c r="H34" s="31">
        <v>26</v>
      </c>
      <c r="I34" s="32">
        <v>47</v>
      </c>
      <c r="J34" s="252">
        <v>0</v>
      </c>
      <c r="K34" s="30">
        <v>0</v>
      </c>
      <c r="L34" s="31">
        <v>0</v>
      </c>
      <c r="M34" s="32">
        <v>0</v>
      </c>
      <c r="N34" s="29">
        <v>0</v>
      </c>
      <c r="O34" s="30">
        <v>2</v>
      </c>
      <c r="P34" s="29">
        <v>1</v>
      </c>
      <c r="Q34" s="30">
        <v>1</v>
      </c>
      <c r="R34" s="29">
        <v>0</v>
      </c>
      <c r="S34" s="35">
        <v>5</v>
      </c>
      <c r="T34" s="36">
        <f t="shared" si="0"/>
        <v>30</v>
      </c>
      <c r="U34" s="37">
        <f t="shared" si="0"/>
        <v>55</v>
      </c>
      <c r="W34" s="195">
        <v>47</v>
      </c>
      <c r="X34" s="39">
        <f t="shared" si="1"/>
        <v>29</v>
      </c>
      <c r="Y34" s="40">
        <f t="shared" si="1"/>
        <v>49</v>
      </c>
      <c r="Z34" s="41">
        <f t="shared" si="2"/>
        <v>78</v>
      </c>
      <c r="AA34" s="42">
        <f t="shared" si="3"/>
        <v>2.5999999999999999E-2</v>
      </c>
      <c r="AB34" s="43">
        <f t="shared" si="4"/>
        <v>2.1999999999999999E-2</v>
      </c>
      <c r="AC34" s="44">
        <f t="shared" si="5"/>
        <v>2.4E-2</v>
      </c>
      <c r="AD34" s="200"/>
      <c r="AE34" s="201"/>
      <c r="AF34" s="47"/>
      <c r="AG34" s="200"/>
      <c r="AH34" s="201"/>
      <c r="AI34" s="202"/>
    </row>
    <row r="35" spans="1:35" ht="12.75" customHeight="1" x14ac:dyDescent="0.2">
      <c r="A35" s="195">
        <v>48</v>
      </c>
      <c r="B35" s="29">
        <v>0</v>
      </c>
      <c r="C35" s="30">
        <v>0</v>
      </c>
      <c r="D35" s="31">
        <v>3</v>
      </c>
      <c r="E35" s="32">
        <v>1</v>
      </c>
      <c r="F35" s="29">
        <v>1</v>
      </c>
      <c r="G35" s="30">
        <v>0</v>
      </c>
      <c r="H35" s="31">
        <v>30</v>
      </c>
      <c r="I35" s="32">
        <v>45</v>
      </c>
      <c r="J35" s="252">
        <v>0</v>
      </c>
      <c r="K35" s="30">
        <v>0</v>
      </c>
      <c r="L35" s="31">
        <v>0</v>
      </c>
      <c r="M35" s="32">
        <v>0</v>
      </c>
      <c r="N35" s="29">
        <v>0</v>
      </c>
      <c r="O35" s="30">
        <v>0</v>
      </c>
      <c r="P35" s="29">
        <v>0</v>
      </c>
      <c r="Q35" s="30">
        <v>3</v>
      </c>
      <c r="R35" s="29">
        <v>0</v>
      </c>
      <c r="S35" s="35">
        <v>3</v>
      </c>
      <c r="T35" s="36">
        <f t="shared" si="0"/>
        <v>34</v>
      </c>
      <c r="U35" s="37">
        <f t="shared" si="0"/>
        <v>52</v>
      </c>
      <c r="W35" s="195">
        <v>48</v>
      </c>
      <c r="X35" s="39">
        <f t="shared" si="1"/>
        <v>34</v>
      </c>
      <c r="Y35" s="40">
        <f t="shared" si="1"/>
        <v>46</v>
      </c>
      <c r="Z35" s="41">
        <f t="shared" si="2"/>
        <v>80</v>
      </c>
      <c r="AA35" s="42">
        <f t="shared" si="3"/>
        <v>0.03</v>
      </c>
      <c r="AB35" s="43">
        <f t="shared" si="4"/>
        <v>2.1000000000000001E-2</v>
      </c>
      <c r="AC35" s="44">
        <f t="shared" si="5"/>
        <v>2.4E-2</v>
      </c>
      <c r="AD35" s="200"/>
      <c r="AE35" s="201"/>
      <c r="AF35" s="47"/>
      <c r="AG35" s="200"/>
      <c r="AH35" s="201"/>
      <c r="AI35" s="202"/>
    </row>
    <row r="36" spans="1:35" ht="12.75" customHeight="1" x14ac:dyDescent="0.2">
      <c r="A36" s="206">
        <v>49</v>
      </c>
      <c r="B36" s="73">
        <v>0</v>
      </c>
      <c r="C36" s="74">
        <v>0</v>
      </c>
      <c r="D36" s="75">
        <v>4</v>
      </c>
      <c r="E36" s="76">
        <v>1</v>
      </c>
      <c r="F36" s="73">
        <v>0</v>
      </c>
      <c r="G36" s="74">
        <v>0</v>
      </c>
      <c r="H36" s="75">
        <v>21</v>
      </c>
      <c r="I36" s="76">
        <v>72</v>
      </c>
      <c r="J36" s="58">
        <v>0</v>
      </c>
      <c r="K36" s="74">
        <v>0</v>
      </c>
      <c r="L36" s="75">
        <v>0</v>
      </c>
      <c r="M36" s="76">
        <v>4</v>
      </c>
      <c r="N36" s="73">
        <v>0</v>
      </c>
      <c r="O36" s="74">
        <v>1</v>
      </c>
      <c r="P36" s="73">
        <v>0</v>
      </c>
      <c r="Q36" s="74">
        <v>1</v>
      </c>
      <c r="R36" s="73">
        <v>0</v>
      </c>
      <c r="S36" s="78">
        <v>5</v>
      </c>
      <c r="T36" s="79">
        <f t="shared" si="0"/>
        <v>25</v>
      </c>
      <c r="U36" s="80">
        <f t="shared" si="0"/>
        <v>84</v>
      </c>
      <c r="W36" s="206">
        <v>49</v>
      </c>
      <c r="X36" s="81">
        <f t="shared" si="1"/>
        <v>25</v>
      </c>
      <c r="Y36" s="82">
        <f t="shared" si="1"/>
        <v>78</v>
      </c>
      <c r="Z36" s="83">
        <f t="shared" si="2"/>
        <v>103</v>
      </c>
      <c r="AA36" s="64">
        <f t="shared" si="3"/>
        <v>2.1999999999999999E-2</v>
      </c>
      <c r="AB36" s="65">
        <f t="shared" si="4"/>
        <v>3.5999999999999997E-2</v>
      </c>
      <c r="AC36" s="66">
        <f t="shared" si="5"/>
        <v>3.1E-2</v>
      </c>
      <c r="AD36" s="210"/>
      <c r="AE36" s="211"/>
      <c r="AF36" s="84"/>
      <c r="AG36" s="210"/>
      <c r="AH36" s="211"/>
      <c r="AI36" s="212"/>
    </row>
    <row r="37" spans="1:35" ht="12.75" customHeight="1" x14ac:dyDescent="0.2">
      <c r="A37" s="214">
        <v>50</v>
      </c>
      <c r="B37" s="31">
        <v>1</v>
      </c>
      <c r="C37" s="32">
        <v>0</v>
      </c>
      <c r="D37" s="31">
        <v>8</v>
      </c>
      <c r="E37" s="32">
        <v>2</v>
      </c>
      <c r="F37" s="31">
        <v>1</v>
      </c>
      <c r="G37" s="32">
        <v>1</v>
      </c>
      <c r="H37" s="31">
        <v>18</v>
      </c>
      <c r="I37" s="32">
        <v>59</v>
      </c>
      <c r="J37" s="252">
        <v>0</v>
      </c>
      <c r="K37" s="32">
        <v>0</v>
      </c>
      <c r="L37" s="31">
        <v>0</v>
      </c>
      <c r="M37" s="32">
        <v>3</v>
      </c>
      <c r="N37" s="31">
        <v>0</v>
      </c>
      <c r="O37" s="32">
        <v>0</v>
      </c>
      <c r="P37" s="31">
        <v>0</v>
      </c>
      <c r="Q37" s="32">
        <v>0</v>
      </c>
      <c r="R37" s="31">
        <v>0</v>
      </c>
      <c r="S37" s="87">
        <v>3</v>
      </c>
      <c r="T37" s="36">
        <f t="shared" si="0"/>
        <v>28</v>
      </c>
      <c r="U37" s="37">
        <f t="shared" si="0"/>
        <v>68</v>
      </c>
      <c r="W37" s="213">
        <v>50</v>
      </c>
      <c r="X37" s="39">
        <f t="shared" si="1"/>
        <v>28</v>
      </c>
      <c r="Y37" s="40">
        <f t="shared" si="1"/>
        <v>65</v>
      </c>
      <c r="Z37" s="41">
        <f t="shared" si="2"/>
        <v>93</v>
      </c>
      <c r="AA37" s="22">
        <f t="shared" si="3"/>
        <v>2.5000000000000001E-2</v>
      </c>
      <c r="AB37" s="23">
        <f t="shared" si="4"/>
        <v>0.03</v>
      </c>
      <c r="AC37" s="24">
        <f t="shared" si="5"/>
        <v>2.8000000000000001E-2</v>
      </c>
      <c r="AD37" s="192" t="s">
        <v>50</v>
      </c>
      <c r="AE37" s="193"/>
      <c r="AF37" s="72"/>
      <c r="AG37" s="192" t="s">
        <v>51</v>
      </c>
      <c r="AH37" s="193"/>
      <c r="AI37" s="194"/>
    </row>
    <row r="38" spans="1:35" ht="12.75" customHeight="1" x14ac:dyDescent="0.2">
      <c r="A38" s="195">
        <v>51</v>
      </c>
      <c r="B38" s="29">
        <v>1</v>
      </c>
      <c r="C38" s="30">
        <v>0</v>
      </c>
      <c r="D38" s="31">
        <v>1</v>
      </c>
      <c r="E38" s="32">
        <v>1</v>
      </c>
      <c r="F38" s="29">
        <v>0</v>
      </c>
      <c r="G38" s="30">
        <v>0</v>
      </c>
      <c r="H38" s="31">
        <v>23</v>
      </c>
      <c r="I38" s="32">
        <v>61</v>
      </c>
      <c r="J38" s="252">
        <v>0</v>
      </c>
      <c r="K38" s="30">
        <v>0</v>
      </c>
      <c r="L38" s="31">
        <v>0</v>
      </c>
      <c r="M38" s="32">
        <v>3</v>
      </c>
      <c r="N38" s="29">
        <v>0</v>
      </c>
      <c r="O38" s="30">
        <v>1</v>
      </c>
      <c r="P38" s="29">
        <v>1</v>
      </c>
      <c r="Q38" s="30">
        <v>0</v>
      </c>
      <c r="R38" s="29">
        <v>1</v>
      </c>
      <c r="S38" s="35">
        <v>3</v>
      </c>
      <c r="T38" s="36">
        <f t="shared" ref="T38:U54" si="6">SUM(B38,D38,F38,H38,J38,L38,N38,P38,R38)</f>
        <v>27</v>
      </c>
      <c r="U38" s="37">
        <f t="shared" si="6"/>
        <v>69</v>
      </c>
      <c r="V38" s="38"/>
      <c r="W38" s="195">
        <v>51</v>
      </c>
      <c r="X38" s="39">
        <f t="shared" si="1"/>
        <v>25</v>
      </c>
      <c r="Y38" s="40">
        <f t="shared" si="1"/>
        <v>66</v>
      </c>
      <c r="Z38" s="41">
        <f t="shared" si="2"/>
        <v>91</v>
      </c>
      <c r="AA38" s="42">
        <f t="shared" si="3"/>
        <v>2.1999999999999999E-2</v>
      </c>
      <c r="AB38" s="43">
        <f t="shared" si="4"/>
        <v>0.03</v>
      </c>
      <c r="AC38" s="44">
        <f t="shared" si="5"/>
        <v>2.7E-2</v>
      </c>
      <c r="AD38" s="45">
        <f>ROUND(SUM(X37:X41)/$X$54,3)</f>
        <v>0.107</v>
      </c>
      <c r="AE38" s="46">
        <f>ROUND(SUM(Y37:Y41)/$Y$54,3)</f>
        <v>0.126</v>
      </c>
      <c r="AF38" s="47">
        <f>ROUND(SUM(Z37:Z41)/$Z$54,3)</f>
        <v>0.12</v>
      </c>
      <c r="AG38" s="45">
        <f>ROUND(SUM(X37:X53)/$X$54,3)</f>
        <v>0.27300000000000002</v>
      </c>
      <c r="AH38" s="46">
        <f>ROUND(SUM(Y37:Y53)/$Y$54,3)</f>
        <v>0.249</v>
      </c>
      <c r="AI38" s="47">
        <f>ROUND(SUM(Z37:Z53)/$Z$54,3)</f>
        <v>0.25700000000000001</v>
      </c>
    </row>
    <row r="39" spans="1:35" ht="12.75" customHeight="1" x14ac:dyDescent="0.2">
      <c r="A39" s="195">
        <v>52</v>
      </c>
      <c r="B39" s="29">
        <v>2</v>
      </c>
      <c r="C39" s="30">
        <v>0</v>
      </c>
      <c r="D39" s="31">
        <v>3</v>
      </c>
      <c r="E39" s="32">
        <v>3</v>
      </c>
      <c r="F39" s="29">
        <v>0</v>
      </c>
      <c r="G39" s="30">
        <v>0</v>
      </c>
      <c r="H39" s="31">
        <v>20</v>
      </c>
      <c r="I39" s="32">
        <v>48</v>
      </c>
      <c r="J39" s="252">
        <v>0</v>
      </c>
      <c r="K39" s="30">
        <v>0</v>
      </c>
      <c r="L39" s="31">
        <v>0</v>
      </c>
      <c r="M39" s="32">
        <v>1</v>
      </c>
      <c r="N39" s="29">
        <v>0</v>
      </c>
      <c r="O39" s="30">
        <v>0</v>
      </c>
      <c r="P39" s="29">
        <v>1</v>
      </c>
      <c r="Q39" s="30">
        <v>1</v>
      </c>
      <c r="R39" s="29">
        <v>0</v>
      </c>
      <c r="S39" s="35">
        <v>5</v>
      </c>
      <c r="T39" s="36">
        <f t="shared" si="6"/>
        <v>26</v>
      </c>
      <c r="U39" s="37">
        <f t="shared" si="6"/>
        <v>58</v>
      </c>
      <c r="W39" s="195">
        <v>52</v>
      </c>
      <c r="X39" s="39">
        <f t="shared" si="1"/>
        <v>25</v>
      </c>
      <c r="Y39" s="40">
        <f t="shared" si="1"/>
        <v>52</v>
      </c>
      <c r="Z39" s="41">
        <f t="shared" si="2"/>
        <v>77</v>
      </c>
      <c r="AA39" s="42">
        <f t="shared" si="3"/>
        <v>2.1999999999999999E-2</v>
      </c>
      <c r="AB39" s="43">
        <f t="shared" si="4"/>
        <v>2.4E-2</v>
      </c>
      <c r="AC39" s="44">
        <f t="shared" si="5"/>
        <v>2.3E-2</v>
      </c>
      <c r="AD39" s="200"/>
      <c r="AE39" s="201"/>
      <c r="AF39" s="47"/>
      <c r="AG39" s="200"/>
      <c r="AH39" s="201"/>
      <c r="AI39" s="202"/>
    </row>
    <row r="40" spans="1:35" ht="12.75" customHeight="1" x14ac:dyDescent="0.2">
      <c r="A40" s="195">
        <v>53</v>
      </c>
      <c r="B40" s="29">
        <v>0</v>
      </c>
      <c r="C40" s="30">
        <v>1</v>
      </c>
      <c r="D40" s="31">
        <v>4</v>
      </c>
      <c r="E40" s="32">
        <v>3</v>
      </c>
      <c r="F40" s="29">
        <v>0</v>
      </c>
      <c r="G40" s="30">
        <v>0</v>
      </c>
      <c r="H40" s="31">
        <v>16</v>
      </c>
      <c r="I40" s="32">
        <v>45</v>
      </c>
      <c r="J40" s="252">
        <v>0</v>
      </c>
      <c r="K40" s="30">
        <v>0</v>
      </c>
      <c r="L40" s="31">
        <v>0</v>
      </c>
      <c r="M40" s="32">
        <v>2</v>
      </c>
      <c r="N40" s="29">
        <v>0</v>
      </c>
      <c r="O40" s="30">
        <v>0</v>
      </c>
      <c r="P40" s="29">
        <v>0</v>
      </c>
      <c r="Q40" s="30">
        <v>0</v>
      </c>
      <c r="R40" s="29">
        <v>0</v>
      </c>
      <c r="S40" s="35">
        <v>4</v>
      </c>
      <c r="T40" s="36">
        <f t="shared" si="6"/>
        <v>20</v>
      </c>
      <c r="U40" s="37">
        <f t="shared" si="6"/>
        <v>55</v>
      </c>
      <c r="W40" s="195">
        <v>53</v>
      </c>
      <c r="X40" s="39">
        <f t="shared" si="1"/>
        <v>20</v>
      </c>
      <c r="Y40" s="40">
        <f t="shared" si="1"/>
        <v>51</v>
      </c>
      <c r="Z40" s="41">
        <f t="shared" si="2"/>
        <v>71</v>
      </c>
      <c r="AA40" s="42">
        <f t="shared" si="3"/>
        <v>1.7999999999999999E-2</v>
      </c>
      <c r="AB40" s="43">
        <f t="shared" si="4"/>
        <v>2.3E-2</v>
      </c>
      <c r="AC40" s="44">
        <f t="shared" si="5"/>
        <v>2.1000000000000001E-2</v>
      </c>
      <c r="AD40" s="200"/>
      <c r="AE40" s="201"/>
      <c r="AF40" s="47"/>
      <c r="AG40" s="200"/>
      <c r="AH40" s="201"/>
      <c r="AI40" s="202"/>
    </row>
    <row r="41" spans="1:35" ht="12.75" customHeight="1" x14ac:dyDescent="0.2">
      <c r="A41" s="204">
        <v>54</v>
      </c>
      <c r="B41" s="54">
        <v>5</v>
      </c>
      <c r="C41" s="55">
        <v>1</v>
      </c>
      <c r="D41" s="56">
        <v>3</v>
      </c>
      <c r="E41" s="57">
        <v>6</v>
      </c>
      <c r="F41" s="54">
        <v>0</v>
      </c>
      <c r="G41" s="55">
        <v>0</v>
      </c>
      <c r="H41" s="56">
        <v>15</v>
      </c>
      <c r="I41" s="57">
        <v>32</v>
      </c>
      <c r="J41" s="253">
        <v>0</v>
      </c>
      <c r="K41" s="55">
        <v>1</v>
      </c>
      <c r="L41" s="56">
        <v>0</v>
      </c>
      <c r="M41" s="57">
        <v>2</v>
      </c>
      <c r="N41" s="54">
        <v>0</v>
      </c>
      <c r="O41" s="55">
        <v>0</v>
      </c>
      <c r="P41" s="54">
        <v>0</v>
      </c>
      <c r="Q41" s="55">
        <v>1</v>
      </c>
      <c r="R41" s="54">
        <v>0</v>
      </c>
      <c r="S41" s="60">
        <v>1</v>
      </c>
      <c r="T41" s="61">
        <f t="shared" si="6"/>
        <v>23</v>
      </c>
      <c r="U41" s="62">
        <f t="shared" si="6"/>
        <v>44</v>
      </c>
      <c r="W41" s="206">
        <v>54</v>
      </c>
      <c r="X41" s="39">
        <f t="shared" si="1"/>
        <v>23</v>
      </c>
      <c r="Y41" s="40">
        <f t="shared" si="1"/>
        <v>42</v>
      </c>
      <c r="Z41" s="41">
        <f t="shared" si="2"/>
        <v>65</v>
      </c>
      <c r="AA41" s="64">
        <f t="shared" si="3"/>
        <v>0.02</v>
      </c>
      <c r="AB41" s="65">
        <f t="shared" si="4"/>
        <v>1.9E-2</v>
      </c>
      <c r="AC41" s="66">
        <f t="shared" si="5"/>
        <v>0.02</v>
      </c>
      <c r="AD41" s="210"/>
      <c r="AE41" s="211"/>
      <c r="AF41" s="84"/>
      <c r="AG41" s="200"/>
      <c r="AH41" s="201"/>
      <c r="AI41" s="202"/>
    </row>
    <row r="42" spans="1:35" ht="12.75" customHeight="1" x14ac:dyDescent="0.2">
      <c r="A42" s="213">
        <v>55</v>
      </c>
      <c r="B42" s="12">
        <v>1</v>
      </c>
      <c r="C42" s="13">
        <v>1</v>
      </c>
      <c r="D42" s="12">
        <v>0</v>
      </c>
      <c r="E42" s="13">
        <v>2</v>
      </c>
      <c r="F42" s="12">
        <v>0</v>
      </c>
      <c r="G42" s="13">
        <v>0</v>
      </c>
      <c r="H42" s="12">
        <v>18</v>
      </c>
      <c r="I42" s="13">
        <v>48</v>
      </c>
      <c r="J42" s="14">
        <v>1</v>
      </c>
      <c r="K42" s="13">
        <v>0</v>
      </c>
      <c r="L42" s="12">
        <v>0</v>
      </c>
      <c r="M42" s="13">
        <v>1</v>
      </c>
      <c r="N42" s="12">
        <v>0</v>
      </c>
      <c r="O42" s="13">
        <v>2</v>
      </c>
      <c r="P42" s="12">
        <v>0</v>
      </c>
      <c r="Q42" s="13">
        <v>0</v>
      </c>
      <c r="R42" s="12">
        <v>0</v>
      </c>
      <c r="S42" s="16">
        <v>4</v>
      </c>
      <c r="T42" s="17">
        <f t="shared" si="6"/>
        <v>20</v>
      </c>
      <c r="U42" s="18">
        <f t="shared" si="6"/>
        <v>58</v>
      </c>
      <c r="W42" s="213">
        <v>55</v>
      </c>
      <c r="X42" s="19">
        <f t="shared" si="1"/>
        <v>20</v>
      </c>
      <c r="Y42" s="20">
        <f t="shared" si="1"/>
        <v>54</v>
      </c>
      <c r="Z42" s="21">
        <f t="shared" si="2"/>
        <v>74</v>
      </c>
      <c r="AA42" s="22">
        <f t="shared" si="3"/>
        <v>1.7999999999999999E-2</v>
      </c>
      <c r="AB42" s="23">
        <f t="shared" si="4"/>
        <v>2.5000000000000001E-2</v>
      </c>
      <c r="AC42" s="24">
        <f t="shared" si="5"/>
        <v>2.1999999999999999E-2</v>
      </c>
      <c r="AD42" s="192" t="s">
        <v>52</v>
      </c>
      <c r="AE42" s="193"/>
      <c r="AF42" s="72"/>
      <c r="AG42" s="200"/>
      <c r="AH42" s="201"/>
      <c r="AI42" s="202"/>
    </row>
    <row r="43" spans="1:35" ht="12.75" customHeight="1" x14ac:dyDescent="0.2">
      <c r="A43" s="195">
        <v>56</v>
      </c>
      <c r="B43" s="29">
        <v>1</v>
      </c>
      <c r="C43" s="30">
        <v>1</v>
      </c>
      <c r="D43" s="31">
        <v>3</v>
      </c>
      <c r="E43" s="32">
        <v>3</v>
      </c>
      <c r="F43" s="29">
        <v>0</v>
      </c>
      <c r="G43" s="30">
        <v>0</v>
      </c>
      <c r="H43" s="31">
        <v>14</v>
      </c>
      <c r="I43" s="32">
        <v>34</v>
      </c>
      <c r="J43" s="252">
        <v>0</v>
      </c>
      <c r="K43" s="30">
        <v>0</v>
      </c>
      <c r="L43" s="31">
        <v>0</v>
      </c>
      <c r="M43" s="32">
        <v>1</v>
      </c>
      <c r="N43" s="29">
        <v>0</v>
      </c>
      <c r="O43" s="30">
        <v>2</v>
      </c>
      <c r="P43" s="29">
        <v>0</v>
      </c>
      <c r="Q43" s="30">
        <v>0</v>
      </c>
      <c r="R43" s="29">
        <v>0</v>
      </c>
      <c r="S43" s="35">
        <v>2</v>
      </c>
      <c r="T43" s="36">
        <f t="shared" si="6"/>
        <v>18</v>
      </c>
      <c r="U43" s="37">
        <f t="shared" si="6"/>
        <v>43</v>
      </c>
      <c r="W43" s="195">
        <v>56</v>
      </c>
      <c r="X43" s="39">
        <f t="shared" si="1"/>
        <v>18</v>
      </c>
      <c r="Y43" s="40">
        <f t="shared" si="1"/>
        <v>41</v>
      </c>
      <c r="Z43" s="41">
        <f t="shared" si="2"/>
        <v>59</v>
      </c>
      <c r="AA43" s="42">
        <f t="shared" si="3"/>
        <v>1.6E-2</v>
      </c>
      <c r="AB43" s="43">
        <f t="shared" si="4"/>
        <v>1.9E-2</v>
      </c>
      <c r="AC43" s="44">
        <f t="shared" si="5"/>
        <v>1.7999999999999999E-2</v>
      </c>
      <c r="AD43" s="45">
        <f>ROUND(SUM(X42:X46)/$X$54,3)</f>
        <v>0.127</v>
      </c>
      <c r="AE43" s="46">
        <f>ROUND(SUM(Y42:Y46)/$Y$54,3)</f>
        <v>0.10199999999999999</v>
      </c>
      <c r="AF43" s="47">
        <f>ROUND(SUM(Z42:Z46)/$Z$54,3)</f>
        <v>0.111</v>
      </c>
      <c r="AG43" s="200"/>
      <c r="AH43" s="201"/>
      <c r="AI43" s="202"/>
    </row>
    <row r="44" spans="1:35" ht="12.75" customHeight="1" x14ac:dyDescent="0.2">
      <c r="A44" s="195">
        <v>57</v>
      </c>
      <c r="B44" s="29">
        <v>4</v>
      </c>
      <c r="C44" s="30">
        <v>2</v>
      </c>
      <c r="D44" s="31">
        <v>2</v>
      </c>
      <c r="E44" s="32">
        <v>3</v>
      </c>
      <c r="F44" s="29">
        <v>0</v>
      </c>
      <c r="G44" s="30">
        <v>0</v>
      </c>
      <c r="H44" s="31">
        <v>29</v>
      </c>
      <c r="I44" s="32">
        <v>46</v>
      </c>
      <c r="J44" s="252">
        <v>0</v>
      </c>
      <c r="K44" s="30">
        <v>1</v>
      </c>
      <c r="L44" s="31">
        <v>0</v>
      </c>
      <c r="M44" s="32">
        <v>0</v>
      </c>
      <c r="N44" s="29">
        <v>0</v>
      </c>
      <c r="O44" s="30">
        <v>0</v>
      </c>
      <c r="P44" s="29">
        <v>0</v>
      </c>
      <c r="Q44" s="30">
        <v>2</v>
      </c>
      <c r="R44" s="29">
        <v>0</v>
      </c>
      <c r="S44" s="35">
        <v>4</v>
      </c>
      <c r="T44" s="36">
        <f t="shared" si="6"/>
        <v>35</v>
      </c>
      <c r="U44" s="37">
        <f t="shared" si="6"/>
        <v>58</v>
      </c>
      <c r="W44" s="195">
        <v>57</v>
      </c>
      <c r="X44" s="39">
        <f t="shared" si="1"/>
        <v>35</v>
      </c>
      <c r="Y44" s="40">
        <f t="shared" si="1"/>
        <v>52</v>
      </c>
      <c r="Z44" s="41">
        <f t="shared" si="2"/>
        <v>87</v>
      </c>
      <c r="AA44" s="42">
        <f t="shared" si="3"/>
        <v>3.1E-2</v>
      </c>
      <c r="AB44" s="43">
        <f t="shared" si="4"/>
        <v>2.4E-2</v>
      </c>
      <c r="AC44" s="44">
        <f t="shared" si="5"/>
        <v>2.5999999999999999E-2</v>
      </c>
      <c r="AD44" s="200"/>
      <c r="AE44" s="201"/>
      <c r="AF44" s="47"/>
      <c r="AG44" s="200"/>
      <c r="AH44" s="201"/>
      <c r="AI44" s="202"/>
    </row>
    <row r="45" spans="1:35" ht="12.75" customHeight="1" x14ac:dyDescent="0.2">
      <c r="A45" s="195">
        <v>58</v>
      </c>
      <c r="B45" s="29">
        <v>4</v>
      </c>
      <c r="C45" s="30">
        <v>1</v>
      </c>
      <c r="D45" s="31">
        <v>2</v>
      </c>
      <c r="E45" s="32">
        <v>1</v>
      </c>
      <c r="F45" s="29">
        <v>0</v>
      </c>
      <c r="G45" s="30">
        <v>0</v>
      </c>
      <c r="H45" s="31">
        <v>23</v>
      </c>
      <c r="I45" s="32">
        <v>40</v>
      </c>
      <c r="J45" s="252">
        <v>0</v>
      </c>
      <c r="K45" s="30">
        <v>0</v>
      </c>
      <c r="L45" s="31">
        <v>0</v>
      </c>
      <c r="M45" s="32">
        <v>0</v>
      </c>
      <c r="N45" s="29">
        <v>0</v>
      </c>
      <c r="O45" s="30">
        <v>1</v>
      </c>
      <c r="P45" s="29">
        <v>0</v>
      </c>
      <c r="Q45" s="30">
        <v>0</v>
      </c>
      <c r="R45" s="29">
        <v>1</v>
      </c>
      <c r="S45" s="35">
        <v>4</v>
      </c>
      <c r="T45" s="36">
        <f t="shared" si="6"/>
        <v>30</v>
      </c>
      <c r="U45" s="37">
        <f t="shared" si="6"/>
        <v>47</v>
      </c>
      <c r="W45" s="195">
        <v>58</v>
      </c>
      <c r="X45" s="39">
        <f t="shared" si="1"/>
        <v>29</v>
      </c>
      <c r="Y45" s="40">
        <f t="shared" si="1"/>
        <v>43</v>
      </c>
      <c r="Z45" s="41">
        <f t="shared" si="2"/>
        <v>72</v>
      </c>
      <c r="AA45" s="42">
        <f t="shared" si="3"/>
        <v>2.5999999999999999E-2</v>
      </c>
      <c r="AB45" s="43">
        <f t="shared" si="4"/>
        <v>0.02</v>
      </c>
      <c r="AC45" s="44">
        <f t="shared" si="5"/>
        <v>2.1999999999999999E-2</v>
      </c>
      <c r="AD45" s="200"/>
      <c r="AE45" s="201"/>
      <c r="AF45" s="47"/>
      <c r="AG45" s="200"/>
      <c r="AH45" s="201"/>
      <c r="AI45" s="202"/>
    </row>
    <row r="46" spans="1:35" ht="12.75" customHeight="1" x14ac:dyDescent="0.2">
      <c r="A46" s="206">
        <v>59</v>
      </c>
      <c r="B46" s="73">
        <v>8</v>
      </c>
      <c r="C46" s="74">
        <v>0</v>
      </c>
      <c r="D46" s="75">
        <v>6</v>
      </c>
      <c r="E46" s="76">
        <v>0</v>
      </c>
      <c r="F46" s="73">
        <v>0</v>
      </c>
      <c r="G46" s="74">
        <v>0</v>
      </c>
      <c r="H46" s="75">
        <v>28</v>
      </c>
      <c r="I46" s="76">
        <v>30</v>
      </c>
      <c r="J46" s="58">
        <v>0</v>
      </c>
      <c r="K46" s="74">
        <v>1</v>
      </c>
      <c r="L46" s="75">
        <v>0</v>
      </c>
      <c r="M46" s="76">
        <v>1</v>
      </c>
      <c r="N46" s="73">
        <v>0</v>
      </c>
      <c r="O46" s="74">
        <v>1</v>
      </c>
      <c r="P46" s="73">
        <v>0</v>
      </c>
      <c r="Q46" s="74">
        <v>0</v>
      </c>
      <c r="R46" s="73">
        <v>0</v>
      </c>
      <c r="S46" s="78">
        <v>3</v>
      </c>
      <c r="T46" s="79">
        <f t="shared" si="6"/>
        <v>42</v>
      </c>
      <c r="U46" s="80">
        <f t="shared" si="6"/>
        <v>36</v>
      </c>
      <c r="W46" s="206">
        <v>59</v>
      </c>
      <c r="X46" s="81">
        <f t="shared" si="1"/>
        <v>42</v>
      </c>
      <c r="Y46" s="82">
        <f t="shared" si="1"/>
        <v>33</v>
      </c>
      <c r="Z46" s="83">
        <f t="shared" si="2"/>
        <v>75</v>
      </c>
      <c r="AA46" s="64">
        <f t="shared" si="3"/>
        <v>3.6999999999999998E-2</v>
      </c>
      <c r="AB46" s="65">
        <f t="shared" si="4"/>
        <v>1.4999999999999999E-2</v>
      </c>
      <c r="AC46" s="66">
        <f t="shared" si="5"/>
        <v>2.3E-2</v>
      </c>
      <c r="AD46" s="210"/>
      <c r="AE46" s="211"/>
      <c r="AF46" s="84"/>
      <c r="AG46" s="200"/>
      <c r="AH46" s="201"/>
      <c r="AI46" s="202"/>
    </row>
    <row r="47" spans="1:35" ht="12.75" customHeight="1" x14ac:dyDescent="0.2">
      <c r="A47" s="214">
        <v>60</v>
      </c>
      <c r="B47" s="31">
        <v>3</v>
      </c>
      <c r="C47" s="32">
        <v>0</v>
      </c>
      <c r="D47" s="31">
        <v>2</v>
      </c>
      <c r="E47" s="32">
        <v>0</v>
      </c>
      <c r="F47" s="31">
        <v>0</v>
      </c>
      <c r="G47" s="32">
        <v>0</v>
      </c>
      <c r="H47" s="31">
        <v>19</v>
      </c>
      <c r="I47" s="32">
        <v>21</v>
      </c>
      <c r="J47" s="252">
        <v>0</v>
      </c>
      <c r="K47" s="32">
        <v>1</v>
      </c>
      <c r="L47" s="31">
        <v>0</v>
      </c>
      <c r="M47" s="32">
        <v>0</v>
      </c>
      <c r="N47" s="31">
        <v>0</v>
      </c>
      <c r="O47" s="32">
        <v>0</v>
      </c>
      <c r="P47" s="31">
        <v>0</v>
      </c>
      <c r="Q47" s="32">
        <v>0</v>
      </c>
      <c r="R47" s="31">
        <v>0</v>
      </c>
      <c r="S47" s="87">
        <v>3</v>
      </c>
      <c r="T47" s="36">
        <f t="shared" si="6"/>
        <v>24</v>
      </c>
      <c r="U47" s="37">
        <f t="shared" si="6"/>
        <v>25</v>
      </c>
      <c r="W47" s="213">
        <v>60</v>
      </c>
      <c r="X47" s="39">
        <f t="shared" si="1"/>
        <v>24</v>
      </c>
      <c r="Y47" s="40">
        <f t="shared" si="1"/>
        <v>22</v>
      </c>
      <c r="Z47" s="41">
        <f t="shared" si="2"/>
        <v>46</v>
      </c>
      <c r="AA47" s="22">
        <f t="shared" si="3"/>
        <v>2.1000000000000001E-2</v>
      </c>
      <c r="AB47" s="23">
        <f t="shared" si="4"/>
        <v>0.01</v>
      </c>
      <c r="AC47" s="24">
        <f t="shared" si="5"/>
        <v>1.4E-2</v>
      </c>
      <c r="AD47" s="192" t="s">
        <v>53</v>
      </c>
      <c r="AE47" s="193"/>
      <c r="AF47" s="72"/>
      <c r="AG47" s="200"/>
      <c r="AH47" s="201"/>
      <c r="AI47" s="202"/>
    </row>
    <row r="48" spans="1:35" ht="12.75" customHeight="1" x14ac:dyDescent="0.2">
      <c r="A48" s="195">
        <v>61</v>
      </c>
      <c r="B48" s="29">
        <v>0</v>
      </c>
      <c r="C48" s="30">
        <v>0</v>
      </c>
      <c r="D48" s="31">
        <v>0</v>
      </c>
      <c r="E48" s="32">
        <v>0</v>
      </c>
      <c r="F48" s="29">
        <v>0</v>
      </c>
      <c r="G48" s="30">
        <v>0</v>
      </c>
      <c r="H48" s="31">
        <v>7</v>
      </c>
      <c r="I48" s="32">
        <v>11</v>
      </c>
      <c r="J48" s="252">
        <v>0</v>
      </c>
      <c r="K48" s="30">
        <v>0</v>
      </c>
      <c r="L48" s="31">
        <v>0</v>
      </c>
      <c r="M48" s="32">
        <v>0</v>
      </c>
      <c r="N48" s="29">
        <v>0</v>
      </c>
      <c r="O48" s="30">
        <v>0</v>
      </c>
      <c r="P48" s="29">
        <v>0</v>
      </c>
      <c r="Q48" s="30">
        <v>0</v>
      </c>
      <c r="R48" s="29">
        <v>3</v>
      </c>
      <c r="S48" s="35">
        <v>1</v>
      </c>
      <c r="T48" s="36">
        <f t="shared" si="6"/>
        <v>10</v>
      </c>
      <c r="U48" s="37">
        <f t="shared" si="6"/>
        <v>12</v>
      </c>
      <c r="W48" s="195">
        <v>61</v>
      </c>
      <c r="X48" s="39">
        <f t="shared" si="1"/>
        <v>7</v>
      </c>
      <c r="Y48" s="40">
        <f t="shared" si="1"/>
        <v>11</v>
      </c>
      <c r="Z48" s="41">
        <f t="shared" si="2"/>
        <v>18</v>
      </c>
      <c r="AA48" s="42">
        <f t="shared" si="3"/>
        <v>6.0000000000000001E-3</v>
      </c>
      <c r="AB48" s="43">
        <f t="shared" si="4"/>
        <v>5.0000000000000001E-3</v>
      </c>
      <c r="AC48" s="44">
        <f t="shared" si="5"/>
        <v>5.0000000000000001E-3</v>
      </c>
      <c r="AD48" s="45">
        <f>ROUND(SUM(X47:X51)/$X$54,3)</f>
        <v>0.04</v>
      </c>
      <c r="AE48" s="46">
        <f>ROUND(SUM(Y47:Y51)/$Y$54,3)</f>
        <v>0.02</v>
      </c>
      <c r="AF48" s="47">
        <f>ROUND(SUM(Z47:Z51)/$Z$54,3)</f>
        <v>2.7E-2</v>
      </c>
      <c r="AG48" s="200"/>
      <c r="AH48" s="201"/>
      <c r="AI48" s="202"/>
    </row>
    <row r="49" spans="1:35" ht="12.75" customHeight="1" x14ac:dyDescent="0.2">
      <c r="A49" s="195">
        <v>62</v>
      </c>
      <c r="B49" s="29">
        <v>0</v>
      </c>
      <c r="C49" s="30">
        <v>0</v>
      </c>
      <c r="D49" s="31">
        <v>0</v>
      </c>
      <c r="E49" s="32">
        <v>0</v>
      </c>
      <c r="F49" s="29">
        <v>0</v>
      </c>
      <c r="G49" s="30">
        <v>0</v>
      </c>
      <c r="H49" s="31">
        <v>12</v>
      </c>
      <c r="I49" s="32">
        <v>6</v>
      </c>
      <c r="J49" s="252">
        <v>0</v>
      </c>
      <c r="K49" s="30">
        <v>0</v>
      </c>
      <c r="L49" s="31">
        <v>0</v>
      </c>
      <c r="M49" s="32">
        <v>0</v>
      </c>
      <c r="N49" s="29">
        <v>0</v>
      </c>
      <c r="O49" s="30">
        <v>0</v>
      </c>
      <c r="P49" s="29">
        <v>1</v>
      </c>
      <c r="Q49" s="30">
        <v>0</v>
      </c>
      <c r="R49" s="29">
        <v>1</v>
      </c>
      <c r="S49" s="35">
        <v>2</v>
      </c>
      <c r="T49" s="36">
        <f t="shared" si="6"/>
        <v>14</v>
      </c>
      <c r="U49" s="37">
        <f t="shared" si="6"/>
        <v>8</v>
      </c>
      <c r="W49" s="195">
        <v>62</v>
      </c>
      <c r="X49" s="39">
        <f t="shared" si="1"/>
        <v>12</v>
      </c>
      <c r="Y49" s="40">
        <f t="shared" si="1"/>
        <v>6</v>
      </c>
      <c r="Z49" s="41">
        <f t="shared" si="2"/>
        <v>18</v>
      </c>
      <c r="AA49" s="42">
        <f t="shared" si="3"/>
        <v>1.0999999999999999E-2</v>
      </c>
      <c r="AB49" s="43">
        <f t="shared" si="4"/>
        <v>3.0000000000000001E-3</v>
      </c>
      <c r="AC49" s="44">
        <f t="shared" si="5"/>
        <v>5.0000000000000001E-3</v>
      </c>
      <c r="AD49" s="200"/>
      <c r="AE49" s="201"/>
      <c r="AF49" s="202"/>
      <c r="AG49" s="200"/>
      <c r="AH49" s="201"/>
      <c r="AI49" s="202"/>
    </row>
    <row r="50" spans="1:35" ht="12.75" customHeight="1" x14ac:dyDescent="0.2">
      <c r="A50" s="195">
        <v>63</v>
      </c>
      <c r="B50" s="29">
        <v>0</v>
      </c>
      <c r="C50" s="30">
        <v>0</v>
      </c>
      <c r="D50" s="31">
        <v>0</v>
      </c>
      <c r="E50" s="32">
        <v>0</v>
      </c>
      <c r="F50" s="29">
        <v>0</v>
      </c>
      <c r="G50" s="30">
        <v>0</v>
      </c>
      <c r="H50" s="31">
        <v>2</v>
      </c>
      <c r="I50" s="32">
        <v>3</v>
      </c>
      <c r="J50" s="252">
        <v>0</v>
      </c>
      <c r="K50" s="30">
        <v>1</v>
      </c>
      <c r="L50" s="31">
        <v>0</v>
      </c>
      <c r="M50" s="32">
        <v>0</v>
      </c>
      <c r="N50" s="29">
        <v>0</v>
      </c>
      <c r="O50" s="30">
        <v>0</v>
      </c>
      <c r="P50" s="29">
        <v>0</v>
      </c>
      <c r="Q50" s="30">
        <v>0</v>
      </c>
      <c r="R50" s="29">
        <v>1</v>
      </c>
      <c r="S50" s="35">
        <v>3</v>
      </c>
      <c r="T50" s="36">
        <f t="shared" si="6"/>
        <v>3</v>
      </c>
      <c r="U50" s="37">
        <f t="shared" si="6"/>
        <v>7</v>
      </c>
      <c r="W50" s="195">
        <v>63</v>
      </c>
      <c r="X50" s="39">
        <f t="shared" si="1"/>
        <v>2</v>
      </c>
      <c r="Y50" s="40">
        <f t="shared" si="1"/>
        <v>4</v>
      </c>
      <c r="Z50" s="41">
        <f t="shared" si="2"/>
        <v>6</v>
      </c>
      <c r="AA50" s="42">
        <f t="shared" si="3"/>
        <v>2E-3</v>
      </c>
      <c r="AB50" s="43">
        <f>Y50/$Y$54</f>
        <v>1.8323408153916628E-3</v>
      </c>
      <c r="AC50" s="44">
        <f>Z50/$Z$54</f>
        <v>1.8083182640144665E-3</v>
      </c>
      <c r="AD50" s="200"/>
      <c r="AE50" s="201"/>
      <c r="AF50" s="202"/>
      <c r="AG50" s="200"/>
      <c r="AH50" s="201"/>
      <c r="AI50" s="202"/>
    </row>
    <row r="51" spans="1:35" ht="12.75" customHeight="1" x14ac:dyDescent="0.2">
      <c r="A51" s="204">
        <v>64</v>
      </c>
      <c r="B51" s="54">
        <v>0</v>
      </c>
      <c r="C51" s="55">
        <v>0</v>
      </c>
      <c r="D51" s="56">
        <v>0</v>
      </c>
      <c r="E51" s="57">
        <v>0</v>
      </c>
      <c r="F51" s="54">
        <v>0</v>
      </c>
      <c r="G51" s="55">
        <v>0</v>
      </c>
      <c r="H51" s="56">
        <v>0</v>
      </c>
      <c r="I51" s="57">
        <v>0</v>
      </c>
      <c r="J51" s="253">
        <v>0</v>
      </c>
      <c r="K51" s="55">
        <v>0</v>
      </c>
      <c r="L51" s="56">
        <v>0</v>
      </c>
      <c r="M51" s="57">
        <v>0</v>
      </c>
      <c r="N51" s="54">
        <v>0</v>
      </c>
      <c r="O51" s="55">
        <v>0</v>
      </c>
      <c r="P51" s="54">
        <v>0</v>
      </c>
      <c r="Q51" s="55">
        <v>0</v>
      </c>
      <c r="R51" s="54">
        <v>1</v>
      </c>
      <c r="S51" s="60">
        <v>1</v>
      </c>
      <c r="T51" s="79">
        <f t="shared" si="6"/>
        <v>1</v>
      </c>
      <c r="U51" s="80">
        <f t="shared" si="6"/>
        <v>1</v>
      </c>
      <c r="W51" s="206">
        <v>64</v>
      </c>
      <c r="X51" s="81">
        <f t="shared" si="1"/>
        <v>0</v>
      </c>
      <c r="Y51" s="82">
        <f t="shared" si="1"/>
        <v>0</v>
      </c>
      <c r="Z51" s="83">
        <f t="shared" si="2"/>
        <v>0</v>
      </c>
      <c r="AA51" s="42">
        <f t="shared" si="3"/>
        <v>0</v>
      </c>
      <c r="AB51" s="43">
        <f>Y51/$Y$54</f>
        <v>0</v>
      </c>
      <c r="AC51" s="44">
        <f>Z51/$Z$54</f>
        <v>0</v>
      </c>
      <c r="AD51" s="210"/>
      <c r="AE51" s="211"/>
      <c r="AF51" s="212"/>
      <c r="AG51" s="200"/>
      <c r="AH51" s="201"/>
      <c r="AI51" s="202"/>
    </row>
    <row r="52" spans="1:35" ht="12.75" customHeight="1" x14ac:dyDescent="0.2">
      <c r="A52" s="215">
        <v>65</v>
      </c>
      <c r="B52" s="90">
        <v>0</v>
      </c>
      <c r="C52" s="71">
        <v>0</v>
      </c>
      <c r="D52" s="12">
        <v>0</v>
      </c>
      <c r="E52" s="13">
        <v>0</v>
      </c>
      <c r="F52" s="90">
        <v>0</v>
      </c>
      <c r="G52" s="71">
        <v>0</v>
      </c>
      <c r="H52" s="12">
        <v>0</v>
      </c>
      <c r="I52" s="13">
        <v>0</v>
      </c>
      <c r="J52" s="14">
        <v>0</v>
      </c>
      <c r="K52" s="71">
        <v>0</v>
      </c>
      <c r="L52" s="12">
        <v>0</v>
      </c>
      <c r="M52" s="13">
        <v>0</v>
      </c>
      <c r="N52" s="90">
        <v>0</v>
      </c>
      <c r="O52" s="71">
        <v>0</v>
      </c>
      <c r="P52" s="90">
        <v>0</v>
      </c>
      <c r="Q52" s="71">
        <v>0</v>
      </c>
      <c r="R52" s="90">
        <v>0</v>
      </c>
      <c r="S52" s="92">
        <v>0</v>
      </c>
      <c r="T52" s="36">
        <f t="shared" si="6"/>
        <v>0</v>
      </c>
      <c r="U52" s="37">
        <f t="shared" si="6"/>
        <v>0</v>
      </c>
      <c r="W52" s="216">
        <v>65</v>
      </c>
      <c r="X52" s="39">
        <f t="shared" si="1"/>
        <v>0</v>
      </c>
      <c r="Y52" s="40">
        <f t="shared" si="1"/>
        <v>0</v>
      </c>
      <c r="Z52" s="41">
        <f t="shared" si="2"/>
        <v>0</v>
      </c>
      <c r="AA52" s="22">
        <f t="shared" si="3"/>
        <v>0</v>
      </c>
      <c r="AB52" s="23">
        <f>Y52/$Y$54</f>
        <v>0</v>
      </c>
      <c r="AC52" s="24">
        <f>Z52/$Z$54</f>
        <v>0</v>
      </c>
      <c r="AD52" s="192" t="s">
        <v>54</v>
      </c>
      <c r="AE52" s="193"/>
      <c r="AF52" s="72"/>
      <c r="AG52" s="200"/>
      <c r="AH52" s="201"/>
      <c r="AI52" s="202"/>
    </row>
    <row r="53" spans="1:35" ht="12.75" customHeight="1" thickBot="1" x14ac:dyDescent="0.25">
      <c r="A53" s="217" t="s">
        <v>36</v>
      </c>
      <c r="B53" s="54">
        <v>0</v>
      </c>
      <c r="C53" s="55">
        <v>0</v>
      </c>
      <c r="D53" s="56">
        <v>0</v>
      </c>
      <c r="E53" s="57">
        <v>0</v>
      </c>
      <c r="F53" s="54">
        <v>0</v>
      </c>
      <c r="G53" s="55">
        <v>0</v>
      </c>
      <c r="H53" s="56">
        <v>0</v>
      </c>
      <c r="I53" s="57">
        <v>0</v>
      </c>
      <c r="J53" s="254">
        <v>0</v>
      </c>
      <c r="K53" s="55">
        <v>1</v>
      </c>
      <c r="L53" s="56">
        <v>0</v>
      </c>
      <c r="M53" s="57">
        <v>0</v>
      </c>
      <c r="N53" s="54">
        <v>0</v>
      </c>
      <c r="O53" s="55">
        <v>0</v>
      </c>
      <c r="P53" s="54">
        <v>0</v>
      </c>
      <c r="Q53" s="55">
        <v>0</v>
      </c>
      <c r="R53" s="54">
        <v>1</v>
      </c>
      <c r="S53" s="60">
        <v>0</v>
      </c>
      <c r="T53" s="61">
        <f t="shared" si="6"/>
        <v>1</v>
      </c>
      <c r="U53" s="62">
        <f t="shared" si="6"/>
        <v>1</v>
      </c>
      <c r="W53" s="219" t="s">
        <v>36</v>
      </c>
      <c r="X53" s="39">
        <f t="shared" si="1"/>
        <v>0</v>
      </c>
      <c r="Y53" s="40">
        <f t="shared" si="1"/>
        <v>1</v>
      </c>
      <c r="Z53" s="220">
        <f t="shared" si="2"/>
        <v>1</v>
      </c>
      <c r="AA53" s="42">
        <f t="shared" si="3"/>
        <v>0</v>
      </c>
      <c r="AB53" s="43">
        <f>Y53/$Y$54</f>
        <v>4.5808520384791571E-4</v>
      </c>
      <c r="AC53" s="44">
        <f>Z53/$Z$54</f>
        <v>3.0138637733574441E-4</v>
      </c>
      <c r="AD53" s="222">
        <f>ROUND(SUM(X52:X53)/$X$54,3)</f>
        <v>0</v>
      </c>
      <c r="AE53" s="223">
        <f>Y52+Y53/$Y$54</f>
        <v>4.5808520384791571E-4</v>
      </c>
      <c r="AF53" s="255">
        <f>Z52+Z53/$Y$54</f>
        <v>4.5808520384791571E-4</v>
      </c>
      <c r="AG53" s="225"/>
      <c r="AH53" s="226"/>
      <c r="AI53" s="227"/>
    </row>
    <row r="54" spans="1:35" ht="12.75" customHeight="1" thickTop="1" thickBot="1" x14ac:dyDescent="0.25">
      <c r="A54" s="228" t="s">
        <v>14</v>
      </c>
      <c r="B54" s="99">
        <f t="shared" ref="B54:S54" si="7">SUM(B6:B53)</f>
        <v>30</v>
      </c>
      <c r="C54" s="100">
        <f t="shared" si="7"/>
        <v>7</v>
      </c>
      <c r="D54" s="99">
        <f t="shared" si="7"/>
        <v>43</v>
      </c>
      <c r="E54" s="100">
        <f t="shared" si="7"/>
        <v>27</v>
      </c>
      <c r="F54" s="99">
        <f t="shared" si="7"/>
        <v>3</v>
      </c>
      <c r="G54" s="100">
        <f t="shared" si="7"/>
        <v>1</v>
      </c>
      <c r="H54" s="99">
        <f t="shared" si="7"/>
        <v>1047</v>
      </c>
      <c r="I54" s="100">
        <f t="shared" si="7"/>
        <v>2024</v>
      </c>
      <c r="J54" s="101">
        <f t="shared" si="7"/>
        <v>9</v>
      </c>
      <c r="K54" s="100">
        <f t="shared" si="7"/>
        <v>24</v>
      </c>
      <c r="L54" s="99">
        <f t="shared" si="7"/>
        <v>1</v>
      </c>
      <c r="M54" s="100">
        <f t="shared" si="7"/>
        <v>69</v>
      </c>
      <c r="N54" s="99">
        <f t="shared" si="7"/>
        <v>2</v>
      </c>
      <c r="O54" s="100">
        <f t="shared" si="7"/>
        <v>31</v>
      </c>
      <c r="P54" s="99">
        <f t="shared" si="7"/>
        <v>17</v>
      </c>
      <c r="Q54" s="100">
        <f t="shared" si="7"/>
        <v>31</v>
      </c>
      <c r="R54" s="99">
        <f t="shared" si="7"/>
        <v>80</v>
      </c>
      <c r="S54" s="103">
        <f t="shared" si="7"/>
        <v>146</v>
      </c>
      <c r="T54" s="104">
        <f t="shared" si="6"/>
        <v>1232</v>
      </c>
      <c r="U54" s="105">
        <f t="shared" si="6"/>
        <v>2360</v>
      </c>
      <c r="W54" s="106" t="s">
        <v>14</v>
      </c>
      <c r="X54" s="107">
        <f>SUM(X6:X53)</f>
        <v>1135</v>
      </c>
      <c r="Y54" s="108">
        <f>SUM(Y6:Y53)</f>
        <v>2183</v>
      </c>
      <c r="Z54" s="109">
        <f>SUM(Z6:Z53)</f>
        <v>3318</v>
      </c>
      <c r="AA54" s="110"/>
      <c r="AB54" s="111"/>
      <c r="AC54" s="112"/>
      <c r="AD54" s="113"/>
      <c r="AE54" s="112"/>
      <c r="AF54" s="114"/>
      <c r="AG54" s="112"/>
      <c r="AH54" s="112"/>
      <c r="AI54" s="114"/>
    </row>
    <row r="55" spans="1:35" ht="13.5" customHeight="1" thickBot="1" x14ac:dyDescent="0.25">
      <c r="A55" s="124"/>
      <c r="W55" s="116" t="s">
        <v>37</v>
      </c>
      <c r="X55" s="117">
        <f>(20*X7+21*X8+22*X9+23*X10+24*X11+25*X12+26*X13+27*X14+28*X15+29*X16+30*X17+31*X18+32*X19+33*X20+34*X21+35*X22+36*X23+37*X24+38*X25+39*X26+40*X27+41*X28+42*X29+43*X30+44*X31+45*X32+46*X33+47*X34+48*X35+49*X36+50*X37+51*X38+52*X39+53*X40+54*X41+55*X42+56*X43+57*X44+58*X45+59*X46+60*X47+61*X48+62*X49+63*X50+64*X51+65*X52+66*X53)/X54</f>
        <v>42.045814977973571</v>
      </c>
      <c r="Y55" s="118">
        <f>(20*Y7+21*Y8+22*Y9+23*Y10+24*Y11+25*Y12+26*Y13+27*Y14+28*Y15+29*Y16+30*Y17+31*Y18+32*Y19+33*Y20+34*Y21+35*Y22+36*Y23+37*Y24+38*Y25+39*Y26+40*Y27+41*Y28+42*Y29+43*Y30+44*Y31+45*Y32+46*Y33+47*Y34+48*Y35+49*Y36+50*Y37+51*Y38+52*Y39+53*Y40+54*Y41+55*Y42+56*Y43+57*Y44+58*Y45+59*Y46+60*Y47+61*Y48+62*Y49+63*Y50+64*Y51+65*Y52+66*Y53)/Y54</f>
        <v>40.923957856161245</v>
      </c>
      <c r="Z55" s="119">
        <f>(20*Z7+21*Z8+22*Z9+23*Z10+24*Z11+25*Z12+26*Z13+27*Z14+28*Z15+29*Z16+30*Z17+31*Z18+32*Z19+33*Z20+34*Z21+35*Z22+36*Z23+37*Z24+38*Z25+39*Z26+40*Z27+41*Z28+42*Z29+43*Z30+44*Z31+45*Z32+46*Z33+47*Z34+48*Z35+49*Z36+50*Z37+51*Z38+52*Z39+53*Z40+54*Z41+55*Z42+56*Z43+57*Z44+58*Z45+59*Z46+60*Z47+61*Z48+62*Z49+63*Z50+64*Z51+65*Z52+66*Z53)/Z54</f>
        <v>41.307715491259792</v>
      </c>
      <c r="AA55" s="120"/>
      <c r="AB55" s="121"/>
      <c r="AC55" s="122"/>
      <c r="AD55" s="120"/>
      <c r="AE55" s="122"/>
      <c r="AF55" s="123"/>
      <c r="AG55" s="122"/>
      <c r="AH55" s="122"/>
      <c r="AI55" s="123"/>
    </row>
    <row r="56" spans="1:35" ht="13.5" customHeight="1" x14ac:dyDescent="0.2">
      <c r="A56" s="124" t="s">
        <v>57</v>
      </c>
      <c r="Z56" s="230"/>
    </row>
    <row r="57" spans="1:35" x14ac:dyDescent="0.2">
      <c r="W57" s="231"/>
      <c r="X57" s="232" t="s">
        <v>19</v>
      </c>
      <c r="Y57" s="232" t="s">
        <v>20</v>
      </c>
      <c r="Z57" s="232" t="s">
        <v>14</v>
      </c>
    </row>
    <row r="58" spans="1:35" x14ac:dyDescent="0.2">
      <c r="W58" s="231" t="s">
        <v>37</v>
      </c>
      <c r="X58" s="234">
        <f>SUM(X55,0.5)</f>
        <v>42.545814977973571</v>
      </c>
      <c r="Y58" s="234">
        <f>SUM(Y55,0.5)</f>
        <v>41.423957856161245</v>
      </c>
      <c r="Z58" s="234">
        <f>SUM(Z55,0.5)</f>
        <v>41.807715491259792</v>
      </c>
    </row>
  </sheetData>
  <mergeCells count="30">
    <mergeCell ref="AG4:AG5"/>
    <mergeCell ref="AH4:AH5"/>
    <mergeCell ref="AI4:AI5"/>
    <mergeCell ref="AG3:AI3"/>
    <mergeCell ref="P4:Q4"/>
    <mergeCell ref="X4:X5"/>
    <mergeCell ref="Y4:Y5"/>
    <mergeCell ref="Z4:Z5"/>
    <mergeCell ref="AA4:AA5"/>
    <mergeCell ref="AB4:AB5"/>
    <mergeCell ref="AC4:AC5"/>
    <mergeCell ref="AD4:AD5"/>
    <mergeCell ref="AE4:AE5"/>
    <mergeCell ref="R3:S4"/>
    <mergeCell ref="T3:U4"/>
    <mergeCell ref="W3:W5"/>
    <mergeCell ref="X3:Z3"/>
    <mergeCell ref="AA3:AC3"/>
    <mergeCell ref="AD3:AF3"/>
    <mergeCell ref="AF4:AF5"/>
    <mergeCell ref="A1:U1"/>
    <mergeCell ref="A3:A5"/>
    <mergeCell ref="B3:C4"/>
    <mergeCell ref="D3:E4"/>
    <mergeCell ref="F3:G4"/>
    <mergeCell ref="H3:I4"/>
    <mergeCell ref="J3:K4"/>
    <mergeCell ref="L3:M4"/>
    <mergeCell ref="N3:O4"/>
    <mergeCell ref="P3:Q3"/>
  </mergeCells>
  <phoneticPr fontId="3"/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学校調査票（公立幼）</vt:lpstr>
      <vt:lpstr>学校調査票（公立小）</vt:lpstr>
      <vt:lpstr>学校調査票（公立中）</vt:lpstr>
      <vt:lpstr>学校調査票（公立高）</vt:lpstr>
      <vt:lpstr>学校調査票（公立特別支援）</vt:lpstr>
      <vt:lpstr>'学校調査票（公立高）'!Print_Area</vt:lpstr>
      <vt:lpstr>'学校調査票（公立小）'!Print_Area</vt:lpstr>
      <vt:lpstr>'学校調査票（公立中）'!Print_Area</vt:lpstr>
      <vt:lpstr>'学校調査票（公立特別支援）'!Print_Area</vt:lpstr>
      <vt:lpstr>'学校調査票（公立幼）'!Print_Area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2025-02-14T09:42:11Z</dcterms:created>
  <dcterms:modified xsi:type="dcterms:W3CDTF">2025-02-20T01:44:53Z</dcterms:modified>
</cp:coreProperties>
</file>