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C9097FBE-B45F-4E1F-ACC8-49342F45482B}" xr6:coauthVersionLast="47" xr6:coauthVersionMax="47" xr10:uidLastSave="{00000000-0000-0000-0000-000000000000}"/>
  <workbookProtection workbookAlgorithmName="SHA-512" workbookHashValue="BI3xsB5Nd4xuK/F9tr015z5LhbsgBlixM+EyZ0oqlnOdFxwcHZgval+0C00nPknZdfLohmeLFQV61ln5jRnqjg==" workbookSaltValue="k5uS4dLek2x/mIpZDcVEyQ==" workbookSpinCount="100000" lockStructure="1"/>
  <bookViews>
    <workbookView xWindow="-108" yWindow="-108" windowWidth="27288" windowHeight="176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<sst xmlns="http://schemas.openxmlformats.org/spreadsheetml/2006/main" count="236" uniqueCount="120">
  <si>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</si>
  <si>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</si>
  <si>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</si>
  <si>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</si>
  <si>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</si>
  <si>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</si>
  <si>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</si>
  <si>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</si>
  <si>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</si>
  <si>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</si>
  <si>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</si>
  <si>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</si>
  <si>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</si>
  <si>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</si>
  <si>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</si>
  <si>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</si>
  <si>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</si>
  <si>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</si>
  <si>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</si>
  <si>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</si>
  <si>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</si>
  <si>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</si>
  <si>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</si>
  <si>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</si>
  <si>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</si>
  <si>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</si>
  <si>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</si>
  <si>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</si>
  <si>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</si>
  <si>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</si>
  <si>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</si>
  <si>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</si>
  <si>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</si>
  <si>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</si>
  <si>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</si>
  <si>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</si>
  <si>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</si>
  <si>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</si>
  <si>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</si>
  <si>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</si>
  <si>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</si>
  <si>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</si>
  <si>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</si>
  <si>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</si>
  <si>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</si>
  <si>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</si>
  <si>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</si>
  <si>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</si>
  <si>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</si>
  <si>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</si>
  <si>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</si>
  <si>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</si>
  <si>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</si>
  <si>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</si>
  <si>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</si>
  <si>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</si>
  <si>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</si>
  <si>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</si>
  <si>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</si>
  <si>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</si>
  <si>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</si>
  <si>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</si>
  <si>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</si>
  <si>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</si>
  <si>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</si>
  <si>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</si>
  <si>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</si>
  <si>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</si>
  <si>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</si>
  <si>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</si>
  <si>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</si>
  <si>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</si>
  <si>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</si>
  <si>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</si>
  <si>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</si>
  <si>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</si>
  <si>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</si>
  <si>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</si>
  <si>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</si>
  <si>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</si>
  <si>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</si>
  <si>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</si>
  <si>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</si>
  <si>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</si>
  <si>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</si>
  <si>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</si>
  <si>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</si>
  <si>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</si>
  <si>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</si>
  <si>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</si>
  <si>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</si>
  <si>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</si>
  <si>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</si>
  <si>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</si>
  <si>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</si>
  <si>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</si>
  <si>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</si>
  <si>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</si>
  <si>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</si>
  <si>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</si>
  <si>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</si>
  <si>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</si>
  <si>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</si>
  <si>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</si>
  <si>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</si>
  <si>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</si>
  <si>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</si>
  <si>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</si>
  <si>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</si>
  <si>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</si>
  <si>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</si>
  <si>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</si>
  <si>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</si>
  <si>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</si>
  <si>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</si>
  <si>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</si>
  <si>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</si>
  <si>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これまでの建設投資に伴う元利償還金の負担や、人口密度の低さにより、一般会計からの繰入れに依存する財務体質が続く見込みである。
　平成28年度に策定した最適整備構想に基づき、計画的な施設更新を進め、施設の長寿命化とトータルコスト抑制を図りつつ、所用の適正な公費負担及び受益者負担のあり方を検証していく。
　</t>
    <rPh sb="122" eb="124">
      <t>ジョヨウ</t>
    </rPh>
    <rPh sb="125" eb="127">
      <t>テキセイ</t>
    </rPh>
    <rPh sb="128" eb="133">
      <t>コウヒフタンオヨ</t>
    </rPh>
    <rPh sb="134" eb="139">
      <t>ジュエキシャフタン</t>
    </rPh>
    <rPh sb="142" eb="143">
      <t>カタ</t>
    </rPh>
    <rPh sb="144" eb="146">
      <t>ケンショウ</t>
    </rPh>
    <phoneticPr fontId="4"/>
  </si>
  <si>
    <t>　本市農業集落排水事業は、令和６年４月１日付で地方公営企業法を適用しており、令和５年度は公営企業会計移行前年により打ち切り決算を行ったため、未収金、未払金が生じたことから指標に大きく影響が出ている。
①収益的収支比率
　打ち切り決算に伴い燃料費等の総費用が減少したことにより、前年度と比較して指標が改善した。
⑤経費回収率
　打ち切り決算に伴い燃料費等の汚水処理費が減少したことにより、前年度と比較して指標が大幅に改善し、類似団体平均値を大きく上回った。
　ただし、処理区域内の人口密度が低く、今後も構造的に使用料収入の大幅な増収は見込めない状況にあるため、引き続き業務の効率化によるコスト縮減を図る必要がある。
⑥汚水処理原価
　打ち切り決算に伴い燃料費等の汚水処理費が減少したことにより、汚水処理原価は大きく減少した。
⑧水洗化率
　処理区域内人口は増加したが、水洗化人口が減少したため前年度と比較して指標が悪化した。</t>
    <rPh sb="21" eb="22">
      <t>ツ</t>
    </rPh>
    <rPh sb="124" eb="125">
      <t>ソウ</t>
    </rPh>
    <rPh sb="128" eb="130">
      <t>ゲンショウ</t>
    </rPh>
    <rPh sb="142" eb="144">
      <t>ヒカク</t>
    </rPh>
    <rPh sb="146" eb="148">
      <t>シヒョウ</t>
    </rPh>
    <rPh sb="149" eb="151">
      <t>カイゼン</t>
    </rPh>
    <rPh sb="156" eb="161">
      <t>ケイヒカイシュウリツ</t>
    </rPh>
    <rPh sb="163" eb="164">
      <t>ウ</t>
    </rPh>
    <rPh sb="165" eb="166">
      <t>キ</t>
    </rPh>
    <rPh sb="167" eb="169">
      <t>ケッサン</t>
    </rPh>
    <rPh sb="170" eb="171">
      <t>トモナ</t>
    </rPh>
    <rPh sb="172" eb="175">
      <t>ネンリョウヒ</t>
    </rPh>
    <rPh sb="175" eb="176">
      <t>トウ</t>
    </rPh>
    <rPh sb="177" eb="182">
      <t>オスイショリヒ</t>
    </rPh>
    <rPh sb="183" eb="185">
      <t>ゲンショウ</t>
    </rPh>
    <rPh sb="193" eb="196">
      <t>ゼンネンド</t>
    </rPh>
    <rPh sb="197" eb="199">
      <t>ヒカク</t>
    </rPh>
    <rPh sb="201" eb="203">
      <t>シヒョウ</t>
    </rPh>
    <rPh sb="204" eb="206">
      <t>オオハバ</t>
    </rPh>
    <rPh sb="207" eb="209">
      <t>カイゼン</t>
    </rPh>
    <rPh sb="211" eb="218">
      <t>ルイジダンタイヘイキンチ</t>
    </rPh>
    <rPh sb="219" eb="220">
      <t>オオ</t>
    </rPh>
    <rPh sb="222" eb="224">
      <t>ウワマワ</t>
    </rPh>
    <rPh sb="308" eb="314">
      <t>オスイショリゲンカ</t>
    </rPh>
    <rPh sb="330" eb="335">
      <t>オスイショリヒ</t>
    </rPh>
    <rPh sb="336" eb="338">
      <t>ゲンショウ</t>
    </rPh>
    <rPh sb="346" eb="352">
      <t>オスイショリゲンカ</t>
    </rPh>
    <rPh sb="353" eb="354">
      <t>オオ</t>
    </rPh>
    <rPh sb="356" eb="358">
      <t>ゲンショウ</t>
    </rPh>
    <rPh sb="363" eb="367">
      <t>スイセンカリツ</t>
    </rPh>
    <rPh sb="377" eb="379">
      <t>ゾウカ</t>
    </rPh>
    <rPh sb="389" eb="391">
      <t>ゲンショウ</t>
    </rPh>
    <rPh sb="395" eb="398">
      <t>ゼンネンド</t>
    </rPh>
    <rPh sb="399" eb="401">
      <t>ヒカク</t>
    </rPh>
    <rPh sb="403" eb="405">
      <t>シヒョウ</t>
    </rPh>
    <rPh sb="406" eb="408">
      <t>アッカ</t>
    </rPh>
    <phoneticPr fontId="4"/>
  </si>
  <si>
    <t>　管渠について、農業集落排水事業は平成8年度に供用開始したため、標準耐用年数50年を上回る管渠はない。
　処理場について、早期に供用開始した施設では約25年を経過したものもあり、改築更新が必要になるため、施設の長寿命化とトータルコスト抑制を図る必要がある。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</si>
</sst>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FE-4BDC-A543-8BDF5882EA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0FE-4BDC-A543-8BDF5882EA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49.16</c:v>
                </c:pt>
                <c:pt idx="1">
                  <c:v>51.3</c:v>
                </c:pt>
                <c:pt idx="2">
                  <c:v>51.3</c:v>
                </c:pt>
                <c:pt idx="3">
                  <c:v>47.04</c:v>
                </c:pt>
                <c:pt idx="4">
                  <c:v>46.9</c:v>
                </c:pt>
              </c:numCache>
            </c:numRef>
          </c:val>
          <c:extLst>
            <c:ext xmlns:c16="http://schemas.microsoft.com/office/drawing/2014/chart" uri="{C3380CC4-5D6E-409C-BE32-E72D297353CC}">
              <c16:uniqueId val="{00000000-B232-49D7-8852-71F160ABC6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232-49D7-8852-71F160ABC6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90.77</c:v>
                </c:pt>
                <c:pt idx="1">
                  <c:v>93.22</c:v>
                </c:pt>
                <c:pt idx="2">
                  <c:v>92.6</c:v>
                </c:pt>
                <c:pt idx="3">
                  <c:v>92.97</c:v>
                </c:pt>
                <c:pt idx="4">
                  <c:v>91.39</c:v>
                </c:pt>
              </c:numCache>
            </c:numRef>
          </c:val>
          <c:extLst>
            <c:ext xmlns:c16="http://schemas.microsoft.com/office/drawing/2014/chart" uri="{C3380CC4-5D6E-409C-BE32-E72D297353CC}">
              <c16:uniqueId val="{00000000-C087-4831-A7A4-F5072CB66D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087-4831-A7A4-F5072CB66D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99.39</c:v>
                </c:pt>
                <c:pt idx="1">
                  <c:v>103.04</c:v>
                </c:pt>
                <c:pt idx="2">
                  <c:v>101.38</c:v>
                </c:pt>
                <c:pt idx="3">
                  <c:v>99.32</c:v>
                </c:pt>
                <c:pt idx="4">
                  <c:v>122.46</c:v>
                </c:pt>
              </c:numCache>
            </c:numRef>
          </c:val>
          <c:extLst>
            <c:ext xmlns:c16="http://schemas.microsoft.com/office/drawing/2014/chart" uri="{C3380CC4-5D6E-409C-BE32-E72D297353CC}">
              <c16:uniqueId val="{00000000-BAE8-4349-9661-D667618E9F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8-4349-9661-D667618E9F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1-4D37-A386-CDDA496057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1-4D37-A386-CDDA496057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A-420E-9535-91E57FE10E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A-420E-9535-91E57FE10E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1-4348-92F6-0F8DF333C0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1-4348-92F6-0F8DF333C0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D-4569-927B-D145ED18EC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D-4569-927B-D145ED18EC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B-4AA3-B2D9-5B07A116D7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10B-4AA3-B2D9-5B07A116D7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57.38</c:v>
                </c:pt>
                <c:pt idx="1">
                  <c:v>59.49</c:v>
                </c:pt>
                <c:pt idx="2">
                  <c:v>61.57</c:v>
                </c:pt>
                <c:pt idx="3">
                  <c:v>58.28</c:v>
                </c:pt>
                <c:pt idx="4">
                  <c:v>81.25</c:v>
                </c:pt>
              </c:numCache>
            </c:numRef>
          </c:val>
          <c:extLst>
            <c:ext xmlns:c16="http://schemas.microsoft.com/office/drawing/2014/chart" uri="{C3380CC4-5D6E-409C-BE32-E72D297353CC}">
              <c16:uniqueId val="{00000000-1955-42D4-89AF-11B136B91A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955-42D4-89AF-11B136B91A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278.47000000000003</c:v>
                </c:pt>
                <c:pt idx="1">
                  <c:v>263.42</c:v>
                </c:pt>
                <c:pt idx="2">
                  <c:v>258.27999999999997</c:v>
                </c:pt>
                <c:pt idx="3">
                  <c:v>277.04000000000002</c:v>
                </c:pt>
                <c:pt idx="4">
                  <c:v>171.14</c:v>
                </c:pt>
              </c:numCache>
            </c:numRef>
          </c:val>
          <c:extLst>
            <c:ext xmlns:c16="http://schemas.microsoft.com/office/drawing/2014/chart" uri="{C3380CC4-5D6E-409C-BE32-E72D297353CC}">
              <c16:uniqueId val="{00000000-4D9E-4C61-8419-5A89F27BA2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D9E-4C61-8419-5A89F27BA2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岡崎市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383915</v>
      </c>
      <c r="AM8" s="45"/>
      <c r="AN8" s="45"/>
      <c r="AO8" s="45"/>
      <c r="AP8" s="45"/>
      <c r="AQ8" s="45"/>
      <c r="AR8" s="45"/>
      <c r="AS8" s="45"/>
      <c r="AT8" s="44">
        <f>データ!T6</f>
        <v>387.2</v>
      </c>
      <c r="AU8" s="44"/>
      <c r="AV8" s="44"/>
      <c r="AW8" s="44"/>
      <c r="AX8" s="44"/>
      <c r="AY8" s="44"/>
      <c r="AZ8" s="44"/>
      <c r="BA8" s="44"/>
      <c r="BB8" s="44">
        <f>データ!U6</f>
        <v>991.52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2.0299999999999998</v>
      </c>
      <c r="Q10" s="44"/>
      <c r="R10" s="44"/>
      <c r="S10" s="44"/>
      <c r="T10" s="44"/>
      <c r="U10" s="44"/>
      <c r="V10" s="44"/>
      <c r="W10" s="44">
        <f>データ!Q6</f>
        <v>89.98</v>
      </c>
      <c r="X10" s="44"/>
      <c r="Y10" s="44"/>
      <c r="Z10" s="44"/>
      <c r="AA10" s="44"/>
      <c r="AB10" s="44"/>
      <c r="AC10" s="44"/>
      <c r="AD10" s="45">
        <f>データ!R6</f>
        <v>3454</v>
      </c>
      <c r="AE10" s="45"/>
      <c r="AF10" s="45"/>
      <c r="AG10" s="45"/>
      <c r="AH10" s="45"/>
      <c r="AI10" s="45"/>
      <c r="AJ10" s="45"/>
      <c r="AK10" s="2"/>
      <c r="AL10" s="45">
        <f>データ!V6</f>
        <v>7767</v>
      </c>
      <c r="AM10" s="45"/>
      <c r="AN10" s="45"/>
      <c r="AO10" s="45"/>
      <c r="AP10" s="45"/>
      <c r="AQ10" s="45"/>
      <c r="AR10" s="45"/>
      <c r="AS10" s="45"/>
      <c r="AT10" s="44">
        <f>データ!W6</f>
        <v>4.18</v>
      </c>
      <c r="AU10" s="44"/>
      <c r="AV10" s="44"/>
      <c r="AW10" s="44"/>
      <c r="AX10" s="44"/>
      <c r="AY10" s="44"/>
      <c r="AZ10" s="44"/>
      <c r="BA10" s="44"/>
      <c r="BB10" s="44">
        <f>データ!X6</f>
        <v>1858.13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ZvBrv3mzF9K7zKSBoMl4EWUChqJQUQ/fKa1JKpM4cDzsIw3CS4YcIPoMtZVxNwYfvz4tYr1klzUfvsV8blWZbg==" saltValue="UjZUxBNHjRUacIB22ANH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232025</v>
      </c>
      <c r="D6" s="19">
        <f t="shared" si="3"/>
        <v>47</v>
      </c>
      <c r="E6" s="19">
        <f t="shared" si="3"/>
        <v>17</v>
      </c>
      <c r="F6" s="19">
        <f t="shared" si="3"/>
        <v>5</v>
      </c>
      <c r="G6" s="19">
        <f t="shared" si="3"/>
        <v>0</v>
      </c>
      <c r="H6" s="19" t="str">
        <f t="shared" si="3"/>
        <v>愛知県　岡崎市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2.0299999999999998</v>
      </c>
      <c r="Q6" s="20">
        <f t="shared" si="3"/>
        <v>89.98</v>
      </c>
      <c r="R6" s="20">
        <f t="shared" si="3"/>
        <v>3454</v>
      </c>
      <c r="S6" s="20">
        <f t="shared" si="3"/>
        <v>383915</v>
      </c>
      <c r="T6" s="20">
        <f t="shared" si="3"/>
        <v>387.2</v>
      </c>
      <c r="U6" s="20">
        <f t="shared" si="3"/>
        <v>991.52</v>
      </c>
      <c r="V6" s="20">
        <f t="shared" si="3"/>
        <v>7767</v>
      </c>
      <c r="W6" s="20">
        <f t="shared" si="3"/>
        <v>4.18</v>
      </c>
      <c r="X6" s="20">
        <f t="shared" si="3"/>
        <v>1858.13</v>
      </c>
      <c r="Y6" s="21">
        <f>IF(Y7="",NA(),Y7)</f>
        <v>99.39</v>
      </c>
      <c r="Z6" s="21">
        <f t="shared" ref="Z6:AH6" si="4">IF(Z7="",NA(),Z7)</f>
        <v>103.04</v>
      </c>
      <c r="AA6" s="21">
        <f t="shared" si="4"/>
        <v>101.38</v>
      </c>
      <c r="AB6" s="21">
        <f t="shared" si="4"/>
        <v>99.32</v>
      </c>
      <c r="AC6" s="21">
        <f t="shared" si="4"/>
        <v>122.46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57.38</v>
      </c>
      <c r="BR6" s="21">
        <f t="shared" ref="BR6:BZ6" si="8">IF(BR7="",NA(),BR7)</f>
        <v>59.49</v>
      </c>
      <c r="BS6" s="21">
        <f t="shared" si="8"/>
        <v>61.57</v>
      </c>
      <c r="BT6" s="21">
        <f t="shared" si="8"/>
        <v>58.28</v>
      </c>
      <c r="BU6" s="21">
        <f t="shared" si="8"/>
        <v>81.25</v>
      </c>
      <c r="BV6" s="21">
        <f t="shared" si="8"/>
        <v>57.31</v>
      </c>
      <c r="BW6" s="21">
        <f t="shared" si="8"/>
        <v>57.08</v>
      </c>
      <c r="BX6" s="21">
        <f t="shared" si="8"/>
        <v>56.26</v>
      </c>
      <c r="BY6" s="21">
        <f t="shared" si="8"/>
        <v>52.94</v>
      </c>
      <c r="BZ6" s="21">
        <f t="shared" si="8"/>
        <v>52.05</v>
      </c>
      <c r="CA6" s="20" t="str">
        <f>IF(CA7="","",IF(CA7="-","【-】","【"&amp;SUBSTITUTE(TEXT(CA7,"#,##0.00"),"-","△")&amp;"】"))</f>
        <v>【56.93】</v>
      </c>
      <c r="CB6" s="21">
        <f>IF(CB7="",NA(),CB7)</f>
        <v>278.47000000000003</v>
      </c>
      <c r="CC6" s="21">
        <f t="shared" ref="CC6:CK6" si="9">IF(CC7="",NA(),CC7)</f>
        <v>263.42</v>
      </c>
      <c r="CD6" s="21">
        <f t="shared" si="9"/>
        <v>258.27999999999997</v>
      </c>
      <c r="CE6" s="21">
        <f t="shared" si="9"/>
        <v>277.04000000000002</v>
      </c>
      <c r="CF6" s="21">
        <f t="shared" si="9"/>
        <v>171.14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49.16</v>
      </c>
      <c r="CN6" s="21">
        <f t="shared" ref="CN6:CV6" si="10">IF(CN7="",NA(),CN7)</f>
        <v>51.3</v>
      </c>
      <c r="CO6" s="21">
        <f t="shared" si="10"/>
        <v>51.3</v>
      </c>
      <c r="CP6" s="21">
        <f t="shared" si="10"/>
        <v>47.04</v>
      </c>
      <c r="CQ6" s="21">
        <f t="shared" si="10"/>
        <v>46.9</v>
      </c>
      <c r="CR6" s="21">
        <f t="shared" si="10"/>
        <v>50.14</v>
      </c>
      <c r="CS6" s="21">
        <f t="shared" si="10"/>
        <v>54.83</v>
      </c>
      <c r="CT6" s="21">
        <f t="shared" si="10"/>
        <v>66.53</v>
      </c>
      <c r="CU6" s="21">
        <f t="shared" si="10"/>
        <v>52.35</v>
      </c>
      <c r="CV6" s="21">
        <f t="shared" si="10"/>
        <v>46.25</v>
      </c>
      <c r="CW6" s="20" t="str">
        <f>IF(CW7="","",IF(CW7="-","【-】","【"&amp;SUBSTITUTE(TEXT(CW7,"#,##0.00"),"-","△")&amp;"】"))</f>
        <v>【49.87】</v>
      </c>
      <c r="CX6" s="21">
        <f>IF(CX7="",NA(),CX7)</f>
        <v>90.77</v>
      </c>
      <c r="CY6" s="21">
        <f t="shared" ref="CY6:DG6" si="11">IF(CY7="",NA(),CY7)</f>
        <v>93.22</v>
      </c>
      <c r="CZ6" s="21">
        <f t="shared" si="11"/>
        <v>92.6</v>
      </c>
      <c r="DA6" s="21">
        <f t="shared" si="11"/>
        <v>92.97</v>
      </c>
      <c r="DB6" s="21">
        <f t="shared" si="11"/>
        <v>91.39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232025</v>
      </c>
      <c r="D7" s="23">
        <v>47</v>
      </c>
      <c r="E7" s="23">
        <v>17</v>
      </c>
      <c r="F7" s="23">
        <v>5</v>
      </c>
      <c r="G7" s="23">
        <v>0</v>
      </c>
      <c r="H7" s="23" t="s">
        <v>98</v>
      </c>
      <c r="I7" s="23" t="s">
        <v>99</v>
      </c>
      <c r="J7" s="23" t="s">
        <v>100</v>
      </c>
      <c r="K7" s="23" t="s">
        <v>101</v>
      </c>
      <c r="L7" s="23" t="s">
        <v>102</v>
      </c>
      <c r="M7" s="23" t="s">
        <v>103</v>
      </c>
      <c r="N7" s="24" t="s">
        <v>104</v>
      </c>
      <c r="O7" s="24" t="s">
        <v>105</v>
      </c>
      <c r="P7" s="24">
        <v>2.0299999999999998</v>
      </c>
      <c r="Q7" s="24">
        <v>89.98</v>
      </c>
      <c r="R7" s="24">
        <v>3454</v>
      </c>
      <c r="S7" s="24">
        <v>383915</v>
      </c>
      <c r="T7" s="24">
        <v>387.2</v>
      </c>
      <c r="U7" s="24">
        <v>991.52</v>
      </c>
      <c r="V7" s="24">
        <v>7767</v>
      </c>
      <c r="W7" s="24">
        <v>4.18</v>
      </c>
      <c r="X7" s="24">
        <v>1858.13</v>
      </c>
      <c r="Y7" s="24">
        <v>99.39</v>
      </c>
      <c r="Z7" s="24">
        <v>103.04</v>
      </c>
      <c r="AA7" s="24">
        <v>101.38</v>
      </c>
      <c r="AB7" s="24">
        <v>99.32</v>
      </c>
      <c r="AC7" s="24">
        <v>122.46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57.38</v>
      </c>
      <c r="BR7" s="24">
        <v>59.49</v>
      </c>
      <c r="BS7" s="24">
        <v>61.57</v>
      </c>
      <c r="BT7" s="24">
        <v>58.28</v>
      </c>
      <c r="BU7" s="24">
        <v>81.25</v>
      </c>
      <c r="BV7" s="24">
        <v>57.31</v>
      </c>
      <c r="BW7" s="24">
        <v>57.08</v>
      </c>
      <c r="BX7" s="24">
        <v>56.26</v>
      </c>
      <c r="BY7" s="24">
        <v>52.94</v>
      </c>
      <c r="BZ7" s="24">
        <v>52.05</v>
      </c>
      <c r="CA7" s="24">
        <v>56.93</v>
      </c>
      <c r="CB7" s="24">
        <v>278.47000000000003</v>
      </c>
      <c r="CC7" s="24">
        <v>263.42</v>
      </c>
      <c r="CD7" s="24">
        <v>258.27999999999997</v>
      </c>
      <c r="CE7" s="24">
        <v>277.04000000000002</v>
      </c>
      <c r="CF7" s="24">
        <v>171.14</v>
      </c>
      <c r="CG7" s="24">
        <v>273.52</v>
      </c>
      <c r="CH7" s="24">
        <v>274.99</v>
      </c>
      <c r="CI7" s="24">
        <v>282.08999999999997</v>
      </c>
      <c r="CJ7" s="24">
        <v>303.27999999999997</v>
      </c>
      <c r="CK7" s="24">
        <v>301.86</v>
      </c>
      <c r="CL7" s="24">
        <v>271.14999999999998</v>
      </c>
      <c r="CM7" s="24">
        <v>49.16</v>
      </c>
      <c r="CN7" s="24">
        <v>51.3</v>
      </c>
      <c r="CO7" s="24">
        <v>51.3</v>
      </c>
      <c r="CP7" s="24">
        <v>47.04</v>
      </c>
      <c r="CQ7" s="24">
        <v>46.9</v>
      </c>
      <c r="CR7" s="24">
        <v>50.14</v>
      </c>
      <c r="CS7" s="24">
        <v>54.83</v>
      </c>
      <c r="CT7" s="24">
        <v>66.53</v>
      </c>
      <c r="CU7" s="24">
        <v>52.35</v>
      </c>
      <c r="CV7" s="24">
        <v>46.25</v>
      </c>
      <c r="CW7" s="24">
        <v>49.87</v>
      </c>
      <c r="CX7" s="24">
        <v>90.77</v>
      </c>
      <c r="CY7" s="24">
        <v>93.22</v>
      </c>
      <c r="CZ7" s="24">
        <v>92.6</v>
      </c>
      <c r="DA7" s="24">
        <v>92.97</v>
      </c>
      <c r="DB7" s="24">
        <v>91.39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2025-01-24T07:35:10Z</dcterms:created>
  <dcterms:modified xsi:type="dcterms:W3CDTF">2025-02-17T05:39:23Z</dcterms:modified>
  <cp:category/>
</cp:coreProperties>
</file>