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1 水道\"/>
    </mc:Choice>
  </mc:AlternateContent>
  <xr:revisionPtr revIDLastSave="0" documentId="13_ncr:1_{6C290BB0-E24B-48FC-AD4E-9D6834B356EC}" xr6:coauthVersionLast="47" xr6:coauthVersionMax="47" xr10:uidLastSave="{00000000-0000-0000-0000-000000000000}"/>
  <workbookProtection workbookAlgorithmName="SHA-512" workbookHashValue="91DfRKNjKwhQm0ggWtun9ToZG8EzjKQWm8RaskbCkStBcTi2hOJG4h+S8FGZW+OkdLGhsGQpq2IFqB5Bp0doWQ==" workbookSaltValue="sN2T8Lrz6kgCAxNZFzAFKQ==" workbookSpinCount="100000" lockStructure="1"/>
  <bookViews>
    <workbookView xWindow="-108" yWindow="-108" windowWidth="27288" windowHeight="17664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5" i="4"/>
  <c r="BB10" i="4"/>
  <c r="AT10" i="4"/>
  <c r="AL10" i="4"/>
  <c r="W10" i="4"/>
  <c r="BB8" i="4"/>
  <c r="AT8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<sst xmlns="http://schemas.openxmlformats.org/spreadsheetml/2006/main" count="228" uniqueCount="114">
  <si>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</si>
  <si>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</si>
  <si>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</si>
  <si>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</si>
  <si>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</si>
  <si>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</si>
  <si>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</si>
  <si>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</si>
  <si>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</si>
  <si>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</si>
  <si>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</si>
  <si>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</si>
  <si>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</si>
  <si>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</si>
  <si>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</si>
  <si>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</si>
  <si>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</si>
  <si>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</si>
  <si>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</si>
  <si>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</si>
  <si>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</si>
  <si>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</si>
  <si>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</si>
  <si>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</si>
  <si>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</si>
  <si>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</si>
  <si>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</si>
  <si>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</si>
  <si>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</si>
  <si>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</si>
  <si>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</si>
  <si>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</si>
  <si>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</si>
  <si>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</si>
  <si>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</si>
  <si>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</si>
  <si>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</si>
  <si>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</si>
  <si>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</si>
  <si>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</si>
  <si>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</si>
  <si>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</si>
  <si>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</si>
  <si>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</si>
  <si>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</si>
  <si>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</si>
  <si>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</si>
  <si>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</si>
  <si>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</si>
  <si>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</si>
  <si>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</si>
  <si>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</si>
  <si>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</si>
  <si>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</si>
  <si>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</si>
  <si>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</si>
  <si>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</si>
  <si>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</si>
  <si>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</si>
  <si>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</si>
  <si>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</si>
  <si>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</si>
  <si>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</si>
  <si>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</si>
  <si>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</si>
  <si>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</si>
  <si>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</si>
  <si>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</si>
  <si>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</si>
  <si>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</si>
  <si>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</si>
  <si>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</si>
  <si>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</si>
  <si>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</si>
  <si>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</si>
  <si>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</si>
  <si>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</si>
  <si>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</si>
  <si>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</si>
  <si>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</si>
  <si>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</si>
  <si>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</si>
  <si>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</si>
  <si>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</si>
  <si>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</si>
  <si>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</si>
  <si>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</si>
  <si>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</si>
  <si>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</si>
  <si>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</si>
  <si>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</si>
  <si>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</si>
  <si>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</si>
  <si>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瀬戸市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</si>
  <si>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</si>
  <si>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</si>
  <si>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</si>
  <si>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</si>
  <si>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</si>
  <si>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</si>
  <si>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</si>
  <si>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</si>
  <si>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</si>
  <si>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</si>
  <si>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</si>
  <si>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</si>
  <si>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</si>
  <si>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</si>
  <si>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</si>
  <si>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</si>
  <si>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</si>
  <si>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　①経常収支比率は、給水収益が減少（前年度比約1,840万円減）した一方で、新水道ビジョンを策定したことによる委託費の増加（前年度比約2,737万円増）、修繕費の増加（前年度比約2,328万円増）や減価償却費の増加（前年度比約2,062万円増）が主因となって、前年度比2.94ポイント減少しました。100%以上ではあるものの、減少傾向が続かないよう努める必要があります。
　③流動比率は、年度末時点での未払金が減少したことにより上昇しました。流動資産の内、92.3%が現預金であり、有事の際に備えた現預金が保有できています。
　④企業債残高対給水収益比率は、新規の借入れをしていないことから、毎期減少しており、類似団体平均と比較して良好な値で推移しています。
　⑤料金回収率、⑥給水原価は、類似団体平均よりも良好な値であり、給水に係る費用を抑えた上で、適切な料金回収ができていることを示しています。
　⑦施設利用率は、類似団体平均よりも良好な値で推移しており、限られた施設を効率的に活用できていると言えます。
　⑧有収率は、前年度比0.06ポイントの増加となり、ほぼ横ばいとなっています。全国平均や類似団体平均と比較して低い値となっているため、令和5年度から新たにAI衛星画像漏水解析調査を実施する等、漏水の原因等を調査し有収率の向上に努めています。
</t>
    <rPh sb="19" eb="21">
      <t>ネンド</t>
    </rPh>
    <rPh sb="38" eb="39">
      <t>シン</t>
    </rPh>
    <rPh sb="39" eb="41">
      <t>スイドウ</t>
    </rPh>
    <rPh sb="46" eb="48">
      <t>サクテイ</t>
    </rPh>
    <rPh sb="55" eb="57">
      <t>イタク</t>
    </rPh>
    <rPh sb="57" eb="58">
      <t>ヒ</t>
    </rPh>
    <rPh sb="59" eb="61">
      <t>ゾウカ</t>
    </rPh>
    <rPh sb="66" eb="67">
      <t>ヤク</t>
    </rPh>
    <rPh sb="72" eb="74">
      <t>マンエン</t>
    </rPh>
    <rPh sb="74" eb="75">
      <t>ゾウ</t>
    </rPh>
    <rPh sb="85" eb="87">
      <t>ネンド</t>
    </rPh>
    <rPh sb="99" eb="101">
      <t>ゲンカ</t>
    </rPh>
    <rPh sb="101" eb="103">
      <t>ショウキャク</t>
    </rPh>
    <rPh sb="103" eb="104">
      <t>ヒ</t>
    </rPh>
    <rPh sb="105" eb="107">
      <t>ゾウカ</t>
    </rPh>
    <rPh sb="109" eb="111">
      <t>ネンド</t>
    </rPh>
    <rPh sb="131" eb="133">
      <t>ネンド</t>
    </rPh>
    <rPh sb="163" eb="165">
      <t>ゲンショウ</t>
    </rPh>
    <rPh sb="165" eb="167">
      <t>ケイコウ</t>
    </rPh>
    <rPh sb="321" eb="323">
      <t>スイイ</t>
    </rPh>
    <rPh sb="463" eb="465">
      <t>ネンド</t>
    </rPh>
    <rPh sb="465" eb="466">
      <t>ヒ</t>
    </rPh>
    <rPh sb="475" eb="477">
      <t>ゾウカ</t>
    </rPh>
    <rPh sb="483" eb="484">
      <t>ヨコ</t>
    </rPh>
    <rPh sb="494" eb="496">
      <t>ゼンコク</t>
    </rPh>
    <rPh sb="496" eb="498">
      <t>ヘイキン</t>
    </rPh>
    <rPh sb="499" eb="501">
      <t>ルイジ</t>
    </rPh>
    <rPh sb="501" eb="503">
      <t>ダンタイ</t>
    </rPh>
    <rPh sb="503" eb="505">
      <t>ヘイキン</t>
    </rPh>
    <rPh sb="506" eb="508">
      <t>ヒカク</t>
    </rPh>
    <rPh sb="510" eb="511">
      <t>ヒク</t>
    </rPh>
    <rPh sb="512" eb="513">
      <t>アタイ</t>
    </rPh>
    <rPh sb="529" eb="530">
      <t>アラ</t>
    </rPh>
    <phoneticPr fontId="4"/>
  </si>
  <si>
    <t>　管路総延長約760kmのうち高級鋳鉄管及び塩ビ管等老朽管は平成13年度末時点で約130㎞ありましたが、現在は約33㎞になっています。
　令和5年度において、③管路更新率は、２件の工事を翌年度へ繰り越したことの影響で、前年度比0.49ポイント減少しています。近年は、毎年40年を経過するダクタイル鋳鉄管（Ａ形）が更新延長を上回る傾向にあるため、②管路経年化率は毎年上昇しています。しかし、ダクタイル鋳鉄管の更新基準年数は一般的に40年以上に設定されていることから、実際の老朽化率はこれほど上昇していないものと判断します。
　①有形固定資産減価償却率は②管路経年化率の増加に伴って、年々増加傾向にあります。</t>
    <rPh sb="88" eb="89">
      <t>ケン</t>
    </rPh>
    <rPh sb="90" eb="92">
      <t>コウジ</t>
    </rPh>
    <rPh sb="93" eb="96">
      <t>ヨクネンド</t>
    </rPh>
    <rPh sb="97" eb="98">
      <t>ク</t>
    </rPh>
    <rPh sb="99" eb="100">
      <t>コ</t>
    </rPh>
    <rPh sb="110" eb="112">
      <t>ネンド</t>
    </rPh>
    <rPh sb="121" eb="123">
      <t>ゲンショウ</t>
    </rPh>
    <rPh sb="292" eb="294">
      <t>ゾウカ</t>
    </rPh>
    <phoneticPr fontId="4"/>
  </si>
  <si>
    <t xml:space="preserve">　「1.経営の健全性・効率性」の各指標より、⑧有収率に改善の余地があるものの概ね健全な経営ができています。ただし、人口減少や節水機器の普及による給水収益の減少、施設の老朽化に伴う更新費用の増加、物価上昇に伴う費用の増加により、今後もさらに経営状況が厳しくなると見込まれます。そのため、水道料金の見直しや、愛知県が連携を推進する近隣事業体との広域化（事業統合）も含め、徹底した経営の効率化が求められます。
　「2.老朽化の状況」は、類似団体平均と同様に推移しており、年々老朽化が進んでいます。③管路更新率の向上は、老朽化に歯止めをかけるだけでなく、上記の⑧有収率の向上にも繋がるため、水道事業経営戦略（平成30年度策定、令和5年度見直し済）でも経営目標に掲げており、今後も重点的に取り組んでいくものです。
</t>
    <rPh sb="317" eb="318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</si>
</sst>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0.67</c:v>
                </c:pt>
                <c:pt idx="2">
                  <c:v>0.57999999999999996</c:v>
                </c:pt>
                <c:pt idx="3">
                  <c:v>0.75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E-4726-A391-8A41B18F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0.67</c:v>
                </c:pt>
                <c:pt idx="2">
                  <c:v>0.62</c:v>
                </c:pt>
                <c:pt idx="3">
                  <c:v>0.6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E-4726-A391-8A41B18F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77.819999999999993</c:v>
                </c:pt>
                <c:pt idx="1">
                  <c:v>85.97</c:v>
                </c:pt>
                <c:pt idx="2">
                  <c:v>81.69</c:v>
                </c:pt>
                <c:pt idx="3">
                  <c:v>82.35</c:v>
                </c:pt>
                <c:pt idx="4">
                  <c:v>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A-4878-937B-482CD1C9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62.05</c:v>
                </c:pt>
                <c:pt idx="1">
                  <c:v>63.23</c:v>
                </c:pt>
                <c:pt idx="2">
                  <c:v>62.59</c:v>
                </c:pt>
                <c:pt idx="3">
                  <c:v>61.81</c:v>
                </c:pt>
                <c:pt idx="4">
                  <c:v>62.35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A-4878-937B-482CD1C9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86.89</c:v>
                </c:pt>
                <c:pt idx="1">
                  <c:v>87.14</c:v>
                </c:pt>
                <c:pt idx="2">
                  <c:v>89.67</c:v>
                </c:pt>
                <c:pt idx="3">
                  <c:v>87.94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0-4F5C-AF0E-F9DA9050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89.11</c:v>
                </c:pt>
                <c:pt idx="1">
                  <c:v>89.35</c:v>
                </c:pt>
                <c:pt idx="2">
                  <c:v>89.7</c:v>
                </c:pt>
                <c:pt idx="3">
                  <c:v>89.24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E0-4F5C-AF0E-F9DA9050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117.35</c:v>
                </c:pt>
                <c:pt idx="1">
                  <c:v>117.19</c:v>
                </c:pt>
                <c:pt idx="2">
                  <c:v>117.94</c:v>
                </c:pt>
                <c:pt idx="3">
                  <c:v>113</c:v>
                </c:pt>
                <c:pt idx="4">
                  <c:v>110.06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3-49FF-851E-301C970E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112.82</c:v>
                </c:pt>
                <c:pt idx="1">
                  <c:v>111.21</c:v>
                </c:pt>
                <c:pt idx="2">
                  <c:v>111.89</c:v>
                </c:pt>
                <c:pt idx="3">
                  <c:v>109.99</c:v>
                </c:pt>
                <c:pt idx="4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3-49FF-851E-301C970E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48.66</c:v>
                </c:pt>
                <c:pt idx="1">
                  <c:v>49.28</c:v>
                </c:pt>
                <c:pt idx="2">
                  <c:v>50.62</c:v>
                </c:pt>
                <c:pt idx="3">
                  <c:v>50.78</c:v>
                </c:pt>
                <c:pt idx="4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A-4B50-AC4D-B3E2191C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48.69</c:v>
                </c:pt>
                <c:pt idx="1">
                  <c:v>49.62</c:v>
                </c:pt>
                <c:pt idx="2">
                  <c:v>50.5</c:v>
                </c:pt>
                <c:pt idx="3">
                  <c:v>51.28</c:v>
                </c:pt>
                <c:pt idx="4">
                  <c:v>51.95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A-4B50-AC4D-B3E2191CF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10.88</c:v>
                </c:pt>
                <c:pt idx="1">
                  <c:v>12.13</c:v>
                </c:pt>
                <c:pt idx="2">
                  <c:v>14.59</c:v>
                </c:pt>
                <c:pt idx="3">
                  <c:v>14.95</c:v>
                </c:pt>
                <c:pt idx="4">
                  <c:v>16.22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3-46D3-A0CF-EA8E54B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18.260000000000002</c:v>
                </c:pt>
                <c:pt idx="1">
                  <c:v>19.510000000000002</c:v>
                </c:pt>
                <c:pt idx="2">
                  <c:v>21.19</c:v>
                </c:pt>
                <c:pt idx="3">
                  <c:v>22.64</c:v>
                </c:pt>
                <c:pt idx="4">
                  <c:v>24.49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3-46D3-A0CF-EA8E54B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6-490D-903C-7E3C3901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0.45</c:v>
                </c:pt>
                <c:pt idx="3">
                  <c:v>0</c:v>
                </c:pt>
                <c:pt idx="4" formatCode="#,##0.00;&quot;△&quot;#,##0.00;&quot;-&quot;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6-490D-903C-7E3C3901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438.87</c:v>
                </c:pt>
                <c:pt idx="1">
                  <c:v>435.61</c:v>
                </c:pt>
                <c:pt idx="2">
                  <c:v>547.39</c:v>
                </c:pt>
                <c:pt idx="3">
                  <c:v>306.77</c:v>
                </c:pt>
                <c:pt idx="4">
                  <c:v>583.80999999999995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D-4A03-8B09-2F256778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358.91</c:v>
                </c:pt>
                <c:pt idx="1">
                  <c:v>360.96</c:v>
                </c:pt>
                <c:pt idx="2">
                  <c:v>351.29</c:v>
                </c:pt>
                <c:pt idx="3">
                  <c:v>364.24</c:v>
                </c:pt>
                <c:pt idx="4">
                  <c:v>369.82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D-4A03-8B09-2F256778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49.96</c:v>
                </c:pt>
                <c:pt idx="1">
                  <c:v>40.85</c:v>
                </c:pt>
                <c:pt idx="2">
                  <c:v>33.6</c:v>
                </c:pt>
                <c:pt idx="3">
                  <c:v>32.85</c:v>
                </c:pt>
                <c:pt idx="4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D85-B421-342C773E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247.27</c:v>
                </c:pt>
                <c:pt idx="1">
                  <c:v>239.18</c:v>
                </c:pt>
                <c:pt idx="2">
                  <c:v>236.29</c:v>
                </c:pt>
                <c:pt idx="3">
                  <c:v>238.77</c:v>
                </c:pt>
                <c:pt idx="4">
                  <c:v>218.57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1-4D85-B421-342C773E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115.59</c:v>
                </c:pt>
                <c:pt idx="1">
                  <c:v>104.19</c:v>
                </c:pt>
                <c:pt idx="2">
                  <c:v>113.98</c:v>
                </c:pt>
                <c:pt idx="3">
                  <c:v>91.43</c:v>
                </c:pt>
                <c:pt idx="4">
                  <c:v>108.5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E-4D1F-AC91-8E80F5FE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105.34</c:v>
                </c:pt>
                <c:pt idx="1">
                  <c:v>101.89</c:v>
                </c:pt>
                <c:pt idx="2">
                  <c:v>104.33</c:v>
                </c:pt>
                <c:pt idx="3">
                  <c:v>98.85</c:v>
                </c:pt>
                <c:pt idx="4">
                  <c:v>101.78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E-4D1F-AC91-8E80F5FE6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142.63999999999999</c:v>
                </c:pt>
                <c:pt idx="1">
                  <c:v>157.12</c:v>
                </c:pt>
                <c:pt idx="2">
                  <c:v>143.03</c:v>
                </c:pt>
                <c:pt idx="3">
                  <c:v>148.30000000000001</c:v>
                </c:pt>
                <c:pt idx="4">
                  <c:v>150.69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6-4B03-A21B-664E48C8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159.6</c:v>
                </c:pt>
                <c:pt idx="1">
                  <c:v>156.32</c:v>
                </c:pt>
                <c:pt idx="2">
                  <c:v>157.4</c:v>
                </c:pt>
                <c:pt idx="3">
                  <c:v>162.61000000000001</c:v>
                </c:pt>
                <c:pt idx="4">
                  <c:v>163.94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6-4B03-A21B-664E48C8B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愛知県　瀬戸市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A3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127411</v>
      </c>
      <c r="AM8" s="44"/>
      <c r="AN8" s="44"/>
      <c r="AO8" s="44"/>
      <c r="AP8" s="44"/>
      <c r="AQ8" s="44"/>
      <c r="AR8" s="44"/>
      <c r="AS8" s="44"/>
      <c r="AT8" s="45">
        <f>データ!$S$6</f>
        <v>111.4</v>
      </c>
      <c r="AU8" s="46"/>
      <c r="AV8" s="46"/>
      <c r="AW8" s="46"/>
      <c r="AX8" s="46"/>
      <c r="AY8" s="46"/>
      <c r="AZ8" s="46"/>
      <c r="BA8" s="46"/>
      <c r="BB8" s="47">
        <f>データ!$T$6</f>
        <v>1143.73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94.74</v>
      </c>
      <c r="J10" s="46"/>
      <c r="K10" s="46"/>
      <c r="L10" s="46"/>
      <c r="M10" s="46"/>
      <c r="N10" s="46"/>
      <c r="O10" s="80"/>
      <c r="P10" s="47">
        <f>データ!$P$6</f>
        <v>99.75</v>
      </c>
      <c r="Q10" s="47"/>
      <c r="R10" s="47"/>
      <c r="S10" s="47"/>
      <c r="T10" s="47"/>
      <c r="U10" s="47"/>
      <c r="V10" s="47"/>
      <c r="W10" s="44">
        <f>データ!$Q$6</f>
        <v>2822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126588</v>
      </c>
      <c r="AM10" s="44"/>
      <c r="AN10" s="44"/>
      <c r="AO10" s="44"/>
      <c r="AP10" s="44"/>
      <c r="AQ10" s="44"/>
      <c r="AR10" s="44"/>
      <c r="AS10" s="44"/>
      <c r="AT10" s="45">
        <f>データ!$V$6</f>
        <v>65.59</v>
      </c>
      <c r="AU10" s="46"/>
      <c r="AV10" s="46"/>
      <c r="AW10" s="46"/>
      <c r="AX10" s="46"/>
      <c r="AY10" s="46"/>
      <c r="AZ10" s="46"/>
      <c r="BA10" s="46"/>
      <c r="BB10" s="47">
        <f>データ!$W$6</f>
        <v>1929.99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RyxFOQANT9KF8dWefsl+OWF1bCmIk3V5SLXGdAQRMD2z6q7PivCFflnLk0icZLw4F+7gNh+AHiDYHFd3m8ZXAg==" saltValue="VKL1LhrTyKJv6CDr3qkII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232041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愛知県　瀬戸市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A3</v>
      </c>
      <c r="M6" s="20" t="str">
        <f t="shared" si="3"/>
        <v>非設置</v>
      </c>
      <c r="N6" s="21" t="str">
        <f t="shared" si="3"/>
        <v>-</v>
      </c>
      <c r="O6" s="21">
        <f t="shared" si="3"/>
        <v>94.74</v>
      </c>
      <c r="P6" s="21">
        <f t="shared" si="3"/>
        <v>99.75</v>
      </c>
      <c r="Q6" s="21">
        <f t="shared" si="3"/>
        <v>2822</v>
      </c>
      <c r="R6" s="21">
        <f t="shared" si="3"/>
        <v>127411</v>
      </c>
      <c r="S6" s="21">
        <f t="shared" si="3"/>
        <v>111.4</v>
      </c>
      <c r="T6" s="21">
        <f t="shared" si="3"/>
        <v>1143.73</v>
      </c>
      <c r="U6" s="21">
        <f t="shared" si="3"/>
        <v>126588</v>
      </c>
      <c r="V6" s="21">
        <f t="shared" si="3"/>
        <v>65.59</v>
      </c>
      <c r="W6" s="21">
        <f t="shared" si="3"/>
        <v>1929.99</v>
      </c>
      <c r="X6" s="22">
        <f>IF(X7="",NA(),X7)</f>
        <v>117.35</v>
      </c>
      <c r="Y6" s="22">
        <f t="shared" ref="Y6:AG6" si="4">IF(Y7="",NA(),Y7)</f>
        <v>117.19</v>
      </c>
      <c r="Z6" s="22">
        <f t="shared" si="4"/>
        <v>117.94</v>
      </c>
      <c r="AA6" s="22">
        <f t="shared" si="4"/>
        <v>113</v>
      </c>
      <c r="AB6" s="22">
        <f t="shared" si="4"/>
        <v>110.06</v>
      </c>
      <c r="AC6" s="22">
        <f t="shared" si="4"/>
        <v>112.82</v>
      </c>
      <c r="AD6" s="22">
        <f t="shared" si="4"/>
        <v>111.21</v>
      </c>
      <c r="AE6" s="22">
        <f t="shared" si="4"/>
        <v>111.89</v>
      </c>
      <c r="AF6" s="22">
        <f t="shared" si="4"/>
        <v>109.99</v>
      </c>
      <c r="AG6" s="22">
        <f t="shared" si="4"/>
        <v>110.2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2">
        <f t="shared" si="5"/>
        <v>0.45</v>
      </c>
      <c r="AQ6" s="21">
        <f t="shared" si="5"/>
        <v>0</v>
      </c>
      <c r="AR6" s="22">
        <f t="shared" si="5"/>
        <v>0.05</v>
      </c>
      <c r="AS6" s="21" t="str">
        <f>IF(AS7="","",IF(AS7="-","【-】","【"&amp;SUBSTITUTE(TEXT(AS7,"#,##0.00"),"-","△")&amp;"】"))</f>
        <v>【1.50】</v>
      </c>
      <c r="AT6" s="22">
        <f>IF(AT7="",NA(),AT7)</f>
        <v>438.87</v>
      </c>
      <c r="AU6" s="22">
        <f t="shared" ref="AU6:BC6" si="6">IF(AU7="",NA(),AU7)</f>
        <v>435.61</v>
      </c>
      <c r="AV6" s="22">
        <f t="shared" si="6"/>
        <v>547.39</v>
      </c>
      <c r="AW6" s="22">
        <f t="shared" si="6"/>
        <v>306.77</v>
      </c>
      <c r="AX6" s="22">
        <f t="shared" si="6"/>
        <v>583.80999999999995</v>
      </c>
      <c r="AY6" s="22">
        <f t="shared" si="6"/>
        <v>358.91</v>
      </c>
      <c r="AZ6" s="22">
        <f t="shared" si="6"/>
        <v>360.96</v>
      </c>
      <c r="BA6" s="22">
        <f t="shared" si="6"/>
        <v>351.29</v>
      </c>
      <c r="BB6" s="22">
        <f t="shared" si="6"/>
        <v>364.24</v>
      </c>
      <c r="BC6" s="22">
        <f t="shared" si="6"/>
        <v>369.82</v>
      </c>
      <c r="BD6" s="21" t="str">
        <f>IF(BD7="","",IF(BD7="-","【-】","【"&amp;SUBSTITUTE(TEXT(BD7,"#,##0.00"),"-","△")&amp;"】"))</f>
        <v>【243.36】</v>
      </c>
      <c r="BE6" s="22">
        <f>IF(BE7="",NA(),BE7)</f>
        <v>49.96</v>
      </c>
      <c r="BF6" s="22">
        <f t="shared" ref="BF6:BN6" si="7">IF(BF7="",NA(),BF7)</f>
        <v>40.85</v>
      </c>
      <c r="BG6" s="22">
        <f t="shared" si="7"/>
        <v>33.6</v>
      </c>
      <c r="BH6" s="22">
        <f t="shared" si="7"/>
        <v>32.85</v>
      </c>
      <c r="BI6" s="22">
        <f t="shared" si="7"/>
        <v>21.94</v>
      </c>
      <c r="BJ6" s="22">
        <f t="shared" si="7"/>
        <v>247.27</v>
      </c>
      <c r="BK6" s="22">
        <f t="shared" si="7"/>
        <v>239.18</v>
      </c>
      <c r="BL6" s="22">
        <f t="shared" si="7"/>
        <v>236.29</v>
      </c>
      <c r="BM6" s="22">
        <f t="shared" si="7"/>
        <v>238.77</v>
      </c>
      <c r="BN6" s="22">
        <f t="shared" si="7"/>
        <v>218.57</v>
      </c>
      <c r="BO6" s="21" t="str">
        <f>IF(BO7="","",IF(BO7="-","【-】","【"&amp;SUBSTITUTE(TEXT(BO7,"#,##0.00"),"-","△")&amp;"】"))</f>
        <v>【265.93】</v>
      </c>
      <c r="BP6" s="22">
        <f>IF(BP7="",NA(),BP7)</f>
        <v>115.59</v>
      </c>
      <c r="BQ6" s="22">
        <f t="shared" ref="BQ6:BY6" si="8">IF(BQ7="",NA(),BQ7)</f>
        <v>104.19</v>
      </c>
      <c r="BR6" s="22">
        <f t="shared" si="8"/>
        <v>113.98</v>
      </c>
      <c r="BS6" s="22">
        <f t="shared" si="8"/>
        <v>91.43</v>
      </c>
      <c r="BT6" s="22">
        <f t="shared" si="8"/>
        <v>108.5</v>
      </c>
      <c r="BU6" s="22">
        <f t="shared" si="8"/>
        <v>105.34</v>
      </c>
      <c r="BV6" s="22">
        <f t="shared" si="8"/>
        <v>101.89</v>
      </c>
      <c r="BW6" s="22">
        <f t="shared" si="8"/>
        <v>104.33</v>
      </c>
      <c r="BX6" s="22">
        <f t="shared" si="8"/>
        <v>98.85</v>
      </c>
      <c r="BY6" s="22">
        <f t="shared" si="8"/>
        <v>101.78</v>
      </c>
      <c r="BZ6" s="21" t="str">
        <f>IF(BZ7="","",IF(BZ7="-","【-】","【"&amp;SUBSTITUTE(TEXT(BZ7,"#,##0.00"),"-","△")&amp;"】"))</f>
        <v>【97.82】</v>
      </c>
      <c r="CA6" s="22">
        <f>IF(CA7="",NA(),CA7)</f>
        <v>142.63999999999999</v>
      </c>
      <c r="CB6" s="22">
        <f t="shared" ref="CB6:CJ6" si="9">IF(CB7="",NA(),CB7)</f>
        <v>157.12</v>
      </c>
      <c r="CC6" s="22">
        <f t="shared" si="9"/>
        <v>143.03</v>
      </c>
      <c r="CD6" s="22">
        <f t="shared" si="9"/>
        <v>148.30000000000001</v>
      </c>
      <c r="CE6" s="22">
        <f t="shared" si="9"/>
        <v>150.69</v>
      </c>
      <c r="CF6" s="22">
        <f t="shared" si="9"/>
        <v>159.6</v>
      </c>
      <c r="CG6" s="22">
        <f t="shared" si="9"/>
        <v>156.32</v>
      </c>
      <c r="CH6" s="22">
        <f t="shared" si="9"/>
        <v>157.4</v>
      </c>
      <c r="CI6" s="22">
        <f t="shared" si="9"/>
        <v>162.61000000000001</v>
      </c>
      <c r="CJ6" s="22">
        <f t="shared" si="9"/>
        <v>163.94</v>
      </c>
      <c r="CK6" s="21" t="str">
        <f>IF(CK7="","",IF(CK7="-","【-】","【"&amp;SUBSTITUTE(TEXT(CK7,"#,##0.00"),"-","△")&amp;"】"))</f>
        <v>【177.56】</v>
      </c>
      <c r="CL6" s="22">
        <f>IF(CL7="",NA(),CL7)</f>
        <v>77.819999999999993</v>
      </c>
      <c r="CM6" s="22">
        <f t="shared" ref="CM6:CU6" si="10">IF(CM7="",NA(),CM7)</f>
        <v>85.97</v>
      </c>
      <c r="CN6" s="22">
        <f t="shared" si="10"/>
        <v>81.69</v>
      </c>
      <c r="CO6" s="22">
        <f t="shared" si="10"/>
        <v>82.35</v>
      </c>
      <c r="CP6" s="22">
        <f t="shared" si="10"/>
        <v>81.3</v>
      </c>
      <c r="CQ6" s="22">
        <f t="shared" si="10"/>
        <v>62.05</v>
      </c>
      <c r="CR6" s="22">
        <f t="shared" si="10"/>
        <v>63.23</v>
      </c>
      <c r="CS6" s="22">
        <f t="shared" si="10"/>
        <v>62.59</v>
      </c>
      <c r="CT6" s="22">
        <f t="shared" si="10"/>
        <v>61.81</v>
      </c>
      <c r="CU6" s="22">
        <f t="shared" si="10"/>
        <v>62.35</v>
      </c>
      <c r="CV6" s="21" t="str">
        <f>IF(CV7="","",IF(CV7="-","【-】","【"&amp;SUBSTITUTE(TEXT(CV7,"#,##0.00"),"-","△")&amp;"】"))</f>
        <v>【59.81】</v>
      </c>
      <c r="CW6" s="22">
        <f>IF(CW7="",NA(),CW7)</f>
        <v>86.89</v>
      </c>
      <c r="CX6" s="22">
        <f t="shared" ref="CX6:DF6" si="11">IF(CX7="",NA(),CX7)</f>
        <v>87.14</v>
      </c>
      <c r="CY6" s="22">
        <f t="shared" si="11"/>
        <v>89.67</v>
      </c>
      <c r="CZ6" s="22">
        <f t="shared" si="11"/>
        <v>87.94</v>
      </c>
      <c r="DA6" s="22">
        <f t="shared" si="11"/>
        <v>88</v>
      </c>
      <c r="DB6" s="22">
        <f t="shared" si="11"/>
        <v>89.11</v>
      </c>
      <c r="DC6" s="22">
        <f t="shared" si="11"/>
        <v>89.35</v>
      </c>
      <c r="DD6" s="22">
        <f t="shared" si="11"/>
        <v>89.7</v>
      </c>
      <c r="DE6" s="22">
        <f t="shared" si="11"/>
        <v>89.24</v>
      </c>
      <c r="DF6" s="22">
        <f t="shared" si="11"/>
        <v>88.71</v>
      </c>
      <c r="DG6" s="21" t="str">
        <f>IF(DG7="","",IF(DG7="-","【-】","【"&amp;SUBSTITUTE(TEXT(DG7,"#,##0.00"),"-","△")&amp;"】"))</f>
        <v>【89.42】</v>
      </c>
      <c r="DH6" s="22">
        <f>IF(DH7="",NA(),DH7)</f>
        <v>48.66</v>
      </c>
      <c r="DI6" s="22">
        <f t="shared" ref="DI6:DQ6" si="12">IF(DI7="",NA(),DI7)</f>
        <v>49.28</v>
      </c>
      <c r="DJ6" s="22">
        <f t="shared" si="12"/>
        <v>50.62</v>
      </c>
      <c r="DK6" s="22">
        <f t="shared" si="12"/>
        <v>50.78</v>
      </c>
      <c r="DL6" s="22">
        <f t="shared" si="12"/>
        <v>51.1</v>
      </c>
      <c r="DM6" s="22">
        <f t="shared" si="12"/>
        <v>48.69</v>
      </c>
      <c r="DN6" s="22">
        <f t="shared" si="12"/>
        <v>49.62</v>
      </c>
      <c r="DO6" s="22">
        <f t="shared" si="12"/>
        <v>50.5</v>
      </c>
      <c r="DP6" s="22">
        <f t="shared" si="12"/>
        <v>51.28</v>
      </c>
      <c r="DQ6" s="22">
        <f t="shared" si="12"/>
        <v>51.95</v>
      </c>
      <c r="DR6" s="21" t="str">
        <f>IF(DR7="","",IF(DR7="-","【-】","【"&amp;SUBSTITUTE(TEXT(DR7,"#,##0.00"),"-","△")&amp;"】"))</f>
        <v>【52.02】</v>
      </c>
      <c r="DS6" s="22">
        <f>IF(DS7="",NA(),DS7)</f>
        <v>10.88</v>
      </c>
      <c r="DT6" s="22">
        <f t="shared" ref="DT6:EB6" si="13">IF(DT7="",NA(),DT7)</f>
        <v>12.13</v>
      </c>
      <c r="DU6" s="22">
        <f t="shared" si="13"/>
        <v>14.59</v>
      </c>
      <c r="DV6" s="22">
        <f t="shared" si="13"/>
        <v>14.95</v>
      </c>
      <c r="DW6" s="22">
        <f t="shared" si="13"/>
        <v>16.22</v>
      </c>
      <c r="DX6" s="22">
        <f t="shared" si="13"/>
        <v>18.260000000000002</v>
      </c>
      <c r="DY6" s="22">
        <f t="shared" si="13"/>
        <v>19.510000000000002</v>
      </c>
      <c r="DZ6" s="22">
        <f t="shared" si="13"/>
        <v>21.19</v>
      </c>
      <c r="EA6" s="22">
        <f t="shared" si="13"/>
        <v>22.64</v>
      </c>
      <c r="EB6" s="22">
        <f t="shared" si="13"/>
        <v>24.49</v>
      </c>
      <c r="EC6" s="21" t="str">
        <f>IF(EC7="","",IF(EC7="-","【-】","【"&amp;SUBSTITUTE(TEXT(EC7,"#,##0.00"),"-","△")&amp;"】"))</f>
        <v>【25.37】</v>
      </c>
      <c r="ED6" s="22">
        <f>IF(ED7="",NA(),ED7)</f>
        <v>0.92</v>
      </c>
      <c r="EE6" s="22">
        <f t="shared" ref="EE6:EM6" si="14">IF(EE7="",NA(),EE7)</f>
        <v>0.67</v>
      </c>
      <c r="EF6" s="22">
        <f t="shared" si="14"/>
        <v>0.57999999999999996</v>
      </c>
      <c r="EG6" s="22">
        <f t="shared" si="14"/>
        <v>0.75</v>
      </c>
      <c r="EH6" s="22">
        <f t="shared" si="14"/>
        <v>0.26</v>
      </c>
      <c r="EI6" s="22">
        <f t="shared" si="14"/>
        <v>0.66</v>
      </c>
      <c r="EJ6" s="22">
        <f t="shared" si="14"/>
        <v>0.67</v>
      </c>
      <c r="EK6" s="22">
        <f t="shared" si="14"/>
        <v>0.62</v>
      </c>
      <c r="EL6" s="22">
        <f t="shared" si="14"/>
        <v>0.6</v>
      </c>
      <c r="EM6" s="22">
        <f t="shared" si="14"/>
        <v>0.57999999999999996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232041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94.74</v>
      </c>
      <c r="P7" s="25">
        <v>99.75</v>
      </c>
      <c r="Q7" s="25">
        <v>2822</v>
      </c>
      <c r="R7" s="25">
        <v>127411</v>
      </c>
      <c r="S7" s="25">
        <v>111.4</v>
      </c>
      <c r="T7" s="25">
        <v>1143.73</v>
      </c>
      <c r="U7" s="25">
        <v>126588</v>
      </c>
      <c r="V7" s="25">
        <v>65.59</v>
      </c>
      <c r="W7" s="25">
        <v>1929.99</v>
      </c>
      <c r="X7" s="25">
        <v>117.35</v>
      </c>
      <c r="Y7" s="25">
        <v>117.19</v>
      </c>
      <c r="Z7" s="25">
        <v>117.94</v>
      </c>
      <c r="AA7" s="25">
        <v>113</v>
      </c>
      <c r="AB7" s="25">
        <v>110.06</v>
      </c>
      <c r="AC7" s="25">
        <v>112.82</v>
      </c>
      <c r="AD7" s="25">
        <v>111.21</v>
      </c>
      <c r="AE7" s="25">
        <v>111.89</v>
      </c>
      <c r="AF7" s="25">
        <v>109.99</v>
      </c>
      <c r="AG7" s="25">
        <v>110.2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0.45</v>
      </c>
      <c r="AQ7" s="25">
        <v>0</v>
      </c>
      <c r="AR7" s="25">
        <v>0.05</v>
      </c>
      <c r="AS7" s="25">
        <v>1.5</v>
      </c>
      <c r="AT7" s="25">
        <v>438.87</v>
      </c>
      <c r="AU7" s="25">
        <v>435.61</v>
      </c>
      <c r="AV7" s="25">
        <v>547.39</v>
      </c>
      <c r="AW7" s="25">
        <v>306.77</v>
      </c>
      <c r="AX7" s="25">
        <v>583.80999999999995</v>
      </c>
      <c r="AY7" s="25">
        <v>358.91</v>
      </c>
      <c r="AZ7" s="25">
        <v>360.96</v>
      </c>
      <c r="BA7" s="25">
        <v>351.29</v>
      </c>
      <c r="BB7" s="25">
        <v>364.24</v>
      </c>
      <c r="BC7" s="25">
        <v>369.82</v>
      </c>
      <c r="BD7" s="25">
        <v>243.36</v>
      </c>
      <c r="BE7" s="25">
        <v>49.96</v>
      </c>
      <c r="BF7" s="25">
        <v>40.85</v>
      </c>
      <c r="BG7" s="25">
        <v>33.6</v>
      </c>
      <c r="BH7" s="25">
        <v>32.85</v>
      </c>
      <c r="BI7" s="25">
        <v>21.94</v>
      </c>
      <c r="BJ7" s="25">
        <v>247.27</v>
      </c>
      <c r="BK7" s="25">
        <v>239.18</v>
      </c>
      <c r="BL7" s="25">
        <v>236.29</v>
      </c>
      <c r="BM7" s="25">
        <v>238.77</v>
      </c>
      <c r="BN7" s="25">
        <v>218.57</v>
      </c>
      <c r="BO7" s="25">
        <v>265.93</v>
      </c>
      <c r="BP7" s="25">
        <v>115.59</v>
      </c>
      <c r="BQ7" s="25">
        <v>104.19</v>
      </c>
      <c r="BR7" s="25">
        <v>113.98</v>
      </c>
      <c r="BS7" s="25">
        <v>91.43</v>
      </c>
      <c r="BT7" s="25">
        <v>108.5</v>
      </c>
      <c r="BU7" s="25">
        <v>105.34</v>
      </c>
      <c r="BV7" s="25">
        <v>101.89</v>
      </c>
      <c r="BW7" s="25">
        <v>104.33</v>
      </c>
      <c r="BX7" s="25">
        <v>98.85</v>
      </c>
      <c r="BY7" s="25">
        <v>101.78</v>
      </c>
      <c r="BZ7" s="25">
        <v>97.82</v>
      </c>
      <c r="CA7" s="25">
        <v>142.63999999999999</v>
      </c>
      <c r="CB7" s="25">
        <v>157.12</v>
      </c>
      <c r="CC7" s="25">
        <v>143.03</v>
      </c>
      <c r="CD7" s="25">
        <v>148.30000000000001</v>
      </c>
      <c r="CE7" s="25">
        <v>150.69</v>
      </c>
      <c r="CF7" s="25">
        <v>159.6</v>
      </c>
      <c r="CG7" s="25">
        <v>156.32</v>
      </c>
      <c r="CH7" s="25">
        <v>157.4</v>
      </c>
      <c r="CI7" s="25">
        <v>162.61000000000001</v>
      </c>
      <c r="CJ7" s="25">
        <v>163.94</v>
      </c>
      <c r="CK7" s="25">
        <v>177.56</v>
      </c>
      <c r="CL7" s="25">
        <v>77.819999999999993</v>
      </c>
      <c r="CM7" s="25">
        <v>85.97</v>
      </c>
      <c r="CN7" s="25">
        <v>81.69</v>
      </c>
      <c r="CO7" s="25">
        <v>82.35</v>
      </c>
      <c r="CP7" s="25">
        <v>81.3</v>
      </c>
      <c r="CQ7" s="25">
        <v>62.05</v>
      </c>
      <c r="CR7" s="25">
        <v>63.23</v>
      </c>
      <c r="CS7" s="25">
        <v>62.59</v>
      </c>
      <c r="CT7" s="25">
        <v>61.81</v>
      </c>
      <c r="CU7" s="25">
        <v>62.35</v>
      </c>
      <c r="CV7" s="25">
        <v>59.81</v>
      </c>
      <c r="CW7" s="25">
        <v>86.89</v>
      </c>
      <c r="CX7" s="25">
        <v>87.14</v>
      </c>
      <c r="CY7" s="25">
        <v>89.67</v>
      </c>
      <c r="CZ7" s="25">
        <v>87.94</v>
      </c>
      <c r="DA7" s="25">
        <v>88</v>
      </c>
      <c r="DB7" s="25">
        <v>89.11</v>
      </c>
      <c r="DC7" s="25">
        <v>89.35</v>
      </c>
      <c r="DD7" s="25">
        <v>89.7</v>
      </c>
      <c r="DE7" s="25">
        <v>89.24</v>
      </c>
      <c r="DF7" s="25">
        <v>88.71</v>
      </c>
      <c r="DG7" s="25">
        <v>89.42</v>
      </c>
      <c r="DH7" s="25">
        <v>48.66</v>
      </c>
      <c r="DI7" s="25">
        <v>49.28</v>
      </c>
      <c r="DJ7" s="25">
        <v>50.62</v>
      </c>
      <c r="DK7" s="25">
        <v>50.78</v>
      </c>
      <c r="DL7" s="25">
        <v>51.1</v>
      </c>
      <c r="DM7" s="25">
        <v>48.69</v>
      </c>
      <c r="DN7" s="25">
        <v>49.62</v>
      </c>
      <c r="DO7" s="25">
        <v>50.5</v>
      </c>
      <c r="DP7" s="25">
        <v>51.28</v>
      </c>
      <c r="DQ7" s="25">
        <v>51.95</v>
      </c>
      <c r="DR7" s="25">
        <v>52.02</v>
      </c>
      <c r="DS7" s="25">
        <v>10.88</v>
      </c>
      <c r="DT7" s="25">
        <v>12.13</v>
      </c>
      <c r="DU7" s="25">
        <v>14.59</v>
      </c>
      <c r="DV7" s="25">
        <v>14.95</v>
      </c>
      <c r="DW7" s="25">
        <v>16.22</v>
      </c>
      <c r="DX7" s="25">
        <v>18.260000000000002</v>
      </c>
      <c r="DY7" s="25">
        <v>19.510000000000002</v>
      </c>
      <c r="DZ7" s="25">
        <v>21.19</v>
      </c>
      <c r="EA7" s="25">
        <v>22.64</v>
      </c>
      <c r="EB7" s="25">
        <v>24.49</v>
      </c>
      <c r="EC7" s="25">
        <v>25.37</v>
      </c>
      <c r="ED7" s="25">
        <v>0.92</v>
      </c>
      <c r="EE7" s="25">
        <v>0.67</v>
      </c>
      <c r="EF7" s="25">
        <v>0.57999999999999996</v>
      </c>
      <c r="EG7" s="25">
        <v>0.75</v>
      </c>
      <c r="EH7" s="25">
        <v>0.26</v>
      </c>
      <c r="EI7" s="25">
        <v>0.66</v>
      </c>
      <c r="EJ7" s="25">
        <v>0.67</v>
      </c>
      <c r="EK7" s="25">
        <v>0.62</v>
      </c>
      <c r="EL7" s="25">
        <v>0.6</v>
      </c>
      <c r="EM7" s="25">
        <v>0.57999999999999996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2025-01-24T06:50:26Z</dcterms:created>
  <dcterms:modified xsi:type="dcterms:W3CDTF">2025-02-12T01:39:49Z</dcterms:modified>
  <cp:category/>
</cp:coreProperties>
</file>