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B8571BD6-B6C3-447A-9AF3-A69F74763856}" xr6:coauthVersionLast="47" xr6:coauthVersionMax="47" xr10:uidLastSave="{00000000-0000-0000-0000-000000000000}"/>
  <workbookProtection workbookAlgorithmName="SHA-512" workbookHashValue="Uxbkt43BkIAqvkto9wylmlu7DJGACzuI3nXufljAuLdS+47CfNdIUVVH5SWiLxmyNYKesqIBkKiTV/PNuLzKZQ==" workbookSaltValue="cyjO7eAbmFuFGtXBW3BWg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E85" i="4"/>
  <c r="BB10" i="4"/>
  <c r="AT10" i="4"/>
  <c r="AL10" i="4"/>
  <c r="W10" i="4"/>
  <c r="B10" i="4"/>
  <c r="BB8" i="4"/>
  <c r="AT8" i="4"/>
  <c r="AL8" i="4"/>
  <c r="AD8" i="4"/>
  <c r="W8" i="4"/>
  <c r="P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<sst xmlns="http://schemas.openxmlformats.org/spreadsheetml/2006/main" count="228" uniqueCount="114">
  <si>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</si>
  <si>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</si>
  <si>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</si>
  <si>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</si>
  <si>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</si>
  <si>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</si>
  <si>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</si>
  <si>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</si>
  <si>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</si>
  <si>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</si>
  <si>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</si>
  <si>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</si>
  <si>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</si>
  <si>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</si>
  <si>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</si>
  <si>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</si>
  <si>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</si>
  <si>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</si>
  <si>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</si>
  <si>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</si>
  <si>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</si>
  <si>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</si>
  <si>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</si>
  <si>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</si>
  <si>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</si>
  <si>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</si>
  <si>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</si>
  <si>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</si>
  <si>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</si>
  <si>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</si>
  <si>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</si>
  <si>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</si>
  <si>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</si>
  <si>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</si>
  <si>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</si>
  <si>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</si>
  <si>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</si>
  <si>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</si>
  <si>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</si>
  <si>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</si>
  <si>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</si>
  <si>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</si>
  <si>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</si>
  <si>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</si>
  <si>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</si>
  <si>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</si>
  <si>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</si>
  <si>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</si>
  <si>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</si>
  <si>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</si>
  <si>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</si>
  <si>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</si>
  <si>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</si>
  <si>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</si>
  <si>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</si>
  <si>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</si>
  <si>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</si>
  <si>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</si>
  <si>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</si>
  <si>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</si>
  <si>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</si>
  <si>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</si>
  <si>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</si>
  <si>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</si>
  <si>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</si>
  <si>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</si>
  <si>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</si>
  <si>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</si>
  <si>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</si>
  <si>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</si>
  <si>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</si>
  <si>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</si>
  <si>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</si>
  <si>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</si>
  <si>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</si>
  <si>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</si>
  <si>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</si>
  <si>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</si>
  <si>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</si>
  <si>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</si>
  <si>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</si>
  <si>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</si>
  <si>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</si>
  <si>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</si>
  <si>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</si>
  <si>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</si>
  <si>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</si>
  <si>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</si>
  <si>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</si>
  <si>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</si>
  <si>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</si>
  <si>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</si>
  <si>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</si>
  <si>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</si>
  <si>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</si>
  <si>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</si>
  <si>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</si>
  <si>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</si>
  <si>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</si>
  <si>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</si>
  <si>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</si>
  <si>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</si>
  <si>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</si>
  <si>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</si>
  <si>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</si>
  <si>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</si>
  <si>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</si>
  <si>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</si>
  <si>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</si>
  <si>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</si>
  <si>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</si>
  <si>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　②管路経年化率
　定期的に施設、管路の更新を行っており、類似団体よりも低く抑えられているものの、上昇傾向であり、今後も管路の計画的な更新に取り組む必要があります。
③管路更新率
　昨年度と比較して、0.07ポイント上昇しています。類似団体と比較しても高い更新率となっています。</t>
    <rPh sb="1" eb="7">
      <t>ユウケイコテイシサン</t>
    </rPh>
    <rPh sb="7" eb="12">
      <t>ゲンカショウキャクリツ</t>
    </rPh>
    <rPh sb="14" eb="16">
      <t>カンロ</t>
    </rPh>
    <rPh sb="16" eb="20">
      <t>ケイネンカリツ</t>
    </rPh>
    <rPh sb="22" eb="25">
      <t>テイキテキ</t>
    </rPh>
    <rPh sb="26" eb="28">
      <t>シセツ</t>
    </rPh>
    <rPh sb="29" eb="31">
      <t>カンロ</t>
    </rPh>
    <rPh sb="32" eb="34">
      <t>コウシン</t>
    </rPh>
    <rPh sb="35" eb="36">
      <t>オコナ</t>
    </rPh>
    <rPh sb="41" eb="45">
      <t>ルイジダンタイ</t>
    </rPh>
    <rPh sb="48" eb="49">
      <t>ヒク</t>
    </rPh>
    <rPh sb="50" eb="51">
      <t>オサ</t>
    </rPh>
    <rPh sb="61" eb="65">
      <t>ジョウショウケイコウ</t>
    </rPh>
    <rPh sb="69" eb="71">
      <t>コンゴ</t>
    </rPh>
    <rPh sb="72" eb="74">
      <t>カンロ</t>
    </rPh>
    <rPh sb="75" eb="78">
      <t>ケイカクテキ</t>
    </rPh>
    <rPh sb="79" eb="81">
      <t>コウシン</t>
    </rPh>
    <rPh sb="82" eb="83">
      <t>ト</t>
    </rPh>
    <rPh sb="84" eb="85">
      <t>ク</t>
    </rPh>
    <rPh sb="86" eb="88">
      <t>ヒツヨウ</t>
    </rPh>
    <rPh sb="96" eb="98">
      <t>カンロ</t>
    </rPh>
    <rPh sb="98" eb="101">
      <t>コウシンリツ</t>
    </rPh>
    <rPh sb="103" eb="106">
      <t>サクネンド</t>
    </rPh>
    <rPh sb="107" eb="109">
      <t>ヒカク</t>
    </rPh>
    <phoneticPr fontId="4"/>
  </si>
  <si>
    <t>①経常収支比率
　収益は、一般会計補助金の減少により総収益は減少しました。費用は、工事請負費等の減少により総費用は減少しました。その結果、0.01ポイントの増加でほぼ横ばいとなりましたが、類似団体平均値と比較して上回っていること、100％以上を維持していることから安定した経営が行われています。
③流動比率
　流動資産は昨年と比較して増加しましたが、工事代金等の未払金の減少により流動負債も減少し、50.74ポイント増加しました。類似団体の平均値よりも上回っており、短期的な債務に対する支払能力は十分に有しています。
④企業債残高対給水収益比率
　企業債の借入れにより残高が増加しましたが、物価高騰支援のための水道料金基本料金免除実施期間の短縮により給水収益は増加しました。その結果、1.24ポイント減少しました。類似団体の平均値と比べ、かなり低い水準となっています。
⑤料金回収率
　水道料金基本料金免除期間の短縮により給水収益が大きく増加したため、23.72ポイント増加し再び100％を上回りました。
⑥給水原価
　経常費用の減少により0.98ポイント減少しましたが、類似団体よりも低い水準となっています。
⑦施設利用率　⑧有収率
　類似団体を上回っており、効率的な施設運営が行われ、収益に反映されたものと考えられます。
　</t>
    <rPh sb="1" eb="7">
      <t>ケイジョウシュウシヒリツ</t>
    </rPh>
    <rPh sb="78" eb="80">
      <t>ゾウカ</t>
    </rPh>
    <rPh sb="151" eb="155">
      <t>リュウドウヒリツ</t>
    </rPh>
    <rPh sb="262" eb="265">
      <t>キギョウサイ</t>
    </rPh>
    <rPh sb="265" eb="267">
      <t>ザンダカ</t>
    </rPh>
    <rPh sb="267" eb="268">
      <t>タイ</t>
    </rPh>
    <rPh sb="268" eb="270">
      <t>キュウスイ</t>
    </rPh>
    <rPh sb="270" eb="272">
      <t>シュウエキ</t>
    </rPh>
    <rPh sb="272" eb="274">
      <t>ヒリツ</t>
    </rPh>
    <rPh sb="278" eb="280">
      <t>カリイ</t>
    </rPh>
    <rPh sb="320" eb="322">
      <t>タンシュク</t>
    </rPh>
    <rPh sb="388" eb="393">
      <t>リョウキンカイシュウリツ</t>
    </rPh>
    <rPh sb="406" eb="408">
      <t>タンシュク</t>
    </rPh>
    <rPh sb="509" eb="514">
      <t>シセツリヨウリツ</t>
    </rPh>
    <rPh sb="516" eb="519">
      <t>ユウシュウリツ</t>
    </rPh>
    <rPh sb="521" eb="525">
      <t>ルイジダンタイ</t>
    </rPh>
    <rPh sb="526" eb="528">
      <t>ウワマワ</t>
    </rPh>
    <rPh sb="533" eb="536">
      <t>コウリツテキ</t>
    </rPh>
    <rPh sb="537" eb="539">
      <t>シセツ</t>
    </rPh>
    <rPh sb="539" eb="541">
      <t>ウンエイ</t>
    </rPh>
    <rPh sb="542" eb="543">
      <t>オコナ</t>
    </rPh>
    <rPh sb="546" eb="548">
      <t>シュウエキ</t>
    </rPh>
    <rPh sb="549" eb="551">
      <t>ハンエイ</t>
    </rPh>
    <rPh sb="557" eb="558">
      <t>カンガ</t>
    </rPh>
    <phoneticPr fontId="4"/>
  </si>
  <si>
    <t>　令和５年度は、工場等の稼働減などによる大口利用者の有収水量の減少があり、総収益は減少しました。一方費用面は物価上昇の傾向は顕著ながらも動力費は前年度の大幅な上昇に対し落ち着いており、財務バランスは健全な状態が維持されています。
　今後、収入面は人口減少等で給水収益増加が見込めない一方、費用面は減価償却費等が増加する見通しです。また、管路経年化率は毎年上昇しており、引き続き管路更新に多額の費用が見込まれるため、次年度以降も投資額が高水準で推移する見通しです。安定した経営を持続するため、費用削減等の経営努力をしつつ料金改定の検討を始めています。
　適切な事業運営を継続していくため、効率的な運営に努めるとともに、公民連携拡大の検討や、施設管路の更新整備を計画的に実施していきます。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</si>
</sst>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0.95</c:v>
                </c:pt>
                <c:pt idx="1">
                  <c:v>1.29</c:v>
                </c:pt>
                <c:pt idx="2">
                  <c:v>0.75</c:v>
                </c:pt>
                <c:pt idx="3">
                  <c:v>1.03</c:v>
                </c:pt>
                <c:pt idx="4">
                  <c:v>1.1000000000000001</c:v>
                </c:pt>
              </c:numCache>
            </c:numRef>
          </c:val>
          <c:extLst>
            <c:ext xmlns:c16="http://schemas.microsoft.com/office/drawing/2014/chart" uri="{C3380CC4-5D6E-409C-BE32-E72D297353CC}">
              <c16:uniqueId val="{00000000-FF43-4AA1-860E-66BE33A939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FF43-4AA1-860E-66BE33A939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81.81</c:v>
                </c:pt>
                <c:pt idx="1">
                  <c:v>82.95</c:v>
                </c:pt>
                <c:pt idx="2">
                  <c:v>82</c:v>
                </c:pt>
                <c:pt idx="3">
                  <c:v>82.95</c:v>
                </c:pt>
                <c:pt idx="4">
                  <c:v>81.790000000000006</c:v>
                </c:pt>
              </c:numCache>
            </c:numRef>
          </c:val>
          <c:extLst>
            <c:ext xmlns:c16="http://schemas.microsoft.com/office/drawing/2014/chart" uri="{C3380CC4-5D6E-409C-BE32-E72D297353CC}">
              <c16:uniqueId val="{00000000-C47C-4F55-A735-991DFFBFDA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47C-4F55-A735-991DFFBFDA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95.93</c:v>
                </c:pt>
                <c:pt idx="1">
                  <c:v>96.82</c:v>
                </c:pt>
                <c:pt idx="2">
                  <c:v>97.03</c:v>
                </c:pt>
                <c:pt idx="3">
                  <c:v>97.75</c:v>
                </c:pt>
                <c:pt idx="4">
                  <c:v>97.88</c:v>
                </c:pt>
              </c:numCache>
            </c:numRef>
          </c:val>
          <c:extLst>
            <c:ext xmlns:c16="http://schemas.microsoft.com/office/drawing/2014/chart" uri="{C3380CC4-5D6E-409C-BE32-E72D297353CC}">
              <c16:uniqueId val="{00000000-BD0A-40EC-8C9A-D8AF139FFA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BD0A-40EC-8C9A-D8AF139FFA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116.91</c:v>
                </c:pt>
                <c:pt idx="1">
                  <c:v>116.6</c:v>
                </c:pt>
                <c:pt idx="2">
                  <c:v>115.18</c:v>
                </c:pt>
                <c:pt idx="3">
                  <c:v>111.68</c:v>
                </c:pt>
                <c:pt idx="4">
                  <c:v>111.69</c:v>
                </c:pt>
              </c:numCache>
            </c:numRef>
          </c:val>
          <c:extLst>
            <c:ext xmlns:c16="http://schemas.microsoft.com/office/drawing/2014/chart" uri="{C3380CC4-5D6E-409C-BE32-E72D297353CC}">
              <c16:uniqueId val="{00000000-ED3E-498D-9D24-2F13FDB378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D3E-498D-9D24-2F13FDB378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43.99</c:v>
                </c:pt>
                <c:pt idx="1">
                  <c:v>44.3</c:v>
                </c:pt>
                <c:pt idx="2">
                  <c:v>44.76</c:v>
                </c:pt>
                <c:pt idx="3">
                  <c:v>44.89</c:v>
                </c:pt>
                <c:pt idx="4">
                  <c:v>45.66</c:v>
                </c:pt>
              </c:numCache>
            </c:numRef>
          </c:val>
          <c:extLst>
            <c:ext xmlns:c16="http://schemas.microsoft.com/office/drawing/2014/chart" uri="{C3380CC4-5D6E-409C-BE32-E72D297353CC}">
              <c16:uniqueId val="{00000000-533C-4B57-AFA2-299DA39CAB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33C-4B57-AFA2-299DA39CAB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11.55</c:v>
                </c:pt>
                <c:pt idx="1">
                  <c:v>12.41</c:v>
                </c:pt>
                <c:pt idx="2">
                  <c:v>12.56</c:v>
                </c:pt>
                <c:pt idx="3">
                  <c:v>13.02</c:v>
                </c:pt>
                <c:pt idx="4">
                  <c:v>14.28</c:v>
                </c:pt>
              </c:numCache>
            </c:numRef>
          </c:val>
          <c:extLst>
            <c:ext xmlns:c16="http://schemas.microsoft.com/office/drawing/2014/chart" uri="{C3380CC4-5D6E-409C-BE32-E72D297353CC}">
              <c16:uniqueId val="{00000000-8272-40F0-8B80-7282AAF5A8D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8272-40F0-8B80-7282AAF5A8D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6-43D4-80B5-66D5D16F04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64C6-43D4-80B5-66D5D16F04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516.36</c:v>
                </c:pt>
                <c:pt idx="1">
                  <c:v>467.85</c:v>
                </c:pt>
                <c:pt idx="2">
                  <c:v>645.70000000000005</c:v>
                </c:pt>
                <c:pt idx="3">
                  <c:v>433.87</c:v>
                </c:pt>
                <c:pt idx="4">
                  <c:v>484.61</c:v>
                </c:pt>
              </c:numCache>
            </c:numRef>
          </c:val>
          <c:extLst>
            <c:ext xmlns:c16="http://schemas.microsoft.com/office/drawing/2014/chart" uri="{C3380CC4-5D6E-409C-BE32-E72D297353CC}">
              <c16:uniqueId val="{00000000-EA30-40B5-93C7-5D336B4C8E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EA30-40B5-93C7-5D336B4C8E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21.25</c:v>
                </c:pt>
                <c:pt idx="1">
                  <c:v>20.399999999999999</c:v>
                </c:pt>
                <c:pt idx="2">
                  <c:v>16.52</c:v>
                </c:pt>
                <c:pt idx="3">
                  <c:v>28.52</c:v>
                </c:pt>
                <c:pt idx="4">
                  <c:v>27.28</c:v>
                </c:pt>
              </c:numCache>
            </c:numRef>
          </c:val>
          <c:extLst>
            <c:ext xmlns:c16="http://schemas.microsoft.com/office/drawing/2014/chart" uri="{C3380CC4-5D6E-409C-BE32-E72D297353CC}">
              <c16:uniqueId val="{00000000-8E27-442A-97DC-4E6C39FC4B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8E27-442A-97DC-4E6C39FC4B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112.6</c:v>
                </c:pt>
                <c:pt idx="1">
                  <c:v>99.73</c:v>
                </c:pt>
                <c:pt idx="2">
                  <c:v>112.11</c:v>
                </c:pt>
                <c:pt idx="3">
                  <c:v>83.27</c:v>
                </c:pt>
                <c:pt idx="4">
                  <c:v>106.99</c:v>
                </c:pt>
              </c:numCache>
            </c:numRef>
          </c:val>
          <c:extLst>
            <c:ext xmlns:c16="http://schemas.microsoft.com/office/drawing/2014/chart" uri="{C3380CC4-5D6E-409C-BE32-E72D297353CC}">
              <c16:uniqueId val="{00000000-0D5F-4896-994A-BA5F661661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0D5F-4896-994A-BA5F661661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125.69</c:v>
                </c:pt>
                <c:pt idx="1">
                  <c:v>126.71</c:v>
                </c:pt>
                <c:pt idx="2">
                  <c:v>125.08</c:v>
                </c:pt>
                <c:pt idx="3">
                  <c:v>130.59</c:v>
                </c:pt>
                <c:pt idx="4">
                  <c:v>129.61000000000001</c:v>
                </c:pt>
              </c:numCache>
            </c:numRef>
          </c:val>
          <c:extLst>
            <c:ext xmlns:c16="http://schemas.microsoft.com/office/drawing/2014/chart" uri="{C3380CC4-5D6E-409C-BE32-E72D297353CC}">
              <c16:uniqueId val="{00000000-DD5D-4567-8F76-F95FF70F28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DD5D-4567-8F76-F95FF70F28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安城市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2">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A2</v>
      </c>
      <c r="X8" s="71"/>
      <c r="Y8" s="71"/>
      <c r="Z8" s="71"/>
      <c r="AA8" s="71"/>
      <c r="AB8" s="71"/>
      <c r="AC8" s="71"/>
      <c r="AD8" s="71" t="str">
        <f>データ!$M$6</f>
        <v>非設置</v>
      </c>
      <c r="AE8" s="71"/>
      <c r="AF8" s="71"/>
      <c r="AG8" s="71"/>
      <c r="AH8" s="71"/>
      <c r="AI8" s="71"/>
      <c r="AJ8" s="71"/>
      <c r="AK8" s="2"/>
      <c r="AL8" s="62">
        <f>データ!$R$6</f>
        <v>188418</v>
      </c>
      <c r="AM8" s="62"/>
      <c r="AN8" s="62"/>
      <c r="AO8" s="62"/>
      <c r="AP8" s="62"/>
      <c r="AQ8" s="62"/>
      <c r="AR8" s="62"/>
      <c r="AS8" s="62"/>
      <c r="AT8" s="36">
        <f>データ!$S$6</f>
        <v>86.05</v>
      </c>
      <c r="AU8" s="37"/>
      <c r="AV8" s="37"/>
      <c r="AW8" s="37"/>
      <c r="AX8" s="37"/>
      <c r="AY8" s="37"/>
      <c r="AZ8" s="37"/>
      <c r="BA8" s="37"/>
      <c r="BB8" s="51">
        <f>データ!$T$6</f>
        <v>2189.63</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2">
      <c r="A9" s="2"/>
      <c r="B9" s="44" t="s">
        <v>12</v>
      </c>
      <c r="C9" s="45"/>
      <c r="D9" s="45"/>
      <c r="E9" s="45"/>
      <c r="F9" s="45"/>
      <c r="G9" s="45"/>
      <c r="H9" s="45"/>
      <c r="I9" s="44" t="s">
        <v>13</v>
      </c>
      <c r="J9" s="45"/>
      <c r="K9" s="45"/>
      <c r="L9" s="45"/>
      <c r="M9" s="45"/>
      <c r="N9" s="45"/>
      <c r="O9" s="6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93.81</v>
      </c>
      <c r="J10" s="37"/>
      <c r="K10" s="37"/>
      <c r="L10" s="37"/>
      <c r="M10" s="37"/>
      <c r="N10" s="37"/>
      <c r="O10" s="61"/>
      <c r="P10" s="51">
        <f>データ!$P$6</f>
        <v>99.95</v>
      </c>
      <c r="Q10" s="51"/>
      <c r="R10" s="51"/>
      <c r="S10" s="51"/>
      <c r="T10" s="51"/>
      <c r="U10" s="51"/>
      <c r="V10" s="51"/>
      <c r="W10" s="62">
        <f>データ!$Q$6</f>
        <v>2200</v>
      </c>
      <c r="X10" s="62"/>
      <c r="Y10" s="62"/>
      <c r="Z10" s="62"/>
      <c r="AA10" s="62"/>
      <c r="AB10" s="62"/>
      <c r="AC10" s="62"/>
      <c r="AD10" s="2"/>
      <c r="AE10" s="2"/>
      <c r="AF10" s="2"/>
      <c r="AG10" s="2"/>
      <c r="AH10" s="2"/>
      <c r="AI10" s="2"/>
      <c r="AJ10" s="2"/>
      <c r="AK10" s="2"/>
      <c r="AL10" s="62">
        <f>データ!$U$6</f>
        <v>187908</v>
      </c>
      <c r="AM10" s="62"/>
      <c r="AN10" s="62"/>
      <c r="AO10" s="62"/>
      <c r="AP10" s="62"/>
      <c r="AQ10" s="62"/>
      <c r="AR10" s="62"/>
      <c r="AS10" s="62"/>
      <c r="AT10" s="36">
        <f>データ!$V$6</f>
        <v>86.01</v>
      </c>
      <c r="AU10" s="37"/>
      <c r="AV10" s="37"/>
      <c r="AW10" s="37"/>
      <c r="AX10" s="37"/>
      <c r="AY10" s="37"/>
      <c r="AZ10" s="37"/>
      <c r="BA10" s="37"/>
      <c r="BB10" s="51">
        <f>データ!$W$6</f>
        <v>2184.7199999999998</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0sX2eDL7PeMY+bIGqjgxiWdC5S+V3TEy4FA/rDrJJlXMCaBTrKhnEtXKXcC0G4jRX0CiVe8gRRKGNYVcZFc05w==" saltValue="LaQLSc0Quwd9mwwPONbu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232122</v>
      </c>
      <c r="D6" s="20">
        <f t="shared" si="3"/>
        <v>46</v>
      </c>
      <c r="E6" s="20">
        <f t="shared" si="3"/>
        <v>1</v>
      </c>
      <c r="F6" s="20">
        <f t="shared" si="3"/>
        <v>0</v>
      </c>
      <c r="G6" s="20">
        <f t="shared" si="3"/>
        <v>1</v>
      </c>
      <c r="H6" s="20" t="str">
        <f t="shared" si="3"/>
        <v>愛知県　安城市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93.81</v>
      </c>
      <c r="P6" s="21">
        <f t="shared" si="3"/>
        <v>99.95</v>
      </c>
      <c r="Q6" s="21">
        <f t="shared" si="3"/>
        <v>2200</v>
      </c>
      <c r="R6" s="21">
        <f t="shared" si="3"/>
        <v>188418</v>
      </c>
      <c r="S6" s="21">
        <f t="shared" si="3"/>
        <v>86.05</v>
      </c>
      <c r="T6" s="21">
        <f t="shared" si="3"/>
        <v>2189.63</v>
      </c>
      <c r="U6" s="21">
        <f t="shared" si="3"/>
        <v>187908</v>
      </c>
      <c r="V6" s="21">
        <f t="shared" si="3"/>
        <v>86.01</v>
      </c>
      <c r="W6" s="21">
        <f t="shared" si="3"/>
        <v>2184.7199999999998</v>
      </c>
      <c r="X6" s="22">
        <f>IF(X7="",NA(),X7)</f>
        <v>116.91</v>
      </c>
      <c r="Y6" s="22">
        <f t="shared" ref="Y6:AG6" si="4">IF(Y7="",NA(),Y7)</f>
        <v>116.6</v>
      </c>
      <c r="Z6" s="22">
        <f t="shared" si="4"/>
        <v>115.18</v>
      </c>
      <c r="AA6" s="22">
        <f t="shared" si="4"/>
        <v>111.68</v>
      </c>
      <c r="AB6" s="22">
        <f t="shared" si="4"/>
        <v>111.69</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516.36</v>
      </c>
      <c r="AU6" s="22">
        <f t="shared" ref="AU6:BC6" si="6">IF(AU7="",NA(),AU7)</f>
        <v>467.85</v>
      </c>
      <c r="AV6" s="22">
        <f t="shared" si="6"/>
        <v>645.70000000000005</v>
      </c>
      <c r="AW6" s="22">
        <f t="shared" si="6"/>
        <v>433.87</v>
      </c>
      <c r="AX6" s="22">
        <f t="shared" si="6"/>
        <v>484.61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21.25</v>
      </c>
      <c r="BF6" s="22">
        <f t="shared" ref="BF6:BN6" si="7">IF(BF7="",NA(),BF7)</f>
        <v>20.399999999999999</v>
      </c>
      <c r="BG6" s="22">
        <f t="shared" si="7"/>
        <v>16.52</v>
      </c>
      <c r="BH6" s="22">
        <f t="shared" si="7"/>
        <v>28.52</v>
      </c>
      <c r="BI6" s="22">
        <f t="shared" si="7"/>
        <v>27.28</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112.6</v>
      </c>
      <c r="BQ6" s="22">
        <f t="shared" ref="BQ6:BY6" si="8">IF(BQ7="",NA(),BQ7)</f>
        <v>99.73</v>
      </c>
      <c r="BR6" s="22">
        <f t="shared" si="8"/>
        <v>112.11</v>
      </c>
      <c r="BS6" s="22">
        <f t="shared" si="8"/>
        <v>83.27</v>
      </c>
      <c r="BT6" s="22">
        <f t="shared" si="8"/>
        <v>106.99</v>
      </c>
      <c r="BU6" s="22">
        <f t="shared" si="8"/>
        <v>106.11</v>
      </c>
      <c r="BV6" s="22">
        <f t="shared" si="8"/>
        <v>103.75</v>
      </c>
      <c r="BW6" s="22">
        <f t="shared" si="8"/>
        <v>105.3</v>
      </c>
      <c r="BX6" s="22">
        <f t="shared" si="8"/>
        <v>99.41</v>
      </c>
      <c r="BY6" s="22">
        <f t="shared" si="8"/>
        <v>101.11</v>
      </c>
      <c r="BZ6" s="21" t="str">
        <f>IF(BZ7="","",IF(BZ7="-","【-】","【"&amp;SUBSTITUTE(TEXT(BZ7,"#,##0.00"),"-","△")&amp;"】"))</f>
        <v>【97.82】</v>
      </c>
      <c r="CA6" s="22">
        <f>IF(CA7="",NA(),CA7)</f>
        <v>125.69</v>
      </c>
      <c r="CB6" s="22">
        <f t="shared" ref="CB6:CJ6" si="9">IF(CB7="",NA(),CB7)</f>
        <v>126.71</v>
      </c>
      <c r="CC6" s="22">
        <f t="shared" si="9"/>
        <v>125.08</v>
      </c>
      <c r="CD6" s="22">
        <f t="shared" si="9"/>
        <v>130.59</v>
      </c>
      <c r="CE6" s="22">
        <f t="shared" si="9"/>
        <v>129.61000000000001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81.81</v>
      </c>
      <c r="CM6" s="22">
        <f t="shared" ref="CM6:CU6" si="10">IF(CM7="",NA(),CM7)</f>
        <v>82.95</v>
      </c>
      <c r="CN6" s="22">
        <f t="shared" si="10"/>
        <v>82</v>
      </c>
      <c r="CO6" s="22">
        <f t="shared" si="10"/>
        <v>82.95</v>
      </c>
      <c r="CP6" s="22">
        <f t="shared" si="10"/>
        <v>81.790000000000006</v>
      </c>
      <c r="CQ6" s="22">
        <f t="shared" si="10"/>
        <v>61.71</v>
      </c>
      <c r="CR6" s="22">
        <f t="shared" si="10"/>
        <v>63.12</v>
      </c>
      <c r="CS6" s="22">
        <f t="shared" si="10"/>
        <v>62.57</v>
      </c>
      <c r="CT6" s="22">
        <f t="shared" si="10"/>
        <v>61.56</v>
      </c>
      <c r="CU6" s="22">
        <f t="shared" si="10"/>
        <v>60.84</v>
      </c>
      <c r="CV6" s="21" t="str">
        <f>IF(CV7="","",IF(CV7="-","【-】","【"&amp;SUBSTITUTE(TEXT(CV7,"#,##0.00"),"-","△")&amp;"】"))</f>
        <v>【59.81】</v>
      </c>
      <c r="CW6" s="22">
        <f>IF(CW7="",NA(),CW7)</f>
        <v>95.93</v>
      </c>
      <c r="CX6" s="22">
        <f t="shared" ref="CX6:DF6" si="11">IF(CX7="",NA(),CX7)</f>
        <v>96.82</v>
      </c>
      <c r="CY6" s="22">
        <f t="shared" si="11"/>
        <v>97.03</v>
      </c>
      <c r="CZ6" s="22">
        <f t="shared" si="11"/>
        <v>97.75</v>
      </c>
      <c r="DA6" s="22">
        <f t="shared" si="11"/>
        <v>97.88</v>
      </c>
      <c r="DB6" s="22">
        <f t="shared" si="11"/>
        <v>90.03</v>
      </c>
      <c r="DC6" s="22">
        <f t="shared" si="11"/>
        <v>90.09</v>
      </c>
      <c r="DD6" s="22">
        <f t="shared" si="11"/>
        <v>90.21</v>
      </c>
      <c r="DE6" s="22">
        <f t="shared" si="11"/>
        <v>90.11</v>
      </c>
      <c r="DF6" s="22">
        <f t="shared" si="11"/>
        <v>89.73</v>
      </c>
      <c r="DG6" s="21" t="str">
        <f>IF(DG7="","",IF(DG7="-","【-】","【"&amp;SUBSTITUTE(TEXT(DG7,"#,##0.00"),"-","△")&amp;"】"))</f>
        <v>【89.42】</v>
      </c>
      <c r="DH6" s="22">
        <f>IF(DH7="",NA(),DH7)</f>
        <v>43.99</v>
      </c>
      <c r="DI6" s="22">
        <f t="shared" ref="DI6:DQ6" si="12">IF(DI7="",NA(),DI7)</f>
        <v>44.3</v>
      </c>
      <c r="DJ6" s="22">
        <f t="shared" si="12"/>
        <v>44.76</v>
      </c>
      <c r="DK6" s="22">
        <f t="shared" si="12"/>
        <v>44.89</v>
      </c>
      <c r="DL6" s="22">
        <f t="shared" si="12"/>
        <v>45.66</v>
      </c>
      <c r="DM6" s="22">
        <f t="shared" si="12"/>
        <v>49.6</v>
      </c>
      <c r="DN6" s="22">
        <f t="shared" si="12"/>
        <v>50.31</v>
      </c>
      <c r="DO6" s="22">
        <f t="shared" si="12"/>
        <v>50.74</v>
      </c>
      <c r="DP6" s="22">
        <f t="shared" si="12"/>
        <v>51.49</v>
      </c>
      <c r="DQ6" s="22">
        <f t="shared" si="12"/>
        <v>51.94</v>
      </c>
      <c r="DR6" s="21" t="str">
        <f>IF(DR7="","",IF(DR7="-","【-】","【"&amp;SUBSTITUTE(TEXT(DR7,"#,##0.00"),"-","△")&amp;"】"))</f>
        <v>【52.02】</v>
      </c>
      <c r="DS6" s="22">
        <f>IF(DS7="",NA(),DS7)</f>
        <v>11.55</v>
      </c>
      <c r="DT6" s="22">
        <f t="shared" ref="DT6:EB6" si="13">IF(DT7="",NA(),DT7)</f>
        <v>12.41</v>
      </c>
      <c r="DU6" s="22">
        <f t="shared" si="13"/>
        <v>12.56</v>
      </c>
      <c r="DV6" s="22">
        <f t="shared" si="13"/>
        <v>13.02</v>
      </c>
      <c r="DW6" s="22">
        <f t="shared" si="13"/>
        <v>14.28</v>
      </c>
      <c r="DX6" s="22">
        <f t="shared" si="13"/>
        <v>20.49</v>
      </c>
      <c r="DY6" s="22">
        <f t="shared" si="13"/>
        <v>21.34</v>
      </c>
      <c r="DZ6" s="22">
        <f t="shared" si="13"/>
        <v>23.27</v>
      </c>
      <c r="EA6" s="22">
        <f t="shared" si="13"/>
        <v>25.18</v>
      </c>
      <c r="EB6" s="22">
        <f t="shared" si="13"/>
        <v>26.52</v>
      </c>
      <c r="EC6" s="21" t="str">
        <f>IF(EC7="","",IF(EC7="-","【-】","【"&amp;SUBSTITUTE(TEXT(EC7,"#,##0.00"),"-","△")&amp;"】"))</f>
        <v>【25.37】</v>
      </c>
      <c r="ED6" s="22">
        <f>IF(ED7="",NA(),ED7)</f>
        <v>0.95</v>
      </c>
      <c r="EE6" s="22">
        <f t="shared" ref="EE6:EM6" si="14">IF(EE7="",NA(),EE7)</f>
        <v>1.29</v>
      </c>
      <c r="EF6" s="22">
        <f t="shared" si="14"/>
        <v>0.75</v>
      </c>
      <c r="EG6" s="22">
        <f t="shared" si="14"/>
        <v>1.03</v>
      </c>
      <c r="EH6" s="22">
        <f t="shared" si="14"/>
        <v>1.1000000000000001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232122</v>
      </c>
      <c r="D7" s="24">
        <v>46</v>
      </c>
      <c r="E7" s="24">
        <v>1</v>
      </c>
      <c r="F7" s="24">
        <v>0</v>
      </c>
      <c r="G7" s="24">
        <v>1</v>
      </c>
      <c r="H7" s="24" t="s">
        <v>93</v>
      </c>
      <c r="I7" s="24" t="s">
        <v>94</v>
      </c>
      <c r="J7" s="24" t="s">
        <v>95</v>
      </c>
      <c r="K7" s="24" t="s">
        <v>96</v>
      </c>
      <c r="L7" s="24" t="s">
        <v>97</v>
      </c>
      <c r="M7" s="24" t="s">
        <v>98</v>
      </c>
      <c r="N7" s="25" t="s">
        <v>99</v>
      </c>
      <c r="O7" s="25">
        <v>93.81</v>
      </c>
      <c r="P7" s="25">
        <v>99.95</v>
      </c>
      <c r="Q7" s="25">
        <v>2200</v>
      </c>
      <c r="R7" s="25">
        <v>188418</v>
      </c>
      <c r="S7" s="25">
        <v>86.05</v>
      </c>
      <c r="T7" s="25">
        <v>2189.63</v>
      </c>
      <c r="U7" s="25">
        <v>187908</v>
      </c>
      <c r="V7" s="25">
        <v>86.01</v>
      </c>
      <c r="W7" s="25">
        <v>2184.7199999999998</v>
      </c>
      <c r="X7" s="25">
        <v>116.91</v>
      </c>
      <c r="Y7" s="25">
        <v>116.6</v>
      </c>
      <c r="Z7" s="25">
        <v>115.18</v>
      </c>
      <c r="AA7" s="25">
        <v>111.68</v>
      </c>
      <c r="AB7" s="25">
        <v>111.69</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516.36</v>
      </c>
      <c r="AU7" s="25">
        <v>467.85</v>
      </c>
      <c r="AV7" s="25">
        <v>645.70000000000005</v>
      </c>
      <c r="AW7" s="25">
        <v>433.87</v>
      </c>
      <c r="AX7" s="25">
        <v>484.61</v>
      </c>
      <c r="AY7" s="25">
        <v>309.10000000000002</v>
      </c>
      <c r="AZ7" s="25">
        <v>306.08</v>
      </c>
      <c r="BA7" s="25">
        <v>306.14999999999998</v>
      </c>
      <c r="BB7" s="25">
        <v>297.54000000000002</v>
      </c>
      <c r="BC7" s="25">
        <v>289.44</v>
      </c>
      <c r="BD7" s="25">
        <v>243.36</v>
      </c>
      <c r="BE7" s="25">
        <v>21.25</v>
      </c>
      <c r="BF7" s="25">
        <v>20.399999999999999</v>
      </c>
      <c r="BG7" s="25">
        <v>16.52</v>
      </c>
      <c r="BH7" s="25">
        <v>28.52</v>
      </c>
      <c r="BI7" s="25">
        <v>27.28</v>
      </c>
      <c r="BJ7" s="25">
        <v>290.42</v>
      </c>
      <c r="BK7" s="25">
        <v>294.66000000000003</v>
      </c>
      <c r="BL7" s="25">
        <v>285.27</v>
      </c>
      <c r="BM7" s="25">
        <v>294.73</v>
      </c>
      <c r="BN7" s="25">
        <v>301.23</v>
      </c>
      <c r="BO7" s="25">
        <v>265.93</v>
      </c>
      <c r="BP7" s="25">
        <v>112.6</v>
      </c>
      <c r="BQ7" s="25">
        <v>99.73</v>
      </c>
      <c r="BR7" s="25">
        <v>112.11</v>
      </c>
      <c r="BS7" s="25">
        <v>83.27</v>
      </c>
      <c r="BT7" s="25">
        <v>106.99</v>
      </c>
      <c r="BU7" s="25">
        <v>106.11</v>
      </c>
      <c r="BV7" s="25">
        <v>103.75</v>
      </c>
      <c r="BW7" s="25">
        <v>105.3</v>
      </c>
      <c r="BX7" s="25">
        <v>99.41</v>
      </c>
      <c r="BY7" s="25">
        <v>101.11</v>
      </c>
      <c r="BZ7" s="25">
        <v>97.82</v>
      </c>
      <c r="CA7" s="25">
        <v>125.69</v>
      </c>
      <c r="CB7" s="25">
        <v>126.71</v>
      </c>
      <c r="CC7" s="25">
        <v>125.08</v>
      </c>
      <c r="CD7" s="25">
        <v>130.59</v>
      </c>
      <c r="CE7" s="25">
        <v>129.61000000000001</v>
      </c>
      <c r="CF7" s="25">
        <v>161.03</v>
      </c>
      <c r="CG7" s="25">
        <v>159.93</v>
      </c>
      <c r="CH7" s="25">
        <v>162.77000000000001</v>
      </c>
      <c r="CI7" s="25">
        <v>170.87</v>
      </c>
      <c r="CJ7" s="25">
        <v>171.09</v>
      </c>
      <c r="CK7" s="25">
        <v>177.56</v>
      </c>
      <c r="CL7" s="25">
        <v>81.81</v>
      </c>
      <c r="CM7" s="25">
        <v>82.95</v>
      </c>
      <c r="CN7" s="25">
        <v>82</v>
      </c>
      <c r="CO7" s="25">
        <v>82.95</v>
      </c>
      <c r="CP7" s="25">
        <v>81.790000000000006</v>
      </c>
      <c r="CQ7" s="25">
        <v>61.71</v>
      </c>
      <c r="CR7" s="25">
        <v>63.12</v>
      </c>
      <c r="CS7" s="25">
        <v>62.57</v>
      </c>
      <c r="CT7" s="25">
        <v>61.56</v>
      </c>
      <c r="CU7" s="25">
        <v>60.84</v>
      </c>
      <c r="CV7" s="25">
        <v>59.81</v>
      </c>
      <c r="CW7" s="25">
        <v>95.93</v>
      </c>
      <c r="CX7" s="25">
        <v>96.82</v>
      </c>
      <c r="CY7" s="25">
        <v>97.03</v>
      </c>
      <c r="CZ7" s="25">
        <v>97.75</v>
      </c>
      <c r="DA7" s="25">
        <v>97.88</v>
      </c>
      <c r="DB7" s="25">
        <v>90.03</v>
      </c>
      <c r="DC7" s="25">
        <v>90.09</v>
      </c>
      <c r="DD7" s="25">
        <v>90.21</v>
      </c>
      <c r="DE7" s="25">
        <v>90.11</v>
      </c>
      <c r="DF7" s="25">
        <v>89.73</v>
      </c>
      <c r="DG7" s="25">
        <v>89.42</v>
      </c>
      <c r="DH7" s="25">
        <v>43.99</v>
      </c>
      <c r="DI7" s="25">
        <v>44.3</v>
      </c>
      <c r="DJ7" s="25">
        <v>44.76</v>
      </c>
      <c r="DK7" s="25">
        <v>44.89</v>
      </c>
      <c r="DL7" s="25">
        <v>45.66</v>
      </c>
      <c r="DM7" s="25">
        <v>49.6</v>
      </c>
      <c r="DN7" s="25">
        <v>50.31</v>
      </c>
      <c r="DO7" s="25">
        <v>50.74</v>
      </c>
      <c r="DP7" s="25">
        <v>51.49</v>
      </c>
      <c r="DQ7" s="25">
        <v>51.94</v>
      </c>
      <c r="DR7" s="25">
        <v>52.02</v>
      </c>
      <c r="DS7" s="25">
        <v>11.55</v>
      </c>
      <c r="DT7" s="25">
        <v>12.41</v>
      </c>
      <c r="DU7" s="25">
        <v>12.56</v>
      </c>
      <c r="DV7" s="25">
        <v>13.02</v>
      </c>
      <c r="DW7" s="25">
        <v>14.28</v>
      </c>
      <c r="DX7" s="25">
        <v>20.49</v>
      </c>
      <c r="DY7" s="25">
        <v>21.34</v>
      </c>
      <c r="DZ7" s="25">
        <v>23.27</v>
      </c>
      <c r="EA7" s="25">
        <v>25.18</v>
      </c>
      <c r="EB7" s="25">
        <v>26.52</v>
      </c>
      <c r="EC7" s="25">
        <v>25.37</v>
      </c>
      <c r="ED7" s="25">
        <v>0.95</v>
      </c>
      <c r="EE7" s="25">
        <v>1.29</v>
      </c>
      <c r="EF7" s="25">
        <v>0.75</v>
      </c>
      <c r="EG7" s="25">
        <v>1.03</v>
      </c>
      <c r="EH7" s="25">
        <v>1.1000000000000001</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2025-02-03T00:29:08Z</cp:lastPrinted>
  <dcterms:created xsi:type="dcterms:W3CDTF">2025-01-24T06:50:31Z</dcterms:created>
  <dcterms:modified xsi:type="dcterms:W3CDTF">2025-02-12T09:00:57Z</dcterms:modified>
  <cp:category/>
</cp:coreProperties>
</file>