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24627D0C-C467-4C08-913C-C397D2840892}" xr6:coauthVersionLast="47" xr6:coauthVersionMax="47" xr10:uidLastSave="{00000000-0000-0000-0000-000000000000}"/>
  <workbookProtection workbookAlgorithmName="SHA-512" workbookHashValue="wZfarxrvPncxOSsVNINrtJTNVY9q4PfXu8Ct1mFE3kRq3xckV/b9pbJcflr2QBnUhg/3hrqHXnEyo62vdUWSZA==" workbookSaltValue="iY+zmcD5YdFiHvczq7x+Z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AL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<sst xmlns="http://schemas.openxmlformats.org/spreadsheetml/2006/main" count="231" uniqueCount="116">
  <si>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</si>
  <si>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</si>
  <si>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</si>
  <si>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</si>
  <si>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</si>
  <si>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</si>
  <si>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</si>
  <si>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</si>
  <si>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</si>
  <si>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</si>
  <si>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</si>
  <si>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</si>
  <si>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</si>
  <si>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</si>
  <si>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</si>
  <si>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</si>
  <si>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</si>
  <si>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</si>
  <si>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</si>
  <si>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</si>
  <si>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</si>
  <si>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</si>
  <si>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</si>
  <si>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</si>
  <si>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</si>
  <si>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</si>
  <si>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</si>
  <si>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</si>
  <si>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</si>
  <si>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</si>
  <si>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</si>
  <si>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</si>
  <si>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</si>
  <si>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</si>
  <si>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</si>
  <si>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</si>
  <si>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</si>
  <si>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</si>
  <si>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</si>
  <si>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</si>
  <si>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</si>
  <si>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</si>
  <si>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</si>
  <si>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</si>
  <si>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</si>
  <si>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</si>
  <si>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</si>
  <si>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</si>
  <si>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</si>
  <si>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</si>
  <si>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</si>
  <si>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</si>
  <si>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</si>
  <si>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</si>
  <si>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</si>
  <si>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</si>
  <si>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</si>
  <si>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</si>
  <si>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</si>
  <si>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</si>
  <si>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</si>
  <si>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</si>
  <si>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</si>
  <si>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</si>
  <si>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</si>
  <si>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</si>
  <si>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</si>
  <si>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</si>
  <si>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</si>
  <si>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</si>
  <si>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</si>
  <si>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</si>
  <si>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</si>
  <si>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</si>
  <si>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</si>
  <si>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</si>
  <si>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</si>
  <si>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</si>
  <si>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</si>
  <si>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</si>
  <si>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</si>
  <si>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</si>
  <si>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</si>
  <si>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</si>
  <si>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</si>
  <si>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</si>
  <si>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</si>
  <si>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</si>
  <si>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</si>
  <si>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</si>
  <si>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</si>
  <si>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</si>
  <si>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</si>
  <si>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</si>
  <si>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</si>
  <si>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</si>
  <si>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</si>
  <si>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</si>
  <si>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</si>
  <si>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</si>
  <si>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</si>
  <si>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</si>
  <si>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</si>
  <si>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</si>
  <si>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</si>
  <si>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</si>
  <si>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</si>
  <si>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</si>
  <si>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</si>
  <si>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</si>
  <si>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</si>
  <si>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</si>
  <si>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</si>
  <si>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今後、下水道施設の老朽化に伴う更新などに多額の費用が必要となるとともに、物価高騰による費用の増加が予測される一方で、人口減少や節水意識の向上などにより使用料収入が減少することが想定されます。
　安定的な下水道サービスの継続のために、維持管理の効率化などによる経費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これらのことを踏まえ、将来のビジョンを分かりやすく使用者に示すため、令和６年度に下水道ビジョンを策定しました。また、令和２年度に策定した経営戦略について、令和６年度に見直しを行いました。今後も定期的に見直しを行い、事業の健全化に向けて取り組みます。</t>
    <rPh sb="158" eb="160">
      <t>ヒツヨウ</t>
    </rPh>
    <rPh sb="292" eb="294">
      <t>レイワ</t>
    </rPh>
    <rPh sb="295" eb="297">
      <t>ネンド</t>
    </rPh>
    <rPh sb="298" eb="301">
      <t>ゲスイドウ</t>
    </rPh>
    <rPh sb="306" eb="308">
      <t>サクテイ</t>
    </rPh>
    <phoneticPr fontId="4"/>
  </si>
  <si>
    <t>【健全性について】
　令和５年度における①経常収支比率は、100.87％で、100％を上回っているものの、⑤経費回収率は、61.90％となっており、下水道使用料だけでは汚水処理に係る経費が賄えておらず、一般会計繰入金に依存している状況です。今後、経費の節減や下水道接続促進活動などによる財源の確保に努める必要があります。また、令和４年度に設置した安城市水道事業及び下水道事業審議会において、適正な使用料の設定について検討を行い、令和７年度から使用料の改定を実施することにより、経営の健全化を図ります。
　③流動比率の値は64.21％と全国及び類似団体の平均値を上回っていますが100％を下回っており、短期的な債務に対する支払能力が十分とは言えない状況です。今後は企業債残高が減少することから、同比率は徐々に良化するものと考えられます。
　④企業債残高対事業規模比率は、全国及び類似団体の平均値を下回っています。これは、農業集落排水事業の管渠整備が終了し、新たな借り入れを行っておらず、企業債残高が減少しているためです。
【効率性について】
　⑥汚水処理原価は166.54円であり、全国及び類似団体平均値を下回っており、⑦施設利用率は81.81%であり、各平均値を上回っていることから、他団体と比べ効率的な運営を行えているといえます。しかし、処理場（福釜東部浄化センター）の老朽化が進んでおり、維持管理の効率化を図るため、令和８年度に農業集落排水を公共下水道に接続し、処理場を廃止予定です。
　⑧水洗化率は、全国及び類似団体平均値を上回っています。これは、接続促進の取組みなどによるものと考えられます。更なる水洗化率の向上のため、より効果的な接続促進の取組方法を研究し、水洗化率の向上を図ります。</t>
    <rPh sb="43" eb="45">
      <t>ウワマワ</t>
    </rPh>
    <rPh sb="126" eb="128">
      <t>セツゲン</t>
    </rPh>
    <rPh sb="152" eb="154">
      <t>ヒツヨウ</t>
    </rPh>
    <rPh sb="280" eb="281">
      <t>ウエ</t>
    </rPh>
    <rPh sb="510" eb="515">
      <t>シセツリヨウリツ</t>
    </rPh>
    <rPh sb="574" eb="580">
      <t>フカマトウブジョウカ</t>
    </rPh>
    <rPh sb="610" eb="612">
      <t>レイワ</t>
    </rPh>
    <rPh sb="613" eb="615">
      <t>ネンド</t>
    </rPh>
    <rPh sb="616" eb="622">
      <t>ノウギョウシュウラクハイスイ</t>
    </rPh>
    <rPh sb="623" eb="625">
      <t>コウキョウ</t>
    </rPh>
    <rPh sb="625" eb="627">
      <t>ゲスイ</t>
    </rPh>
    <rPh sb="627" eb="628">
      <t>ドウ</t>
    </rPh>
    <rPh sb="629" eb="631">
      <t>セツゾク</t>
    </rPh>
    <rPh sb="633" eb="636">
      <t>ショリジョウ</t>
    </rPh>
    <rPh sb="637" eb="639">
      <t>ハイシ</t>
    </rPh>
    <rPh sb="639" eb="641">
      <t>ヨテイ</t>
    </rPh>
    <rPh sb="645" eb="646">
      <t>ハカ</t>
    </rPh>
    <rPh sb="653" eb="655">
      <t>ゼンコク</t>
    </rPh>
    <rPh sb="655" eb="656">
      <t>オヨ</t>
    </rPh>
    <rPh sb="665" eb="667">
      <t>ウワマワ</t>
    </rPh>
    <phoneticPr fontId="4"/>
  </si>
  <si>
    <t>　①有形固定資産減価償却率について、全国及び類似団体の平均値と比べ低い水準です。しかし、今後、施設の法定耐用年数の経過時期が集中し、同比率が高くなることが考えられます。
　このことから、老朽化の進んでいる処理場（福釜東部浄化センター）は、令和８年度に農業集落排水を公共下水道へ接続することに伴い廃止し、管路施設のみを公共下水道事業（特定環境保全公共下水道事業含む）に引き継ぐ予定です。
　本市の農業集落排水事業は、平成１１年度から供用を開始しており、令和５年度末で２５年を経過しています。
　耐用年数(５０年)を経過した管渠はないため、②管渠老朽化率は該当ありません。
　また、現在のところ、更新などを必要とする管渠はないため、③管渠改善率は該当ありません。</t>
    <rPh sb="93" eb="96">
      <t>ロウキュウカ</t>
    </rPh>
    <rPh sb="97" eb="9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</si>
</sst>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F4-4CF2-9F48-A12EC85358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AF4-4CF2-9F48-A12EC85358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81.25</c:v>
                </c:pt>
                <c:pt idx="1">
                  <c:v>85.42</c:v>
                </c:pt>
                <c:pt idx="2">
                  <c:v>84.58</c:v>
                </c:pt>
                <c:pt idx="3">
                  <c:v>82.36</c:v>
                </c:pt>
                <c:pt idx="4">
                  <c:v>81.81</c:v>
                </c:pt>
              </c:numCache>
            </c:numRef>
          </c:val>
          <c:extLst>
            <c:ext xmlns:c16="http://schemas.microsoft.com/office/drawing/2014/chart" uri="{C3380CC4-5D6E-409C-BE32-E72D297353CC}">
              <c16:uniqueId val="{00000000-EA5C-4D95-B9B1-8903056A13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EA5C-4D95-B9B1-8903056A13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99.03</c:v>
                </c:pt>
                <c:pt idx="1">
                  <c:v>99.18</c:v>
                </c:pt>
                <c:pt idx="2">
                  <c:v>99.15</c:v>
                </c:pt>
                <c:pt idx="3">
                  <c:v>99.15</c:v>
                </c:pt>
                <c:pt idx="4">
                  <c:v>99.16</c:v>
                </c:pt>
              </c:numCache>
            </c:numRef>
          </c:val>
          <c:extLst>
            <c:ext xmlns:c16="http://schemas.microsoft.com/office/drawing/2014/chart" uri="{C3380CC4-5D6E-409C-BE32-E72D297353CC}">
              <c16:uniqueId val="{00000000-F3D5-4BA3-A398-B6D456B7C6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F3D5-4BA3-A398-B6D456B7C6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93.47</c:v>
                </c:pt>
                <c:pt idx="1">
                  <c:v>100.29</c:v>
                </c:pt>
                <c:pt idx="2">
                  <c:v>100.44</c:v>
                </c:pt>
                <c:pt idx="3">
                  <c:v>100.03</c:v>
                </c:pt>
                <c:pt idx="4">
                  <c:v>100.87</c:v>
                </c:pt>
              </c:numCache>
            </c:numRef>
          </c:val>
          <c:extLst>
            <c:ext xmlns:c16="http://schemas.microsoft.com/office/drawing/2014/chart" uri="{C3380CC4-5D6E-409C-BE32-E72D297353CC}">
              <c16:uniqueId val="{00000000-8EC1-4965-B0BF-E702D8F652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8EC1-4965-B0BF-E702D8F652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6.27</c:v>
                </c:pt>
                <c:pt idx="1">
                  <c:v>9.2799999999999994</c:v>
                </c:pt>
                <c:pt idx="2">
                  <c:v>12.14</c:v>
                </c:pt>
                <c:pt idx="3">
                  <c:v>14.98</c:v>
                </c:pt>
                <c:pt idx="4">
                  <c:v>17.829999999999998</c:v>
                </c:pt>
              </c:numCache>
            </c:numRef>
          </c:val>
          <c:extLst>
            <c:ext xmlns:c16="http://schemas.microsoft.com/office/drawing/2014/chart" uri="{C3380CC4-5D6E-409C-BE32-E72D297353CC}">
              <c16:uniqueId val="{00000000-C213-448F-BD8B-02001E8839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C213-448F-BD8B-02001E8839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15-4BE7-9639-0C169A9B0C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815-4BE7-9639-0C169A9B0C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31.96</c:v>
                </c:pt>
                <c:pt idx="1">
                  <c:v>30.06</c:v>
                </c:pt>
                <c:pt idx="2">
                  <c:v>28.83</c:v>
                </c:pt>
                <c:pt idx="3">
                  <c:v>29.11</c:v>
                </c:pt>
                <c:pt idx="4">
                  <c:v>28.5</c:v>
                </c:pt>
              </c:numCache>
            </c:numRef>
          </c:val>
          <c:extLst>
            <c:ext xmlns:c16="http://schemas.microsoft.com/office/drawing/2014/chart" uri="{C3380CC4-5D6E-409C-BE32-E72D297353CC}">
              <c16:uniqueId val="{00000000-D2D5-4207-9F57-770C409E4C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2D5-4207-9F57-770C409E4C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69.989999999999995</c:v>
                </c:pt>
                <c:pt idx="1">
                  <c:v>51.07</c:v>
                </c:pt>
                <c:pt idx="2">
                  <c:v>58.41</c:v>
                </c:pt>
                <c:pt idx="3">
                  <c:v>61.27</c:v>
                </c:pt>
                <c:pt idx="4">
                  <c:v>64.209999999999994</c:v>
                </c:pt>
              </c:numCache>
            </c:numRef>
          </c:val>
          <c:extLst>
            <c:ext xmlns:c16="http://schemas.microsoft.com/office/drawing/2014/chart" uri="{C3380CC4-5D6E-409C-BE32-E72D297353CC}">
              <c16:uniqueId val="{00000000-4EB5-4EDA-B868-B3E0348766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4EB5-4EDA-B868-B3E0348766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576.41</c:v>
                </c:pt>
                <c:pt idx="1">
                  <c:v>476.2</c:v>
                </c:pt>
                <c:pt idx="2">
                  <c:v>393.23</c:v>
                </c:pt>
                <c:pt idx="3">
                  <c:v>310.3</c:v>
                </c:pt>
                <c:pt idx="4">
                  <c:v>224.89</c:v>
                </c:pt>
              </c:numCache>
            </c:numRef>
          </c:val>
          <c:extLst>
            <c:ext xmlns:c16="http://schemas.microsoft.com/office/drawing/2014/chart" uri="{C3380CC4-5D6E-409C-BE32-E72D297353CC}">
              <c16:uniqueId val="{00000000-2F66-44A0-AE93-BCC190A613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F66-44A0-AE93-BCC190A613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61.6</c:v>
                </c:pt>
                <c:pt idx="1">
                  <c:v>69.73</c:v>
                </c:pt>
                <c:pt idx="2">
                  <c:v>66.989999999999995</c:v>
                </c:pt>
                <c:pt idx="3">
                  <c:v>69.89</c:v>
                </c:pt>
                <c:pt idx="4">
                  <c:v>61.9</c:v>
                </c:pt>
              </c:numCache>
            </c:numRef>
          </c:val>
          <c:extLst>
            <c:ext xmlns:c16="http://schemas.microsoft.com/office/drawing/2014/chart" uri="{C3380CC4-5D6E-409C-BE32-E72D297353CC}">
              <c16:uniqueId val="{00000000-12AD-4073-99C0-C833E511DF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2AD-4073-99C0-C833E511DF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170.37</c:v>
                </c:pt>
                <c:pt idx="1">
                  <c:v>149.57</c:v>
                </c:pt>
                <c:pt idx="2">
                  <c:v>155.55000000000001</c:v>
                </c:pt>
                <c:pt idx="3">
                  <c:v>149.46</c:v>
                </c:pt>
                <c:pt idx="4">
                  <c:v>166.54</c:v>
                </c:pt>
              </c:numCache>
            </c:numRef>
          </c:val>
          <c:extLst>
            <c:ext xmlns:c16="http://schemas.microsoft.com/office/drawing/2014/chart" uri="{C3380CC4-5D6E-409C-BE32-E72D297353CC}">
              <c16:uniqueId val="{00000000-6A8E-467F-8542-7424BE43FE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A8E-467F-8542-7424BE43FE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愛知県　安城市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188418</v>
      </c>
      <c r="AM8" s="41"/>
      <c r="AN8" s="41"/>
      <c r="AO8" s="41"/>
      <c r="AP8" s="41"/>
      <c r="AQ8" s="41"/>
      <c r="AR8" s="41"/>
      <c r="AS8" s="41"/>
      <c r="AT8" s="34">
        <f>データ!T6</f>
        <v>86.05</v>
      </c>
      <c r="AU8" s="34"/>
      <c r="AV8" s="34"/>
      <c r="AW8" s="34"/>
      <c r="AX8" s="34"/>
      <c r="AY8" s="34"/>
      <c r="AZ8" s="34"/>
      <c r="BA8" s="34"/>
      <c r="BB8" s="34">
        <f>データ!U6</f>
        <v>2189.63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92.99</v>
      </c>
      <c r="J10" s="34"/>
      <c r="K10" s="34"/>
      <c r="L10" s="34"/>
      <c r="M10" s="34"/>
      <c r="N10" s="34"/>
      <c r="O10" s="34"/>
      <c r="P10" s="34">
        <f>データ!P6</f>
        <v>1.01</v>
      </c>
      <c r="Q10" s="34"/>
      <c r="R10" s="34"/>
      <c r="S10" s="34"/>
      <c r="T10" s="34"/>
      <c r="U10" s="34"/>
      <c r="V10" s="34"/>
      <c r="W10" s="34">
        <f>データ!Q6</f>
        <v>99.56</v>
      </c>
      <c r="X10" s="34"/>
      <c r="Y10" s="34"/>
      <c r="Z10" s="34"/>
      <c r="AA10" s="34"/>
      <c r="AB10" s="34"/>
      <c r="AC10" s="34"/>
      <c r="AD10" s="41">
        <f>データ!R6</f>
        <v>1650</v>
      </c>
      <c r="AE10" s="41"/>
      <c r="AF10" s="41"/>
      <c r="AG10" s="41"/>
      <c r="AH10" s="41"/>
      <c r="AI10" s="41"/>
      <c r="AJ10" s="41"/>
      <c r="AK10" s="2"/>
      <c r="AL10" s="41">
        <f>データ!V6</f>
        <v>1899</v>
      </c>
      <c r="AM10" s="41"/>
      <c r="AN10" s="41"/>
      <c r="AO10" s="41"/>
      <c r="AP10" s="41"/>
      <c r="AQ10" s="41"/>
      <c r="AR10" s="41"/>
      <c r="AS10" s="41"/>
      <c r="AT10" s="34">
        <f>データ!W6</f>
        <v>0.52</v>
      </c>
      <c r="AU10" s="34"/>
      <c r="AV10" s="34"/>
      <c r="AW10" s="34"/>
      <c r="AX10" s="34"/>
      <c r="AY10" s="34"/>
      <c r="AZ10" s="34"/>
      <c r="BA10" s="34"/>
      <c r="BB10" s="34">
        <f>データ!X6</f>
        <v>3651.92</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UYmxMbIOr32eusddtt6YADkcillB/xyKS/ahvuCwQWsiPB8Kc5eLVPWwFUcx0Vsk0gw3DgtQw9X3a+/S1o4KmA==" saltValue="BiicH9iIgzJeHmlm2RhJ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232122</v>
      </c>
      <c r="D6" s="19">
        <f t="shared" si="3"/>
        <v>46</v>
      </c>
      <c r="E6" s="19">
        <f t="shared" si="3"/>
        <v>17</v>
      </c>
      <c r="F6" s="19">
        <f t="shared" si="3"/>
        <v>5</v>
      </c>
      <c r="G6" s="19">
        <f t="shared" si="3"/>
        <v>0</v>
      </c>
      <c r="H6" s="19" t="str">
        <f t="shared" si="3"/>
        <v>愛知県　安城市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92.99</v>
      </c>
      <c r="P6" s="20">
        <f t="shared" si="3"/>
        <v>1.01</v>
      </c>
      <c r="Q6" s="20">
        <f t="shared" si="3"/>
        <v>99.56</v>
      </c>
      <c r="R6" s="20">
        <f t="shared" si="3"/>
        <v>1650</v>
      </c>
      <c r="S6" s="20">
        <f t="shared" si="3"/>
        <v>188418</v>
      </c>
      <c r="T6" s="20">
        <f t="shared" si="3"/>
        <v>86.05</v>
      </c>
      <c r="U6" s="20">
        <f t="shared" si="3"/>
        <v>2189.63</v>
      </c>
      <c r="V6" s="20">
        <f t="shared" si="3"/>
        <v>1899</v>
      </c>
      <c r="W6" s="20">
        <f t="shared" si="3"/>
        <v>0.52</v>
      </c>
      <c r="X6" s="20">
        <f t="shared" si="3"/>
        <v>3651.92</v>
      </c>
      <c r="Y6" s="21">
        <f>IF(Y7="",NA(),Y7)</f>
        <v>93.47</v>
      </c>
      <c r="Z6" s="21">
        <f t="shared" ref="Z6:AH6" si="4">IF(Z7="",NA(),Z7)</f>
        <v>100.29</v>
      </c>
      <c r="AA6" s="21">
        <f t="shared" si="4"/>
        <v>100.44</v>
      </c>
      <c r="AB6" s="21">
        <f t="shared" si="4"/>
        <v>100.03</v>
      </c>
      <c r="AC6" s="21">
        <f t="shared" si="4"/>
        <v>100.87</v>
      </c>
      <c r="AD6" s="21">
        <f t="shared" si="4"/>
        <v>103.6</v>
      </c>
      <c r="AE6" s="21">
        <f t="shared" si="4"/>
        <v>106.37</v>
      </c>
      <c r="AF6" s="21">
        <f t="shared" si="4"/>
        <v>106.07</v>
      </c>
      <c r="AG6" s="21">
        <f t="shared" si="4"/>
        <v>105.5</v>
      </c>
      <c r="AH6" s="21">
        <f t="shared" si="4"/>
        <v>106.35</v>
      </c>
      <c r="AI6" s="20" t="str">
        <f>IF(AI7="","",IF(AI7="-","【-】","【"&amp;SUBSTITUTE(TEXT(AI7,"#,##0.00"),"-","△")&amp;"】"))</f>
        <v>【104.44】</v>
      </c>
      <c r="AJ6" s="21">
        <f>IF(AJ7="",NA(),AJ7)</f>
        <v>31.96</v>
      </c>
      <c r="AK6" s="21">
        <f t="shared" ref="AK6:AS6" si="5">IF(AK7="",NA(),AK7)</f>
        <v>30.06</v>
      </c>
      <c r="AL6" s="21">
        <f t="shared" si="5"/>
        <v>28.83</v>
      </c>
      <c r="AM6" s="21">
        <f t="shared" si="5"/>
        <v>29.11</v>
      </c>
      <c r="AN6" s="21">
        <f t="shared" si="5"/>
        <v>28.5</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69.989999999999995</v>
      </c>
      <c r="AV6" s="21">
        <f t="shared" ref="AV6:BD6" si="6">IF(AV7="",NA(),AV7)</f>
        <v>51.07</v>
      </c>
      <c r="AW6" s="21">
        <f t="shared" si="6"/>
        <v>58.41</v>
      </c>
      <c r="AX6" s="21">
        <f t="shared" si="6"/>
        <v>61.27</v>
      </c>
      <c r="AY6" s="21">
        <f t="shared" si="6"/>
        <v>64.209999999999994</v>
      </c>
      <c r="AZ6" s="21">
        <f t="shared" si="6"/>
        <v>26.99</v>
      </c>
      <c r="BA6" s="21">
        <f t="shared" si="6"/>
        <v>29.13</v>
      </c>
      <c r="BB6" s="21">
        <f t="shared" si="6"/>
        <v>35.69</v>
      </c>
      <c r="BC6" s="21">
        <f t="shared" si="6"/>
        <v>38.4</v>
      </c>
      <c r="BD6" s="21">
        <f t="shared" si="6"/>
        <v>44.04</v>
      </c>
      <c r="BE6" s="20" t="str">
        <f>IF(BE7="","",IF(BE7="-","【-】","【"&amp;SUBSTITUTE(TEXT(BE7,"#,##0.00"),"-","△")&amp;"】"))</f>
        <v>【42.02】</v>
      </c>
      <c r="BF6" s="21">
        <f>IF(BF7="",NA(),BF7)</f>
        <v>576.41</v>
      </c>
      <c r="BG6" s="21">
        <f t="shared" ref="BG6:BO6" si="7">IF(BG7="",NA(),BG7)</f>
        <v>476.2</v>
      </c>
      <c r="BH6" s="21">
        <f t="shared" si="7"/>
        <v>393.23</v>
      </c>
      <c r="BI6" s="21">
        <f t="shared" si="7"/>
        <v>310.3</v>
      </c>
      <c r="BJ6" s="21">
        <f t="shared" si="7"/>
        <v>224.89</v>
      </c>
      <c r="BK6" s="21">
        <f t="shared" si="7"/>
        <v>826.83</v>
      </c>
      <c r="BL6" s="21">
        <f t="shared" si="7"/>
        <v>867.83</v>
      </c>
      <c r="BM6" s="21">
        <f t="shared" si="7"/>
        <v>791.76</v>
      </c>
      <c r="BN6" s="21">
        <f t="shared" si="7"/>
        <v>900.82</v>
      </c>
      <c r="BO6" s="21">
        <f t="shared" si="7"/>
        <v>839.21</v>
      </c>
      <c r="BP6" s="20" t="str">
        <f>IF(BP7="","",IF(BP7="-","【-】","【"&amp;SUBSTITUTE(TEXT(BP7,"#,##0.00"),"-","△")&amp;"】"))</f>
        <v>【785.10】</v>
      </c>
      <c r="BQ6" s="21">
        <f>IF(BQ7="",NA(),BQ7)</f>
        <v>61.6</v>
      </c>
      <c r="BR6" s="21">
        <f t="shared" ref="BR6:BZ6" si="8">IF(BR7="",NA(),BR7)</f>
        <v>69.73</v>
      </c>
      <c r="BS6" s="21">
        <f t="shared" si="8"/>
        <v>66.989999999999995</v>
      </c>
      <c r="BT6" s="21">
        <f t="shared" si="8"/>
        <v>69.89</v>
      </c>
      <c r="BU6" s="21">
        <f t="shared" si="8"/>
        <v>61.9</v>
      </c>
      <c r="BV6" s="21">
        <f t="shared" si="8"/>
        <v>57.31</v>
      </c>
      <c r="BW6" s="21">
        <f t="shared" si="8"/>
        <v>57.08</v>
      </c>
      <c r="BX6" s="21">
        <f t="shared" si="8"/>
        <v>56.26</v>
      </c>
      <c r="BY6" s="21">
        <f t="shared" si="8"/>
        <v>52.94</v>
      </c>
      <c r="BZ6" s="21">
        <f t="shared" si="8"/>
        <v>52.05</v>
      </c>
      <c r="CA6" s="20" t="str">
        <f>IF(CA7="","",IF(CA7="-","【-】","【"&amp;SUBSTITUTE(TEXT(CA7,"#,##0.00"),"-","△")&amp;"】"))</f>
        <v>【56.93】</v>
      </c>
      <c r="CB6" s="21">
        <f>IF(CB7="",NA(),CB7)</f>
        <v>170.37</v>
      </c>
      <c r="CC6" s="21">
        <f t="shared" ref="CC6:CK6" si="9">IF(CC7="",NA(),CC7)</f>
        <v>149.57</v>
      </c>
      <c r="CD6" s="21">
        <f t="shared" si="9"/>
        <v>155.55000000000001</v>
      </c>
      <c r="CE6" s="21">
        <f t="shared" si="9"/>
        <v>149.46</v>
      </c>
      <c r="CF6" s="21">
        <f t="shared" si="9"/>
        <v>166.54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81.25</v>
      </c>
      <c r="CN6" s="21">
        <f t="shared" ref="CN6:CV6" si="10">IF(CN7="",NA(),CN7)</f>
        <v>85.42</v>
      </c>
      <c r="CO6" s="21">
        <f t="shared" si="10"/>
        <v>84.58</v>
      </c>
      <c r="CP6" s="21">
        <f t="shared" si="10"/>
        <v>82.36</v>
      </c>
      <c r="CQ6" s="21">
        <f t="shared" si="10"/>
        <v>81.81</v>
      </c>
      <c r="CR6" s="21">
        <f t="shared" si="10"/>
        <v>50.14</v>
      </c>
      <c r="CS6" s="21">
        <f t="shared" si="10"/>
        <v>54.83</v>
      </c>
      <c r="CT6" s="21">
        <f t="shared" si="10"/>
        <v>66.53</v>
      </c>
      <c r="CU6" s="21">
        <f t="shared" si="10"/>
        <v>52.35</v>
      </c>
      <c r="CV6" s="21">
        <f t="shared" si="10"/>
        <v>46.25</v>
      </c>
      <c r="CW6" s="20" t="str">
        <f>IF(CW7="","",IF(CW7="-","【-】","【"&amp;SUBSTITUTE(TEXT(CW7,"#,##0.00"),"-","△")&amp;"】"))</f>
        <v>【49.87】</v>
      </c>
      <c r="CX6" s="21">
        <f>IF(CX7="",NA(),CX7)</f>
        <v>99.03</v>
      </c>
      <c r="CY6" s="21">
        <f t="shared" ref="CY6:DG6" si="11">IF(CY7="",NA(),CY7)</f>
        <v>99.18</v>
      </c>
      <c r="CZ6" s="21">
        <f t="shared" si="11"/>
        <v>99.15</v>
      </c>
      <c r="DA6" s="21">
        <f t="shared" si="11"/>
        <v>99.15</v>
      </c>
      <c r="DB6" s="21">
        <f t="shared" si="11"/>
        <v>99.16</v>
      </c>
      <c r="DC6" s="21">
        <f t="shared" si="11"/>
        <v>84.98</v>
      </c>
      <c r="DD6" s="21">
        <f t="shared" si="11"/>
        <v>84.7</v>
      </c>
      <c r="DE6" s="21">
        <f t="shared" si="11"/>
        <v>84.67</v>
      </c>
      <c r="DF6" s="21">
        <f t="shared" si="11"/>
        <v>84.39</v>
      </c>
      <c r="DG6" s="21">
        <f t="shared" si="11"/>
        <v>83.96</v>
      </c>
      <c r="DH6" s="20" t="str">
        <f>IF(DH7="","",IF(DH7="-","【-】","【"&amp;SUBSTITUTE(TEXT(DH7,"#,##0.00"),"-","△")&amp;"】"))</f>
        <v>【87.54】</v>
      </c>
      <c r="DI6" s="21">
        <f>IF(DI7="",NA(),DI7)</f>
        <v>6.27</v>
      </c>
      <c r="DJ6" s="21">
        <f t="shared" ref="DJ6:DR6" si="12">IF(DJ7="",NA(),DJ7)</f>
        <v>9.2799999999999994</v>
      </c>
      <c r="DK6" s="21">
        <f t="shared" si="12"/>
        <v>12.14</v>
      </c>
      <c r="DL6" s="21">
        <f t="shared" si="12"/>
        <v>14.98</v>
      </c>
      <c r="DM6" s="21">
        <f t="shared" si="12"/>
        <v>17.829999999999998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232122</v>
      </c>
      <c r="D7" s="23">
        <v>46</v>
      </c>
      <c r="E7" s="23">
        <v>17</v>
      </c>
      <c r="F7" s="23">
        <v>5</v>
      </c>
      <c r="G7" s="23">
        <v>0</v>
      </c>
      <c r="H7" s="23" t="s">
        <v>96</v>
      </c>
      <c r="I7" s="23" t="s">
        <v>97</v>
      </c>
      <c r="J7" s="23" t="s">
        <v>98</v>
      </c>
      <c r="K7" s="23" t="s">
        <v>99</v>
      </c>
      <c r="L7" s="23" t="s">
        <v>100</v>
      </c>
      <c r="M7" s="23" t="s">
        <v>101</v>
      </c>
      <c r="N7" s="24" t="s">
        <v>102</v>
      </c>
      <c r="O7" s="24">
        <v>92.99</v>
      </c>
      <c r="P7" s="24">
        <v>1.01</v>
      </c>
      <c r="Q7" s="24">
        <v>99.56</v>
      </c>
      <c r="R7" s="24">
        <v>1650</v>
      </c>
      <c r="S7" s="24">
        <v>188418</v>
      </c>
      <c r="T7" s="24">
        <v>86.05</v>
      </c>
      <c r="U7" s="24">
        <v>2189.63</v>
      </c>
      <c r="V7" s="24">
        <v>1899</v>
      </c>
      <c r="W7" s="24">
        <v>0.52</v>
      </c>
      <c r="X7" s="24">
        <v>3651.92</v>
      </c>
      <c r="Y7" s="24">
        <v>93.47</v>
      </c>
      <c r="Z7" s="24">
        <v>100.29</v>
      </c>
      <c r="AA7" s="24">
        <v>100.44</v>
      </c>
      <c r="AB7" s="24">
        <v>100.03</v>
      </c>
      <c r="AC7" s="24">
        <v>100.87</v>
      </c>
      <c r="AD7" s="24">
        <v>103.6</v>
      </c>
      <c r="AE7" s="24">
        <v>106.37</v>
      </c>
      <c r="AF7" s="24">
        <v>106.07</v>
      </c>
      <c r="AG7" s="24">
        <v>105.5</v>
      </c>
      <c r="AH7" s="24">
        <v>106.35</v>
      </c>
      <c r="AI7" s="24">
        <v>104.44</v>
      </c>
      <c r="AJ7" s="24">
        <v>31.96</v>
      </c>
      <c r="AK7" s="24">
        <v>30.06</v>
      </c>
      <c r="AL7" s="24">
        <v>28.83</v>
      </c>
      <c r="AM7" s="24">
        <v>29.11</v>
      </c>
      <c r="AN7" s="24">
        <v>28.5</v>
      </c>
      <c r="AO7" s="24">
        <v>193.99</v>
      </c>
      <c r="AP7" s="24">
        <v>139.02000000000001</v>
      </c>
      <c r="AQ7" s="24">
        <v>132.04</v>
      </c>
      <c r="AR7" s="24">
        <v>145.43</v>
      </c>
      <c r="AS7" s="24">
        <v>129.88999999999999</v>
      </c>
      <c r="AT7" s="24">
        <v>124.06</v>
      </c>
      <c r="AU7" s="24">
        <v>69.989999999999995</v>
      </c>
      <c r="AV7" s="24">
        <v>51.07</v>
      </c>
      <c r="AW7" s="24">
        <v>58.41</v>
      </c>
      <c r="AX7" s="24">
        <v>61.27</v>
      </c>
      <c r="AY7" s="24">
        <v>64.209999999999994</v>
      </c>
      <c r="AZ7" s="24">
        <v>26.99</v>
      </c>
      <c r="BA7" s="24">
        <v>29.13</v>
      </c>
      <c r="BB7" s="24">
        <v>35.69</v>
      </c>
      <c r="BC7" s="24">
        <v>38.4</v>
      </c>
      <c r="BD7" s="24">
        <v>44.04</v>
      </c>
      <c r="BE7" s="24">
        <v>42.02</v>
      </c>
      <c r="BF7" s="24">
        <v>576.41</v>
      </c>
      <c r="BG7" s="24">
        <v>476.2</v>
      </c>
      <c r="BH7" s="24">
        <v>393.23</v>
      </c>
      <c r="BI7" s="24">
        <v>310.3</v>
      </c>
      <c r="BJ7" s="24">
        <v>224.89</v>
      </c>
      <c r="BK7" s="24">
        <v>826.83</v>
      </c>
      <c r="BL7" s="24">
        <v>867.83</v>
      </c>
      <c r="BM7" s="24">
        <v>791.76</v>
      </c>
      <c r="BN7" s="24">
        <v>900.82</v>
      </c>
      <c r="BO7" s="24">
        <v>839.21</v>
      </c>
      <c r="BP7" s="24">
        <v>785.1</v>
      </c>
      <c r="BQ7" s="24">
        <v>61.6</v>
      </c>
      <c r="BR7" s="24">
        <v>69.73</v>
      </c>
      <c r="BS7" s="24">
        <v>66.989999999999995</v>
      </c>
      <c r="BT7" s="24">
        <v>69.89</v>
      </c>
      <c r="BU7" s="24">
        <v>61.9</v>
      </c>
      <c r="BV7" s="24">
        <v>57.31</v>
      </c>
      <c r="BW7" s="24">
        <v>57.08</v>
      </c>
      <c r="BX7" s="24">
        <v>56.26</v>
      </c>
      <c r="BY7" s="24">
        <v>52.94</v>
      </c>
      <c r="BZ7" s="24">
        <v>52.05</v>
      </c>
      <c r="CA7" s="24">
        <v>56.93</v>
      </c>
      <c r="CB7" s="24">
        <v>170.37</v>
      </c>
      <c r="CC7" s="24">
        <v>149.57</v>
      </c>
      <c r="CD7" s="24">
        <v>155.55000000000001</v>
      </c>
      <c r="CE7" s="24">
        <v>149.46</v>
      </c>
      <c r="CF7" s="24">
        <v>166.54</v>
      </c>
      <c r="CG7" s="24">
        <v>273.52</v>
      </c>
      <c r="CH7" s="24">
        <v>274.99</v>
      </c>
      <c r="CI7" s="24">
        <v>282.08999999999997</v>
      </c>
      <c r="CJ7" s="24">
        <v>303.27999999999997</v>
      </c>
      <c r="CK7" s="24">
        <v>301.86</v>
      </c>
      <c r="CL7" s="24">
        <v>271.14999999999998</v>
      </c>
      <c r="CM7" s="24">
        <v>81.25</v>
      </c>
      <c r="CN7" s="24">
        <v>85.42</v>
      </c>
      <c r="CO7" s="24">
        <v>84.58</v>
      </c>
      <c r="CP7" s="24">
        <v>82.36</v>
      </c>
      <c r="CQ7" s="24">
        <v>81.81</v>
      </c>
      <c r="CR7" s="24">
        <v>50.14</v>
      </c>
      <c r="CS7" s="24">
        <v>54.83</v>
      </c>
      <c r="CT7" s="24">
        <v>66.53</v>
      </c>
      <c r="CU7" s="24">
        <v>52.35</v>
      </c>
      <c r="CV7" s="24">
        <v>46.25</v>
      </c>
      <c r="CW7" s="24">
        <v>49.87</v>
      </c>
      <c r="CX7" s="24">
        <v>99.03</v>
      </c>
      <c r="CY7" s="24">
        <v>99.18</v>
      </c>
      <c r="CZ7" s="24">
        <v>99.15</v>
      </c>
      <c r="DA7" s="24">
        <v>99.15</v>
      </c>
      <c r="DB7" s="24">
        <v>99.16</v>
      </c>
      <c r="DC7" s="24">
        <v>84.98</v>
      </c>
      <c r="DD7" s="24">
        <v>84.7</v>
      </c>
      <c r="DE7" s="24">
        <v>84.67</v>
      </c>
      <c r="DF7" s="24">
        <v>84.39</v>
      </c>
      <c r="DG7" s="24">
        <v>83.96</v>
      </c>
      <c r="DH7" s="24">
        <v>87.54</v>
      </c>
      <c r="DI7" s="24">
        <v>6.27</v>
      </c>
      <c r="DJ7" s="24">
        <v>9.2799999999999994</v>
      </c>
      <c r="DK7" s="24">
        <v>12.14</v>
      </c>
      <c r="DL7" s="24">
        <v>14.98</v>
      </c>
      <c r="DM7" s="24">
        <v>17.829999999999998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2025-02-17T05:44:23Z</cp:lastPrinted>
  <dcterms:created xsi:type="dcterms:W3CDTF">2025-01-24T07:18:33Z</dcterms:created>
  <dcterms:modified xsi:type="dcterms:W3CDTF">2025-02-17T05:44:27Z</dcterms:modified>
  <cp:category/>
</cp:coreProperties>
</file>