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4D1B0D8F-4624-45D0-8753-53D35C1044C3}" xr6:coauthVersionLast="47" xr6:coauthVersionMax="47" xr10:uidLastSave="{00000000-0000-0000-0000-000000000000}"/>
  <workbookProtection workbookAlgorithmName="SHA-512" workbookHashValue="RbrGlS0FHl6wvcNKpdav4+ioBFcoQ5krP1a90mSVDcZzrJIRHePFFAVJv+Xc9MOaeGK9KfR5drwpykE0+Th+9Q==" workbookSaltValue="P3x1HttrhGuW8ng12x8jyQ=="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B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<sst xmlns="http://schemas.openxmlformats.org/spreadsheetml/2006/main" count="228" uniqueCount="113">
  <si>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</si>
  <si>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</si>
  <si>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</si>
  <si>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</si>
  <si>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</si>
  <si>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</si>
  <si>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</si>
  <si>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</si>
  <si>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</si>
  <si>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</si>
  <si>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</si>
  <si>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</si>
  <si>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</si>
  <si>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</si>
  <si>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</si>
  <si>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</si>
  <si>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</si>
  <si>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</si>
  <si>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</si>
  <si>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</si>
  <si>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</si>
  <si>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</si>
  <si>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</si>
  <si>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</si>
  <si>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</si>
  <si>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</si>
  <si>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</si>
  <si>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</si>
  <si>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</si>
  <si>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</si>
  <si>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</si>
  <si>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</si>
  <si>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</si>
  <si>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</si>
  <si>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</si>
  <si>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</si>
  <si>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</si>
  <si>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</si>
  <si>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</si>
  <si>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</si>
  <si>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</si>
  <si>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</si>
  <si>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</si>
  <si>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</si>
  <si>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</si>
  <si>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</si>
  <si>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</si>
  <si>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</si>
  <si>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</si>
  <si>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</si>
  <si>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</si>
  <si>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</si>
  <si>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</si>
  <si>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</si>
  <si>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</si>
  <si>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</si>
  <si>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</si>
  <si>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</si>
  <si>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</si>
  <si>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</si>
  <si>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</si>
  <si>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</si>
  <si>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</si>
  <si>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</si>
  <si>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</si>
  <si>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</si>
  <si>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</si>
  <si>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</si>
  <si>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</si>
  <si>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</si>
  <si>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</si>
  <si>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</si>
  <si>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</si>
  <si>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</si>
  <si>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</si>
  <si>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</si>
  <si>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</si>
  <si>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</si>
  <si>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</si>
  <si>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</si>
  <si>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</si>
  <si>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</si>
  <si>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</si>
  <si>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</si>
  <si>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</si>
  <si>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</si>
  <si>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</si>
  <si>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</si>
  <si>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</si>
  <si>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</si>
  <si>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</si>
  <si>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</si>
  <si>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</si>
  <si>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</si>
  <si>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</si>
  <si>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</si>
  <si>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</si>
  <si>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</si>
  <si>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</si>
  <si>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</si>
  <si>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</si>
  <si>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</si>
  <si>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</si>
  <si>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</si>
  <si>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</si>
  <si>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</si>
  <si>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</si>
  <si>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</si>
  <si>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</si>
  <si>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</si>
  <si>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人口減少や節水意識の向上、節水機器の普及などにより水需要の伸びは期待できないため、これまでの整備により増大した資産をいかに維持し、持続可能な水道事業であり続けるかが重要な課題です。
更新投資に必要な資金を確保するため、企業債借入の方法や料金の改定を検討し、今後も、適宜見直しを図りながら、取組を着実に実行していきます。
また、将来の施設のあり方を踏まえて策定した水道施設整備基本計画とも整合を図った新水道ビジョンの内容に沿って事業を進めることで安全で安心な水の安定供給に努めます。
</t>
    <phoneticPr fontId="4"/>
  </si>
  <si>
    <t>①経常収支比率は、100%以上で費用が収益で賄われています。昨年度と比べて使用水量が減り、給水収益も減となりましたので、0.99ポイント減となっています。　
③流動比率は100%以上ではありますが、全国平均・類似団体平均いずれの値よりも下回っています。今後も将来の更新需要に備え、内部留保資金を確保する必要があります。
④企業債残高対給水収益比率は、基幹配水管の耐震化の財源とするため、企業債の借入を平成26年度から継続していることにより残高が増加しています。その増加率が給水収益の増加率を上回ったため、増となっています。今後は、起債額を抑えながら計画的に借入を行う予定です。
⑤料金回収率は、令和３年度の料金改定の影響もあり、全国平均・類似団体平均いずれの値よりも上回っています。しかし給水収益の減により昨年度に比べて減となっています。
⑥給水原価は、有収水量が減少する中、全国平均・類似団体平均いずれの値より低い値となっています。
⑦施設利用率は、大きな変化はありません。
⑧有収率は、前年度と比べて0.74ポイントの減となりましたが、平均値を上回る水準を維持しています。更なる向上を目指し、計画的に老朽管の更新を進めていきます。</t>
    <rPh sb="13" eb="15">
      <t>イジョウ</t>
    </rPh>
    <rPh sb="16" eb="18">
      <t>ヒヨウ</t>
    </rPh>
    <rPh sb="19" eb="21">
      <t>シュウエキ</t>
    </rPh>
    <rPh sb="22" eb="23">
      <t>マカナ</t>
    </rPh>
    <rPh sb="30" eb="33">
      <t>サクネンド</t>
    </rPh>
    <rPh sb="34" eb="35">
      <t>クラ</t>
    </rPh>
    <rPh sb="42" eb="43">
      <t>ヘ</t>
    </rPh>
    <rPh sb="45" eb="47">
      <t>キュウスイ</t>
    </rPh>
    <rPh sb="47" eb="49">
      <t>シュウエキ</t>
    </rPh>
    <rPh sb="50" eb="51">
      <t>ゲン</t>
    </rPh>
    <rPh sb="68" eb="69">
      <t>ゲン</t>
    </rPh>
    <rPh sb="80" eb="82">
      <t>リュウドウ</t>
    </rPh>
    <rPh sb="82" eb="84">
      <t>ヒリツ</t>
    </rPh>
    <rPh sb="89" eb="91">
      <t>イジョウ</t>
    </rPh>
    <rPh sb="114" eb="115">
      <t>アタイ</t>
    </rPh>
    <rPh sb="147" eb="149">
      <t>カクホ</t>
    </rPh>
    <rPh sb="151" eb="153">
      <t>ヒツヨウ</t>
    </rPh>
    <rPh sb="200" eb="202">
      <t>ヘイセイ</t>
    </rPh>
    <rPh sb="219" eb="221">
      <t>ザンダカ</t>
    </rPh>
    <rPh sb="222" eb="224">
      <t>ゾウカ</t>
    </rPh>
    <rPh sb="232" eb="235">
      <t>ゾウカリツ</t>
    </rPh>
    <rPh sb="236" eb="238">
      <t>キュウスイ</t>
    </rPh>
    <rPh sb="238" eb="240">
      <t>シュウエキ</t>
    </rPh>
    <rPh sb="241" eb="244">
      <t>ゾウカリツ</t>
    </rPh>
    <rPh sb="245" eb="247">
      <t>ウワマワ</t>
    </rPh>
    <rPh sb="252" eb="253">
      <t>ゾウ</t>
    </rPh>
    <rPh sb="267" eb="268">
      <t>ガク</t>
    </rPh>
    <rPh sb="297" eb="299">
      <t>レイワ</t>
    </rPh>
    <rPh sb="300" eb="302">
      <t>ネンド</t>
    </rPh>
    <rPh sb="303" eb="305">
      <t>リョウキン</t>
    </rPh>
    <rPh sb="305" eb="307">
      <t>カイテイ</t>
    </rPh>
    <rPh sb="308" eb="310">
      <t>エイキョウ</t>
    </rPh>
    <rPh sb="333" eb="335">
      <t>ウワマワ</t>
    </rPh>
    <rPh sb="349" eb="350">
      <t>ゲン</t>
    </rPh>
    <rPh sb="353" eb="356">
      <t>サクネンド</t>
    </rPh>
    <rPh sb="357" eb="358">
      <t>クラ</t>
    </rPh>
    <rPh sb="360" eb="361">
      <t>ゲン</t>
    </rPh>
    <rPh sb="377" eb="379">
      <t>ユウシュウ</t>
    </rPh>
    <rPh sb="379" eb="381">
      <t>スイリョウ</t>
    </rPh>
    <rPh sb="426" eb="427">
      <t>オオ</t>
    </rPh>
    <rPh sb="429" eb="431">
      <t>ヘンカ</t>
    </rPh>
    <rPh sb="445" eb="448">
      <t>ゼンネンド</t>
    </rPh>
    <rPh sb="449" eb="450">
      <t>クラ</t>
    </rPh>
    <rPh sb="461" eb="462">
      <t>ゲン</t>
    </rPh>
    <rPh sb="472" eb="473">
      <t>チ</t>
    </rPh>
    <rPh sb="477" eb="479">
      <t>スイジュン</t>
    </rPh>
    <rPh sb="480" eb="482">
      <t>イジ</t>
    </rPh>
    <phoneticPr fontId="4"/>
  </si>
  <si>
    <t>①有形固定資産減価償却率は、全国平均・類似団体平均いずれの値よりも下回っていますが、今年度は、固定資産の除却費が増加したため、昨年度より0.46ポイント減となっています。
②管路経年化率は、配水管の老朽化対策を継続して実施しているものの、布設替延長を耐用年数を迎える延長が上回って、老朽化の進行に追い付いていないことにより2.67ポイントの増となっています。
③管路更新率は前年度と比べて増加しました。平均値より上回っており、急激な老朽化に対応するため、このペースを維持して老朽管更新を行うことが重要課題となっていますが、工事費や工事担当職員の確保が懸案事項となっています。</t>
    <rPh sb="1" eb="7">
      <t>ユウケイコテイシサン</t>
    </rPh>
    <rPh sb="7" eb="12">
      <t>ゲンカショウキャクリツ</t>
    </rPh>
    <rPh sb="42" eb="45">
      <t>コンネンド</t>
    </rPh>
    <rPh sb="47" eb="49">
      <t>コテイ</t>
    </rPh>
    <rPh sb="49" eb="51">
      <t>シサン</t>
    </rPh>
    <rPh sb="52" eb="54">
      <t>ジョキャク</t>
    </rPh>
    <rPh sb="54" eb="55">
      <t>ヒ</t>
    </rPh>
    <rPh sb="56" eb="57">
      <t>ゾウ</t>
    </rPh>
    <rPh sb="57" eb="58">
      <t>カ</t>
    </rPh>
    <rPh sb="63" eb="66">
      <t>サクネンド</t>
    </rPh>
    <rPh sb="76" eb="77">
      <t>ゲン</t>
    </rPh>
    <rPh sb="95" eb="98">
      <t>ハイスイカン</t>
    </rPh>
    <rPh sb="99" eb="102">
      <t>ロウキュウカ</t>
    </rPh>
    <rPh sb="102" eb="104">
      <t>タイサク</t>
    </rPh>
    <rPh sb="105" eb="107">
      <t>ケイゾク</t>
    </rPh>
    <rPh sb="109" eb="111">
      <t>ジッシ</t>
    </rPh>
    <rPh sb="119" eb="122">
      <t>フセツカ</t>
    </rPh>
    <rPh sb="122" eb="124">
      <t>エンチョウ</t>
    </rPh>
    <rPh sb="125" eb="129">
      <t>タイヨウネンスウ</t>
    </rPh>
    <rPh sb="130" eb="131">
      <t>ムカ</t>
    </rPh>
    <rPh sb="133" eb="135">
      <t>エンチョウ</t>
    </rPh>
    <rPh sb="136" eb="138">
      <t>ウワマワ</t>
    </rPh>
    <rPh sb="141" eb="144">
      <t>ロウキュウカ</t>
    </rPh>
    <rPh sb="145" eb="147">
      <t>シンコウ</t>
    </rPh>
    <rPh sb="148" eb="149">
      <t>オ</t>
    </rPh>
    <rPh sb="150" eb="151">
      <t>ツ</t>
    </rPh>
    <rPh sb="187" eb="190">
      <t>ゼンネンド</t>
    </rPh>
    <rPh sb="191" eb="192">
      <t>クラ</t>
    </rPh>
    <rPh sb="194" eb="196">
      <t>ゾウカ</t>
    </rPh>
    <rPh sb="201" eb="204">
      <t>ヘイキンチ</t>
    </rPh>
    <rPh sb="206" eb="208">
      <t>ウワマワ</t>
    </rPh>
    <rPh sb="233" eb="235">
      <t>イジ</t>
    </rPh>
    <rPh sb="243" eb="244">
      <t>オコナ</t>
    </rPh>
    <rPh sb="277" eb="279">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</si>
</sst>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0.68</c:v>
                </c:pt>
                <c:pt idx="1">
                  <c:v>0.47</c:v>
                </c:pt>
                <c:pt idx="2">
                  <c:v>0.74</c:v>
                </c:pt>
                <c:pt idx="3">
                  <c:v>0.69</c:v>
                </c:pt>
                <c:pt idx="4">
                  <c:v>1.03</c:v>
                </c:pt>
              </c:numCache>
            </c:numRef>
          </c:val>
          <c:extLst>
            <c:ext xmlns:c16="http://schemas.microsoft.com/office/drawing/2014/chart" uri="{C3380CC4-5D6E-409C-BE32-E72D297353CC}">
              <c16:uniqueId val="{00000000-5398-4619-B4C6-0381DD593B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5398-4619-B4C6-0381DD593B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83.17</c:v>
                </c:pt>
                <c:pt idx="1">
                  <c:v>86.61</c:v>
                </c:pt>
                <c:pt idx="2">
                  <c:v>86.41</c:v>
                </c:pt>
                <c:pt idx="3">
                  <c:v>84.48</c:v>
                </c:pt>
                <c:pt idx="4">
                  <c:v>84.49</c:v>
                </c:pt>
              </c:numCache>
            </c:numRef>
          </c:val>
          <c:extLst>
            <c:ext xmlns:c16="http://schemas.microsoft.com/office/drawing/2014/chart" uri="{C3380CC4-5D6E-409C-BE32-E72D297353CC}">
              <c16:uniqueId val="{00000000-3818-41B1-80E5-61C5953BCE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818-41B1-80E5-61C5953BCE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94.95</c:v>
                </c:pt>
                <c:pt idx="1">
                  <c:v>93.81</c:v>
                </c:pt>
                <c:pt idx="2">
                  <c:v>93.48</c:v>
                </c:pt>
                <c:pt idx="3">
                  <c:v>94.67</c:v>
                </c:pt>
                <c:pt idx="4">
                  <c:v>93.93</c:v>
                </c:pt>
              </c:numCache>
            </c:numRef>
          </c:val>
          <c:extLst>
            <c:ext xmlns:c16="http://schemas.microsoft.com/office/drawing/2014/chart" uri="{C3380CC4-5D6E-409C-BE32-E72D297353CC}">
              <c16:uniqueId val="{00000000-21BD-4029-8767-961DEB742F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1BD-4029-8767-961DEB742F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107.34</c:v>
                </c:pt>
                <c:pt idx="1">
                  <c:v>108.68</c:v>
                </c:pt>
                <c:pt idx="2">
                  <c:v>112.92</c:v>
                </c:pt>
                <c:pt idx="3">
                  <c:v>116.53</c:v>
                </c:pt>
                <c:pt idx="4">
                  <c:v>115.54</c:v>
                </c:pt>
              </c:numCache>
            </c:numRef>
          </c:val>
          <c:extLst>
            <c:ext xmlns:c16="http://schemas.microsoft.com/office/drawing/2014/chart" uri="{C3380CC4-5D6E-409C-BE32-E72D297353CC}">
              <c16:uniqueId val="{00000000-44E4-47F5-8F17-BE7932AA25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4E4-47F5-8F17-BE7932AA25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47.88</c:v>
                </c:pt>
                <c:pt idx="1">
                  <c:v>47.7</c:v>
                </c:pt>
                <c:pt idx="2">
                  <c:v>48.12</c:v>
                </c:pt>
                <c:pt idx="3">
                  <c:v>48.12</c:v>
                </c:pt>
                <c:pt idx="4">
                  <c:v>47.66</c:v>
                </c:pt>
              </c:numCache>
            </c:numRef>
          </c:val>
          <c:extLst>
            <c:ext xmlns:c16="http://schemas.microsoft.com/office/drawing/2014/chart" uri="{C3380CC4-5D6E-409C-BE32-E72D297353CC}">
              <c16:uniqueId val="{00000000-2472-439F-B9F8-C57A6ED1BF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2472-439F-B9F8-C57A6ED1BF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24.19</c:v>
                </c:pt>
                <c:pt idx="1">
                  <c:v>24.1</c:v>
                </c:pt>
                <c:pt idx="2">
                  <c:v>26.9</c:v>
                </c:pt>
                <c:pt idx="3">
                  <c:v>28.57</c:v>
                </c:pt>
                <c:pt idx="4">
                  <c:v>31.24</c:v>
                </c:pt>
              </c:numCache>
            </c:numRef>
          </c:val>
          <c:extLst>
            <c:ext xmlns:c16="http://schemas.microsoft.com/office/drawing/2014/chart" uri="{C3380CC4-5D6E-409C-BE32-E72D297353CC}">
              <c16:uniqueId val="{00000000-6E15-4E3C-9AE4-0633DFE37D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E15-4E3C-9AE4-0633DFE37D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2-4257-A2ED-7B3B62257B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D92-4257-A2ED-7B3B62257B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187.68</c:v>
                </c:pt>
                <c:pt idx="1">
                  <c:v>148.46</c:v>
                </c:pt>
                <c:pt idx="2">
                  <c:v>207.91</c:v>
                </c:pt>
                <c:pt idx="3">
                  <c:v>169.94</c:v>
                </c:pt>
                <c:pt idx="4">
                  <c:v>173.92</c:v>
                </c:pt>
              </c:numCache>
            </c:numRef>
          </c:val>
          <c:extLst>
            <c:ext xmlns:c16="http://schemas.microsoft.com/office/drawing/2014/chart" uri="{C3380CC4-5D6E-409C-BE32-E72D297353CC}">
              <c16:uniqueId val="{00000000-87D5-4FBE-9B6C-DBB8471BC0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7D5-4FBE-9B6C-DBB8471BC0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130.72</c:v>
                </c:pt>
                <c:pt idx="1">
                  <c:v>153.11000000000001</c:v>
                </c:pt>
                <c:pt idx="2">
                  <c:v>146.47</c:v>
                </c:pt>
                <c:pt idx="3">
                  <c:v>149.04</c:v>
                </c:pt>
                <c:pt idx="4">
                  <c:v>157.76</c:v>
                </c:pt>
              </c:numCache>
            </c:numRef>
          </c:val>
          <c:extLst>
            <c:ext xmlns:c16="http://schemas.microsoft.com/office/drawing/2014/chart" uri="{C3380CC4-5D6E-409C-BE32-E72D297353CC}">
              <c16:uniqueId val="{00000000-B898-4A3E-AB2F-3BC5718314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B898-4A3E-AB2F-3BC5718314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103.35</c:v>
                </c:pt>
                <c:pt idx="1">
                  <c:v>95.49</c:v>
                </c:pt>
                <c:pt idx="2">
                  <c:v>107.08</c:v>
                </c:pt>
                <c:pt idx="3">
                  <c:v>112.9</c:v>
                </c:pt>
                <c:pt idx="4">
                  <c:v>112.44</c:v>
                </c:pt>
              </c:numCache>
            </c:numRef>
          </c:val>
          <c:extLst>
            <c:ext xmlns:c16="http://schemas.microsoft.com/office/drawing/2014/chart" uri="{C3380CC4-5D6E-409C-BE32-E72D297353CC}">
              <c16:uniqueId val="{00000000-373A-42B6-9C63-2AE07B8941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73A-42B6-9C63-2AE07B8941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115.03</c:v>
                </c:pt>
                <c:pt idx="1">
                  <c:v>114.15</c:v>
                </c:pt>
                <c:pt idx="2">
                  <c:v>117.25</c:v>
                </c:pt>
                <c:pt idx="3">
                  <c:v>116.69</c:v>
                </c:pt>
                <c:pt idx="4">
                  <c:v>117.65</c:v>
                </c:pt>
              </c:numCache>
            </c:numRef>
          </c:val>
          <c:extLst>
            <c:ext xmlns:c16="http://schemas.microsoft.com/office/drawing/2014/chart" uri="{C3380CC4-5D6E-409C-BE32-E72D297353CC}">
              <c16:uniqueId val="{00000000-1CEC-45DD-B898-1890B9EA5B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CEC-45DD-B898-1890B9EA5B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知多市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83610</v>
      </c>
      <c r="AM8" s="44"/>
      <c r="AN8" s="44"/>
      <c r="AO8" s="44"/>
      <c r="AP8" s="44"/>
      <c r="AQ8" s="44"/>
      <c r="AR8" s="44"/>
      <c r="AS8" s="44"/>
      <c r="AT8" s="45">
        <f>データ!$S$6</f>
        <v>45.9</v>
      </c>
      <c r="AU8" s="46"/>
      <c r="AV8" s="46"/>
      <c r="AW8" s="46"/>
      <c r="AX8" s="46"/>
      <c r="AY8" s="46"/>
      <c r="AZ8" s="46"/>
      <c r="BA8" s="46"/>
      <c r="BB8" s="47">
        <f>データ!$T$6</f>
        <v>1821.57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74.900000000000006</v>
      </c>
      <c r="J10" s="46"/>
      <c r="K10" s="46"/>
      <c r="L10" s="46"/>
      <c r="M10" s="46"/>
      <c r="N10" s="46"/>
      <c r="O10" s="80"/>
      <c r="P10" s="47">
        <f>データ!$P$6</f>
        <v>99.96</v>
      </c>
      <c r="Q10" s="47"/>
      <c r="R10" s="47"/>
      <c r="S10" s="47"/>
      <c r="T10" s="47"/>
      <c r="U10" s="47"/>
      <c r="V10" s="47"/>
      <c r="W10" s="44">
        <f>データ!$Q$6</f>
        <v>2486</v>
      </c>
      <c r="X10" s="44"/>
      <c r="Y10" s="44"/>
      <c r="Z10" s="44"/>
      <c r="AA10" s="44"/>
      <c r="AB10" s="44"/>
      <c r="AC10" s="44"/>
      <c r="AD10" s="2"/>
      <c r="AE10" s="2"/>
      <c r="AF10" s="2"/>
      <c r="AG10" s="2"/>
      <c r="AH10" s="2"/>
      <c r="AI10" s="2"/>
      <c r="AJ10" s="2"/>
      <c r="AK10" s="2"/>
      <c r="AL10" s="44">
        <f>データ!$U$6</f>
        <v>83230</v>
      </c>
      <c r="AM10" s="44"/>
      <c r="AN10" s="44"/>
      <c r="AO10" s="44"/>
      <c r="AP10" s="44"/>
      <c r="AQ10" s="44"/>
      <c r="AR10" s="44"/>
      <c r="AS10" s="44"/>
      <c r="AT10" s="45">
        <f>データ!$V$6</f>
        <v>45.9</v>
      </c>
      <c r="AU10" s="46"/>
      <c r="AV10" s="46"/>
      <c r="AW10" s="46"/>
      <c r="AX10" s="46"/>
      <c r="AY10" s="46"/>
      <c r="AZ10" s="46"/>
      <c r="BA10" s="46"/>
      <c r="BB10" s="47">
        <f>データ!$W$6</f>
        <v>1813.29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oeQCEHAW8ZK2/8e4leBfO+mUXlNCBGRxvFgFAND7o7LMZIt0dW6h3Kp3nDf6jbqK4bg8mIRlzjp2b+5CMQGjw==" saltValue="XwvbxKFNzwn45MxF2/E1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232246</v>
      </c>
      <c r="D6" s="20">
        <f t="shared" si="3"/>
        <v>46</v>
      </c>
      <c r="E6" s="20">
        <f t="shared" si="3"/>
        <v>1</v>
      </c>
      <c r="F6" s="20">
        <f t="shared" si="3"/>
        <v>0</v>
      </c>
      <c r="G6" s="20">
        <f t="shared" si="3"/>
        <v>1</v>
      </c>
      <c r="H6" s="20" t="str">
        <f t="shared" si="3"/>
        <v>愛知県　知多市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74.900000000000006</v>
      </c>
      <c r="P6" s="21">
        <f t="shared" si="3"/>
        <v>99.96</v>
      </c>
      <c r="Q6" s="21">
        <f t="shared" si="3"/>
        <v>2486</v>
      </c>
      <c r="R6" s="21">
        <f t="shared" si="3"/>
        <v>83610</v>
      </c>
      <c r="S6" s="21">
        <f t="shared" si="3"/>
        <v>45.9</v>
      </c>
      <c r="T6" s="21">
        <f t="shared" si="3"/>
        <v>1821.57</v>
      </c>
      <c r="U6" s="21">
        <f t="shared" si="3"/>
        <v>83230</v>
      </c>
      <c r="V6" s="21">
        <f t="shared" si="3"/>
        <v>45.9</v>
      </c>
      <c r="W6" s="21">
        <f t="shared" si="3"/>
        <v>1813.29</v>
      </c>
      <c r="X6" s="22">
        <f>IF(X7="",NA(),X7)</f>
        <v>107.34</v>
      </c>
      <c r="Y6" s="22">
        <f t="shared" ref="Y6:AG6" si="4">IF(Y7="",NA(),Y7)</f>
        <v>108.68</v>
      </c>
      <c r="Z6" s="22">
        <f t="shared" si="4"/>
        <v>112.92</v>
      </c>
      <c r="AA6" s="22">
        <f t="shared" si="4"/>
        <v>116.53</v>
      </c>
      <c r="AB6" s="22">
        <f t="shared" si="4"/>
        <v>115.54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187.68</v>
      </c>
      <c r="AU6" s="22">
        <f t="shared" ref="AU6:BC6" si="6">IF(AU7="",NA(),AU7)</f>
        <v>148.46</v>
      </c>
      <c r="AV6" s="22">
        <f t="shared" si="6"/>
        <v>207.91</v>
      </c>
      <c r="AW6" s="22">
        <f t="shared" si="6"/>
        <v>169.94</v>
      </c>
      <c r="AX6" s="22">
        <f t="shared" si="6"/>
        <v>173.92</v>
      </c>
      <c r="AY6" s="22">
        <f t="shared" si="6"/>
        <v>360.86</v>
      </c>
      <c r="AZ6" s="22">
        <f t="shared" si="6"/>
        <v>350.79</v>
      </c>
      <c r="BA6" s="22">
        <f t="shared" si="6"/>
        <v>354.57</v>
      </c>
      <c r="BB6" s="22">
        <f t="shared" si="6"/>
        <v>357.74</v>
      </c>
      <c r="BC6" s="22">
        <f t="shared" si="6"/>
        <v>344.88</v>
      </c>
      <c r="BD6" s="21" t="str">
        <f>IF(BD7="","",IF(BD7="-","【-】","【"&amp;SUBSTITUTE(TEXT(BD7,"#,##0.00"),"-","△")&amp;"】"))</f>
        <v>【243.36】</v>
      </c>
      <c r="BE6" s="22">
        <f>IF(BE7="",NA(),BE7)</f>
        <v>130.72</v>
      </c>
      <c r="BF6" s="22">
        <f t="shared" ref="BF6:BN6" si="7">IF(BF7="",NA(),BF7)</f>
        <v>153.11000000000001</v>
      </c>
      <c r="BG6" s="22">
        <f t="shared" si="7"/>
        <v>146.47</v>
      </c>
      <c r="BH6" s="22">
        <f t="shared" si="7"/>
        <v>149.04</v>
      </c>
      <c r="BI6" s="22">
        <f t="shared" si="7"/>
        <v>157.76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103.35</v>
      </c>
      <c r="BQ6" s="22">
        <f t="shared" ref="BQ6:BY6" si="8">IF(BQ7="",NA(),BQ7)</f>
        <v>95.49</v>
      </c>
      <c r="BR6" s="22">
        <f t="shared" si="8"/>
        <v>107.08</v>
      </c>
      <c r="BS6" s="22">
        <f t="shared" si="8"/>
        <v>112.9</v>
      </c>
      <c r="BT6" s="22">
        <f t="shared" si="8"/>
        <v>112.44</v>
      </c>
      <c r="BU6" s="22">
        <f t="shared" si="8"/>
        <v>103.32</v>
      </c>
      <c r="BV6" s="22">
        <f t="shared" si="8"/>
        <v>100.85</v>
      </c>
      <c r="BW6" s="22">
        <f t="shared" si="8"/>
        <v>103.79</v>
      </c>
      <c r="BX6" s="22">
        <f t="shared" si="8"/>
        <v>98.3</v>
      </c>
      <c r="BY6" s="22">
        <f t="shared" si="8"/>
        <v>98.89</v>
      </c>
      <c r="BZ6" s="21" t="str">
        <f>IF(BZ7="","",IF(BZ7="-","【-】","【"&amp;SUBSTITUTE(TEXT(BZ7,"#,##0.00"),"-","△")&amp;"】"))</f>
        <v>【97.82】</v>
      </c>
      <c r="CA6" s="22">
        <f>IF(CA7="",NA(),CA7)</f>
        <v>115.03</v>
      </c>
      <c r="CB6" s="22">
        <f t="shared" ref="CB6:CJ6" si="9">IF(CB7="",NA(),CB7)</f>
        <v>114.15</v>
      </c>
      <c r="CC6" s="22">
        <f t="shared" si="9"/>
        <v>117.25</v>
      </c>
      <c r="CD6" s="22">
        <f t="shared" si="9"/>
        <v>116.69</v>
      </c>
      <c r="CE6" s="22">
        <f t="shared" si="9"/>
        <v>117.65</v>
      </c>
      <c r="CF6" s="22">
        <f t="shared" si="9"/>
        <v>168.56</v>
      </c>
      <c r="CG6" s="22">
        <f t="shared" si="9"/>
        <v>167.1</v>
      </c>
      <c r="CH6" s="22">
        <f t="shared" si="9"/>
        <v>167.86</v>
      </c>
      <c r="CI6" s="22">
        <f t="shared" si="9"/>
        <v>173.68</v>
      </c>
      <c r="CJ6" s="22">
        <f t="shared" si="9"/>
        <v>174.52</v>
      </c>
      <c r="CK6" s="21" t="str">
        <f>IF(CK7="","",IF(CK7="-","【-】","【"&amp;SUBSTITUTE(TEXT(CK7,"#,##0.00"),"-","△")&amp;"】"))</f>
        <v>【177.56】</v>
      </c>
      <c r="CL6" s="22">
        <f>IF(CL7="",NA(),CL7)</f>
        <v>83.17</v>
      </c>
      <c r="CM6" s="22">
        <f t="shared" ref="CM6:CU6" si="10">IF(CM7="",NA(),CM7)</f>
        <v>86.61</v>
      </c>
      <c r="CN6" s="22">
        <f t="shared" si="10"/>
        <v>86.41</v>
      </c>
      <c r="CO6" s="22">
        <f t="shared" si="10"/>
        <v>84.48</v>
      </c>
      <c r="CP6" s="22">
        <f t="shared" si="10"/>
        <v>84.49</v>
      </c>
      <c r="CQ6" s="22">
        <f t="shared" si="10"/>
        <v>59.51</v>
      </c>
      <c r="CR6" s="22">
        <f t="shared" si="10"/>
        <v>59.91</v>
      </c>
      <c r="CS6" s="22">
        <f t="shared" si="10"/>
        <v>59.4</v>
      </c>
      <c r="CT6" s="22">
        <f t="shared" si="10"/>
        <v>59.24</v>
      </c>
      <c r="CU6" s="22">
        <f t="shared" si="10"/>
        <v>58.77</v>
      </c>
      <c r="CV6" s="21" t="str">
        <f>IF(CV7="","",IF(CV7="-","【-】","【"&amp;SUBSTITUTE(TEXT(CV7,"#,##0.00"),"-","△")&amp;"】"))</f>
        <v>【59.81】</v>
      </c>
      <c r="CW6" s="22">
        <f>IF(CW7="",NA(),CW7)</f>
        <v>94.95</v>
      </c>
      <c r="CX6" s="22">
        <f t="shared" ref="CX6:DF6" si="11">IF(CX7="",NA(),CX7)</f>
        <v>93.81</v>
      </c>
      <c r="CY6" s="22">
        <f t="shared" si="11"/>
        <v>93.48</v>
      </c>
      <c r="CZ6" s="22">
        <f t="shared" si="11"/>
        <v>94.67</v>
      </c>
      <c r="DA6" s="22">
        <f t="shared" si="11"/>
        <v>93.93</v>
      </c>
      <c r="DB6" s="22">
        <f t="shared" si="11"/>
        <v>87.08</v>
      </c>
      <c r="DC6" s="22">
        <f t="shared" si="11"/>
        <v>87.26</v>
      </c>
      <c r="DD6" s="22">
        <f t="shared" si="11"/>
        <v>87.57</v>
      </c>
      <c r="DE6" s="22">
        <f t="shared" si="11"/>
        <v>87.26</v>
      </c>
      <c r="DF6" s="22">
        <f t="shared" si="11"/>
        <v>86.95</v>
      </c>
      <c r="DG6" s="21" t="str">
        <f>IF(DG7="","",IF(DG7="-","【-】","【"&amp;SUBSTITUTE(TEXT(DG7,"#,##0.00"),"-","△")&amp;"】"))</f>
        <v>【89.42】</v>
      </c>
      <c r="DH6" s="22">
        <f>IF(DH7="",NA(),DH7)</f>
        <v>47.88</v>
      </c>
      <c r="DI6" s="22">
        <f t="shared" ref="DI6:DQ6" si="12">IF(DI7="",NA(),DI7)</f>
        <v>47.7</v>
      </c>
      <c r="DJ6" s="22">
        <f t="shared" si="12"/>
        <v>48.12</v>
      </c>
      <c r="DK6" s="22">
        <f t="shared" si="12"/>
        <v>48.12</v>
      </c>
      <c r="DL6" s="22">
        <f t="shared" si="12"/>
        <v>47.66</v>
      </c>
      <c r="DM6" s="22">
        <f t="shared" si="12"/>
        <v>48.55</v>
      </c>
      <c r="DN6" s="22">
        <f t="shared" si="12"/>
        <v>49.2</v>
      </c>
      <c r="DO6" s="22">
        <f t="shared" si="12"/>
        <v>50.01</v>
      </c>
      <c r="DP6" s="22">
        <f t="shared" si="12"/>
        <v>50.99</v>
      </c>
      <c r="DQ6" s="22">
        <f t="shared" si="12"/>
        <v>51.79</v>
      </c>
      <c r="DR6" s="21" t="str">
        <f>IF(DR7="","",IF(DR7="-","【-】","【"&amp;SUBSTITUTE(TEXT(DR7,"#,##0.00"),"-","△")&amp;"】"))</f>
        <v>【52.02】</v>
      </c>
      <c r="DS6" s="22">
        <f>IF(DS7="",NA(),DS7)</f>
        <v>24.19</v>
      </c>
      <c r="DT6" s="22">
        <f t="shared" ref="DT6:EB6" si="13">IF(DT7="",NA(),DT7)</f>
        <v>24.1</v>
      </c>
      <c r="DU6" s="22">
        <f t="shared" si="13"/>
        <v>26.9</v>
      </c>
      <c r="DV6" s="22">
        <f t="shared" si="13"/>
        <v>28.57</v>
      </c>
      <c r="DW6" s="22">
        <f t="shared" si="13"/>
        <v>31.24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0.68</v>
      </c>
      <c r="EE6" s="22">
        <f t="shared" ref="EE6:EM6" si="14">IF(EE7="",NA(),EE7)</f>
        <v>0.47</v>
      </c>
      <c r="EF6" s="22">
        <f t="shared" si="14"/>
        <v>0.74</v>
      </c>
      <c r="EG6" s="22">
        <f t="shared" si="14"/>
        <v>0.69</v>
      </c>
      <c r="EH6" s="22">
        <f t="shared" si="14"/>
        <v>1.03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232246</v>
      </c>
      <c r="D7" s="24">
        <v>46</v>
      </c>
      <c r="E7" s="24">
        <v>1</v>
      </c>
      <c r="F7" s="24">
        <v>0</v>
      </c>
      <c r="G7" s="24">
        <v>1</v>
      </c>
      <c r="H7" s="24" t="s">
        <v>93</v>
      </c>
      <c r="I7" s="24" t="s">
        <v>94</v>
      </c>
      <c r="J7" s="24" t="s">
        <v>95</v>
      </c>
      <c r="K7" s="24" t="s">
        <v>96</v>
      </c>
      <c r="L7" s="24" t="s">
        <v>97</v>
      </c>
      <c r="M7" s="24" t="s">
        <v>98</v>
      </c>
      <c r="N7" s="25" t="s">
        <v>99</v>
      </c>
      <c r="O7" s="25">
        <v>74.900000000000006</v>
      </c>
      <c r="P7" s="25">
        <v>99.96</v>
      </c>
      <c r="Q7" s="25">
        <v>2486</v>
      </c>
      <c r="R7" s="25">
        <v>83610</v>
      </c>
      <c r="S7" s="25">
        <v>45.9</v>
      </c>
      <c r="T7" s="25">
        <v>1821.57</v>
      </c>
      <c r="U7" s="25">
        <v>83230</v>
      </c>
      <c r="V7" s="25">
        <v>45.9</v>
      </c>
      <c r="W7" s="25">
        <v>1813.29</v>
      </c>
      <c r="X7" s="25">
        <v>107.34</v>
      </c>
      <c r="Y7" s="25">
        <v>108.68</v>
      </c>
      <c r="Z7" s="25">
        <v>112.92</v>
      </c>
      <c r="AA7" s="25">
        <v>116.53</v>
      </c>
      <c r="AB7" s="25">
        <v>115.54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187.68</v>
      </c>
      <c r="AU7" s="25">
        <v>148.46</v>
      </c>
      <c r="AV7" s="25">
        <v>207.91</v>
      </c>
      <c r="AW7" s="25">
        <v>169.94</v>
      </c>
      <c r="AX7" s="25">
        <v>173.92</v>
      </c>
      <c r="AY7" s="25">
        <v>360.86</v>
      </c>
      <c r="AZ7" s="25">
        <v>350.79</v>
      </c>
      <c r="BA7" s="25">
        <v>354.57</v>
      </c>
      <c r="BB7" s="25">
        <v>357.74</v>
      </c>
      <c r="BC7" s="25">
        <v>344.88</v>
      </c>
      <c r="BD7" s="25">
        <v>243.36</v>
      </c>
      <c r="BE7" s="25">
        <v>130.72</v>
      </c>
      <c r="BF7" s="25">
        <v>153.11000000000001</v>
      </c>
      <c r="BG7" s="25">
        <v>146.47</v>
      </c>
      <c r="BH7" s="25">
        <v>149.04</v>
      </c>
      <c r="BI7" s="25">
        <v>157.76</v>
      </c>
      <c r="BJ7" s="25">
        <v>309.27999999999997</v>
      </c>
      <c r="BK7" s="25">
        <v>322.92</v>
      </c>
      <c r="BL7" s="25">
        <v>303.45999999999998</v>
      </c>
      <c r="BM7" s="25">
        <v>307.27999999999997</v>
      </c>
      <c r="BN7" s="25">
        <v>304.02</v>
      </c>
      <c r="BO7" s="25">
        <v>265.93</v>
      </c>
      <c r="BP7" s="25">
        <v>103.35</v>
      </c>
      <c r="BQ7" s="25">
        <v>95.49</v>
      </c>
      <c r="BR7" s="25">
        <v>107.08</v>
      </c>
      <c r="BS7" s="25">
        <v>112.9</v>
      </c>
      <c r="BT7" s="25">
        <v>112.44</v>
      </c>
      <c r="BU7" s="25">
        <v>103.32</v>
      </c>
      <c r="BV7" s="25">
        <v>100.85</v>
      </c>
      <c r="BW7" s="25">
        <v>103.79</v>
      </c>
      <c r="BX7" s="25">
        <v>98.3</v>
      </c>
      <c r="BY7" s="25">
        <v>98.89</v>
      </c>
      <c r="BZ7" s="25">
        <v>97.82</v>
      </c>
      <c r="CA7" s="25">
        <v>115.03</v>
      </c>
      <c r="CB7" s="25">
        <v>114.15</v>
      </c>
      <c r="CC7" s="25">
        <v>117.25</v>
      </c>
      <c r="CD7" s="25">
        <v>116.69</v>
      </c>
      <c r="CE7" s="25">
        <v>117.65</v>
      </c>
      <c r="CF7" s="25">
        <v>168.56</v>
      </c>
      <c r="CG7" s="25">
        <v>167.1</v>
      </c>
      <c r="CH7" s="25">
        <v>167.86</v>
      </c>
      <c r="CI7" s="25">
        <v>173.68</v>
      </c>
      <c r="CJ7" s="25">
        <v>174.52</v>
      </c>
      <c r="CK7" s="25">
        <v>177.56</v>
      </c>
      <c r="CL7" s="25">
        <v>83.17</v>
      </c>
      <c r="CM7" s="25">
        <v>86.61</v>
      </c>
      <c r="CN7" s="25">
        <v>86.41</v>
      </c>
      <c r="CO7" s="25">
        <v>84.48</v>
      </c>
      <c r="CP7" s="25">
        <v>84.49</v>
      </c>
      <c r="CQ7" s="25">
        <v>59.51</v>
      </c>
      <c r="CR7" s="25">
        <v>59.91</v>
      </c>
      <c r="CS7" s="25">
        <v>59.4</v>
      </c>
      <c r="CT7" s="25">
        <v>59.24</v>
      </c>
      <c r="CU7" s="25">
        <v>58.77</v>
      </c>
      <c r="CV7" s="25">
        <v>59.81</v>
      </c>
      <c r="CW7" s="25">
        <v>94.95</v>
      </c>
      <c r="CX7" s="25">
        <v>93.81</v>
      </c>
      <c r="CY7" s="25">
        <v>93.48</v>
      </c>
      <c r="CZ7" s="25">
        <v>94.67</v>
      </c>
      <c r="DA7" s="25">
        <v>93.93</v>
      </c>
      <c r="DB7" s="25">
        <v>87.08</v>
      </c>
      <c r="DC7" s="25">
        <v>87.26</v>
      </c>
      <c r="DD7" s="25">
        <v>87.57</v>
      </c>
      <c r="DE7" s="25">
        <v>87.26</v>
      </c>
      <c r="DF7" s="25">
        <v>86.95</v>
      </c>
      <c r="DG7" s="25">
        <v>89.42</v>
      </c>
      <c r="DH7" s="25">
        <v>47.88</v>
      </c>
      <c r="DI7" s="25">
        <v>47.7</v>
      </c>
      <c r="DJ7" s="25">
        <v>48.12</v>
      </c>
      <c r="DK7" s="25">
        <v>48.12</v>
      </c>
      <c r="DL7" s="25">
        <v>47.66</v>
      </c>
      <c r="DM7" s="25">
        <v>48.55</v>
      </c>
      <c r="DN7" s="25">
        <v>49.2</v>
      </c>
      <c r="DO7" s="25">
        <v>50.01</v>
      </c>
      <c r="DP7" s="25">
        <v>50.99</v>
      </c>
      <c r="DQ7" s="25">
        <v>51.79</v>
      </c>
      <c r="DR7" s="25">
        <v>52.02</v>
      </c>
      <c r="DS7" s="25">
        <v>24.19</v>
      </c>
      <c r="DT7" s="25">
        <v>24.1</v>
      </c>
      <c r="DU7" s="25">
        <v>26.9</v>
      </c>
      <c r="DV7" s="25">
        <v>28.57</v>
      </c>
      <c r="DW7" s="25">
        <v>31.24</v>
      </c>
      <c r="DX7" s="25">
        <v>17.11</v>
      </c>
      <c r="DY7" s="25">
        <v>18.329999999999998</v>
      </c>
      <c r="DZ7" s="25">
        <v>20.27</v>
      </c>
      <c r="EA7" s="25">
        <v>21.69</v>
      </c>
      <c r="EB7" s="25">
        <v>23.19</v>
      </c>
      <c r="EC7" s="25">
        <v>25.37</v>
      </c>
      <c r="ED7" s="25">
        <v>0.68</v>
      </c>
      <c r="EE7" s="25">
        <v>0.47</v>
      </c>
      <c r="EF7" s="25">
        <v>0.74</v>
      </c>
      <c r="EG7" s="25">
        <v>0.69</v>
      </c>
      <c r="EH7" s="25">
        <v>1.03</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2025-02-03T01:25:50Z</cp:lastPrinted>
  <dcterms:created xsi:type="dcterms:W3CDTF">2025-01-24T06:50:38Z</dcterms:created>
  <dcterms:modified xsi:type="dcterms:W3CDTF">2025-02-12T00:51:32Z</dcterms:modified>
  <cp:category/>
</cp:coreProperties>
</file>