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8　長久手市〇\下水道事業（公下、農集）\"/>
    </mc:Choice>
  </mc:AlternateContent>
  <xr:revisionPtr revIDLastSave="0" documentId="13_ncr:1_{24A268AB-5295-4A23-80B2-B1A84D81665A}" xr6:coauthVersionLast="47" xr6:coauthVersionMax="47" xr10:uidLastSave="{00000000-0000-0000-0000-000000000000}"/>
  <workbookProtection workbookAlgorithmName="SHA-512" workbookHashValue="c6tSIbkY//Swnn+h73tLVfYEaHBqkM3G9+HOfxzI064XxlzfMtlhFqyPTJ3j4L/tdmgp8SCkWbB1e6YtawChew==" workbookSaltValue="RFVbp720iKvMAXeYkTBxk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W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<sst xmlns="http://schemas.openxmlformats.org/spreadsheetml/2006/main" count="231" uniqueCount="114">
  <si>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</si>
  <si>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</si>
  <si>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</si>
  <si>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</si>
  <si>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</si>
  <si>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</si>
  <si>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</si>
  <si>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</si>
  <si>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</si>
  <si>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</si>
  <si>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</si>
  <si>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</si>
  <si>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</si>
  <si>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</si>
  <si>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</si>
  <si>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</si>
  <si>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</si>
  <si>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</si>
  <si>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</si>
  <si>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</si>
  <si>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</si>
  <si>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</si>
  <si>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</si>
  <si>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</si>
  <si>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</si>
  <si>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</si>
  <si>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</si>
  <si>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</si>
  <si>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</si>
  <si>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</si>
  <si>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</si>
  <si>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</si>
  <si>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</si>
  <si>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</si>
  <si>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</si>
  <si>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</si>
  <si>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</si>
  <si>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</si>
  <si>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</si>
  <si>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</si>
  <si>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</si>
  <si>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</si>
  <si>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</si>
  <si>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</si>
  <si>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</si>
  <si>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</si>
  <si>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</si>
  <si>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</si>
  <si>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</si>
  <si>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</si>
  <si>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</si>
  <si>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</si>
  <si>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</si>
  <si>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</si>
  <si>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</si>
  <si>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</si>
  <si>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</si>
  <si>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</si>
  <si>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</si>
  <si>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</si>
  <si>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</si>
  <si>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</si>
  <si>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</si>
  <si>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</si>
  <si>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</si>
  <si>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</si>
  <si>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</si>
  <si>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</si>
  <si>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</si>
  <si>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</si>
  <si>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</si>
  <si>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</si>
  <si>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</si>
  <si>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</si>
  <si>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</si>
  <si>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</si>
  <si>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</si>
  <si>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</si>
  <si>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</si>
  <si>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</si>
  <si>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</si>
  <si>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</si>
  <si>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</si>
  <si>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</si>
  <si>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</si>
  <si>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</si>
  <si>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</si>
  <si>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</si>
  <si>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</si>
  <si>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</si>
  <si>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</si>
  <si>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</si>
  <si>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</si>
  <si>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</si>
  <si>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</si>
  <si>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</si>
  <si>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</si>
  <si>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</si>
  <si>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</si>
  <si>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</si>
  <si>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</si>
  <si>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</si>
  <si>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</si>
  <si>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</si>
  <si>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</si>
  <si>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</si>
  <si>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</si>
  <si>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</si>
  <si>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</si>
  <si>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</si>
  <si>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</si>
  <si>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効率性については、令和３年度と令和４年度を除き経常黒字が続いていますが、経費回収率が100％を下回っているため、引き続き収益の増加と費用の抑制に努める必要があります。なお、令和７年度に使用料改定をするため、使用料収入は増加する見込みですが、今後も必要に応じて使用料改定を検討します。
老朽化の状況については、管渠老朽化率と管渠改善率の当該値はありませんが、最適整備構想に基づき、計画的に更新を進めていく必要があります。
また、令和元年度に策定した経営戦略については、令和７年度からの使用料改定や最新の社会情勢等を反映し、令和６年度に改定する予定です。</t>
    <rPh sb="16" eb="18">
      <t>レイワ</t>
    </rPh>
    <rPh sb="19" eb="21">
      <t>ネンド</t>
    </rPh>
    <rPh sb="185" eb="191">
      <t>サイテキセイビコウソウ</t>
    </rPh>
    <rPh sb="192" eb="193">
      <t>モト</t>
    </rPh>
    <rPh sb="196" eb="198">
      <t>ケイカク</t>
    </rPh>
    <phoneticPr fontId="4"/>
  </si>
  <si>
    <t>①有形固定資産減価償却率は、令和元年度から令和５年度の傾向として増加傾向ですが、類似団体平均値より低い水準です。これは、平成３０年度に地方公営企業法の一部適用を開始し、減価償却費は同年度から算定するためです。
②管渠老朽化率は、法定耐用年数を経過した管渠がないため0％になっていますが、令和５年度に実施した管渠のカメラ調査の結果、老朽化が進んでいる管渠も見受けられたため、今後、最適整備構想に基づき、計画的に更新していく必要があります。
③管渠改善率は、令和元年度から令和５年度までに更新した管渠がないため0％になっています。</t>
    <rPh sb="14" eb="19">
      <t>レイワガンネンド</t>
    </rPh>
    <rPh sb="21" eb="23">
      <t>レイワ</t>
    </rPh>
    <rPh sb="24" eb="26">
      <t>ネンド</t>
    </rPh>
    <rPh sb="27" eb="29">
      <t>ケイコウ</t>
    </rPh>
    <rPh sb="32" eb="36">
      <t>ゾウカケイコウ</t>
    </rPh>
    <rPh sb="143" eb="145">
      <t>レイワ</t>
    </rPh>
    <rPh sb="146" eb="148">
      <t>ネンド</t>
    </rPh>
    <rPh sb="149" eb="151">
      <t>ジッシ</t>
    </rPh>
    <rPh sb="153" eb="155">
      <t>カンキョ</t>
    </rPh>
    <rPh sb="162" eb="164">
      <t>ケッカ</t>
    </rPh>
    <rPh sb="165" eb="168">
      <t>ロウキュウカ</t>
    </rPh>
    <rPh sb="169" eb="170">
      <t>スス</t>
    </rPh>
    <rPh sb="174" eb="176">
      <t>カンキョ</t>
    </rPh>
    <rPh sb="177" eb="179">
      <t>ミウ</t>
    </rPh>
    <rPh sb="186" eb="188">
      <t>コンゴ</t>
    </rPh>
    <rPh sb="189" eb="195">
      <t>サイテキセイビコウソウ</t>
    </rPh>
    <rPh sb="196" eb="197">
      <t>モト</t>
    </rPh>
    <rPh sb="200" eb="203">
      <t>ケイカクテキ</t>
    </rPh>
    <rPh sb="204" eb="206">
      <t>コウシン</t>
    </rPh>
    <rPh sb="210" eb="212">
      <t>ヒツヨウ</t>
    </rPh>
    <rPh sb="227" eb="232">
      <t>レイワガンネンド</t>
    </rPh>
    <rPh sb="234" eb="236">
      <t>レイワ</t>
    </rPh>
    <rPh sb="237" eb="239">
      <t>ネンド</t>
    </rPh>
    <rPh sb="246" eb="248">
      <t>カンキョ</t>
    </rPh>
    <phoneticPr fontId="4"/>
  </si>
  <si>
    <t>①経常収支比率は、令和３年度と令和４年度を除き100％を超えているものの、⑤経費回収率が100％を大きく下回っており、一般会計負担金に依存している状況であるため、経営改善を図っていく必要があります。なお、令和７年度から使用料改定することが決まっており、使用料改定が反映される令和７年度以降の決算について、注視していく必要があります。
③流動比率は、令和４年度及び令和５年度においては使用料収入が増加したことと、企業債償還金の残高が減ったことにより100％を大幅に上回りました。
④企業債残高対事業規模比率は、減少傾向にあり、類似団体平均値よりも低い水準です。今後も企業債に過度に依存しないように事業を実施する必要があります。
⑥汚水処理原価は、令和４年度までは約150円で推移してきましたが、令和５年度では大幅に上昇しました。これは、最適整備構想に基づく管路等の基礎調査（以下「カメラ調査」という。）を実施したことにより、汚水処理費が大幅な増額となったためです。
⑦施設利用率は類似団体平均値を上回っており、適切な規模の施設と言えます。今後も当面は、汚水処理人口が伸びていくと予想しているため、施設利用率は下がらない見込みです。
⑧水洗化率は、100％を目標とし、率の向上に努めていく必要があります。</t>
    <rPh sb="9" eb="11">
      <t>レイワ</t>
    </rPh>
    <rPh sb="12" eb="14">
      <t>ネンド</t>
    </rPh>
    <rPh sb="15" eb="17">
      <t>レイワ</t>
    </rPh>
    <rPh sb="18" eb="20">
      <t>ネンド</t>
    </rPh>
    <rPh sb="21" eb="22">
      <t>ノゾ</t>
    </rPh>
    <rPh sb="49" eb="50">
      <t>オオ</t>
    </rPh>
    <rPh sb="174" eb="176">
      <t>レイワ</t>
    </rPh>
    <rPh sb="177" eb="179">
      <t>ネンド</t>
    </rPh>
    <rPh sb="179" eb="180">
      <t>オヨ</t>
    </rPh>
    <rPh sb="181" eb="183">
      <t>レイワ</t>
    </rPh>
    <rPh sb="184" eb="186">
      <t>ネンド</t>
    </rPh>
    <rPh sb="254" eb="258">
      <t>ゲンショウケイコウ</t>
    </rPh>
    <rPh sb="322" eb="324">
      <t>レイワ</t>
    </rPh>
    <rPh sb="325" eb="327">
      <t>ネンド</t>
    </rPh>
    <rPh sb="346" eb="348">
      <t>レイワ</t>
    </rPh>
    <rPh sb="349" eb="351">
      <t>ネンド</t>
    </rPh>
    <rPh sb="353" eb="355">
      <t>オオハバ</t>
    </rPh>
    <rPh sb="356" eb="358">
      <t>ジョウショウ</t>
    </rPh>
    <rPh sb="374" eb="375">
      <t>モト</t>
    </rPh>
    <rPh sb="386" eb="388">
      <t>イカ</t>
    </rPh>
    <rPh sb="392" eb="394">
      <t>チョウサ</t>
    </rPh>
    <rPh sb="433" eb="438">
      <t>シセツリヨウリツ</t>
    </rPh>
    <rPh sb="439" eb="446">
      <t>ルイジダンタイヘイキンチ</t>
    </rPh>
    <rPh sb="447" eb="449">
      <t>ウワマワ</t>
    </rPh>
    <rPh sb="454" eb="456">
      <t>テキセツ</t>
    </rPh>
    <rPh sb="457" eb="459">
      <t>キボ</t>
    </rPh>
    <rPh sb="460" eb="462">
      <t>シセツ</t>
    </rPh>
    <rPh sb="463" eb="464">
      <t>イ</t>
    </rPh>
    <rPh sb="468" eb="470">
      <t>コンゴ</t>
    </rPh>
    <rPh sb="471" eb="473">
      <t>トウメン</t>
    </rPh>
    <rPh sb="475" eb="481">
      <t>オスイショリジンコウ</t>
    </rPh>
    <rPh sb="482" eb="483">
      <t>ノ</t>
    </rPh>
    <rPh sb="488" eb="490">
      <t>ヨソウ</t>
    </rPh>
    <rPh sb="497" eb="499">
      <t>シセツ</t>
    </rPh>
    <rPh sb="499" eb="502">
      <t>リヨウリツ</t>
    </rPh>
    <rPh sb="503" eb="504">
      <t>サ</t>
    </rPh>
    <rPh sb="508" eb="51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</si>
</sst>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F-4D02-A44A-78E7490D52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05F-4D02-A44A-78E7490D52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78.06</c:v>
                </c:pt>
                <c:pt idx="1">
                  <c:v>69.260000000000005</c:v>
                </c:pt>
                <c:pt idx="2">
                  <c:v>72.28</c:v>
                </c:pt>
                <c:pt idx="3">
                  <c:v>70.14</c:v>
                </c:pt>
                <c:pt idx="4">
                  <c:v>71.53</c:v>
                </c:pt>
              </c:numCache>
            </c:numRef>
          </c:val>
          <c:extLst>
            <c:ext xmlns:c16="http://schemas.microsoft.com/office/drawing/2014/chart" uri="{C3380CC4-5D6E-409C-BE32-E72D297353CC}">
              <c16:uniqueId val="{00000000-4ACD-495A-A6BB-79D64A364F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4ACD-495A-A6BB-79D64A364F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90.46</c:v>
                </c:pt>
                <c:pt idx="1">
                  <c:v>90.62</c:v>
                </c:pt>
                <c:pt idx="2">
                  <c:v>91.59</c:v>
                </c:pt>
                <c:pt idx="3">
                  <c:v>91.65</c:v>
                </c:pt>
                <c:pt idx="4">
                  <c:v>91.78</c:v>
                </c:pt>
              </c:numCache>
            </c:numRef>
          </c:val>
          <c:extLst>
            <c:ext xmlns:c16="http://schemas.microsoft.com/office/drawing/2014/chart" uri="{C3380CC4-5D6E-409C-BE32-E72D297353CC}">
              <c16:uniqueId val="{00000000-592D-43FB-8BBC-7CEFE43B16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92D-43FB-8BBC-7CEFE43B16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112.61</c:v>
                </c:pt>
                <c:pt idx="1">
                  <c:v>105.25</c:v>
                </c:pt>
                <c:pt idx="2">
                  <c:v>99.47</c:v>
                </c:pt>
                <c:pt idx="3">
                  <c:v>97</c:v>
                </c:pt>
                <c:pt idx="4">
                  <c:v>102.33</c:v>
                </c:pt>
              </c:numCache>
            </c:numRef>
          </c:val>
          <c:extLst>
            <c:ext xmlns:c16="http://schemas.microsoft.com/office/drawing/2014/chart" uri="{C3380CC4-5D6E-409C-BE32-E72D297353CC}">
              <c16:uniqueId val="{00000000-2E0B-4283-9130-352D8A0711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2E0B-4283-9130-352D8A0711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7.26</c:v>
                </c:pt>
                <c:pt idx="1">
                  <c:v>10.66</c:v>
                </c:pt>
                <c:pt idx="2">
                  <c:v>14.32</c:v>
                </c:pt>
                <c:pt idx="3">
                  <c:v>17.98</c:v>
                </c:pt>
                <c:pt idx="4">
                  <c:v>21.31</c:v>
                </c:pt>
              </c:numCache>
            </c:numRef>
          </c:val>
          <c:extLst>
            <c:ext xmlns:c16="http://schemas.microsoft.com/office/drawing/2014/chart" uri="{C3380CC4-5D6E-409C-BE32-E72D297353CC}">
              <c16:uniqueId val="{00000000-164B-4E90-9018-D3D8967C89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164B-4E90-9018-D3D8967C89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31-4776-AF19-2221A66DFE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31-4776-AF19-2221A66DFE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1.57</c:v>
                </c:pt>
                <c:pt idx="3" formatCode="#,##0.00;&quot;△&quot;#,##0.00;&quot;-&quot;">
                  <c:v>10.48</c:v>
                </c:pt>
                <c:pt idx="4" formatCode="#,##0.00;&quot;△&quot;#,##0.00;&quot;-&quot;">
                  <c:v>2.36</c:v>
                </c:pt>
              </c:numCache>
            </c:numRef>
          </c:val>
          <c:extLst>
            <c:ext xmlns:c16="http://schemas.microsoft.com/office/drawing/2014/chart" uri="{C3380CC4-5D6E-409C-BE32-E72D297353CC}">
              <c16:uniqueId val="{00000000-1360-41D1-921C-7880438F91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1360-41D1-921C-7880438F91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110.11</c:v>
                </c:pt>
                <c:pt idx="1">
                  <c:v>73.42</c:v>
                </c:pt>
                <c:pt idx="2">
                  <c:v>90.7</c:v>
                </c:pt>
                <c:pt idx="3">
                  <c:v>181.24</c:v>
                </c:pt>
                <c:pt idx="4">
                  <c:v>218.67</c:v>
                </c:pt>
              </c:numCache>
            </c:numRef>
          </c:val>
          <c:extLst>
            <c:ext xmlns:c16="http://schemas.microsoft.com/office/drawing/2014/chart" uri="{C3380CC4-5D6E-409C-BE32-E72D297353CC}">
              <c16:uniqueId val="{00000000-D21D-4C70-9DC3-4838F0F685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D21D-4C70-9DC3-4838F0F685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51.21</c:v>
                </c:pt>
                <c:pt idx="1">
                  <c:v>48.34</c:v>
                </c:pt>
                <c:pt idx="2">
                  <c:v>34.229999999999997</c:v>
                </c:pt>
                <c:pt idx="3">
                  <c:v>21.78</c:v>
                </c:pt>
                <c:pt idx="4">
                  <c:v>7.32</c:v>
                </c:pt>
              </c:numCache>
            </c:numRef>
          </c:val>
          <c:extLst>
            <c:ext xmlns:c16="http://schemas.microsoft.com/office/drawing/2014/chart" uri="{C3380CC4-5D6E-409C-BE32-E72D297353CC}">
              <c16:uniqueId val="{00000000-94C3-431B-AE99-5EBFEBDAA0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94C3-431B-AE99-5EBFEBDAA0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93.04</c:v>
                </c:pt>
                <c:pt idx="1">
                  <c:v>80.94</c:v>
                </c:pt>
                <c:pt idx="2">
                  <c:v>82.34</c:v>
                </c:pt>
                <c:pt idx="3">
                  <c:v>83.77</c:v>
                </c:pt>
                <c:pt idx="4">
                  <c:v>58.47</c:v>
                </c:pt>
              </c:numCache>
            </c:numRef>
          </c:val>
          <c:extLst>
            <c:ext xmlns:c16="http://schemas.microsoft.com/office/drawing/2014/chart" uri="{C3380CC4-5D6E-409C-BE32-E72D297353CC}">
              <c16:uniqueId val="{00000000-51B9-4C65-B3FF-B779554C1C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51B9-4C65-B3FF-B779554C1C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163.77000000000001</c:v>
                </c:pt>
                <c:pt idx="1">
                  <c:v>150</c:v>
                </c:pt>
                <c:pt idx="2">
                  <c:v>150</c:v>
                </c:pt>
                <c:pt idx="3">
                  <c:v>150</c:v>
                </c:pt>
                <c:pt idx="4">
                  <c:v>218.81</c:v>
                </c:pt>
              </c:numCache>
            </c:numRef>
          </c:val>
          <c:extLst>
            <c:ext xmlns:c16="http://schemas.microsoft.com/office/drawing/2014/chart" uri="{C3380CC4-5D6E-409C-BE32-E72D297353CC}">
              <c16:uniqueId val="{00000000-D521-47FD-88CD-FD7575A9CA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D521-47FD-88CD-FD7575A9CA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愛知県　長久手市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61113</v>
      </c>
      <c r="AM8" s="45"/>
      <c r="AN8" s="45"/>
      <c r="AO8" s="45"/>
      <c r="AP8" s="45"/>
      <c r="AQ8" s="45"/>
      <c r="AR8" s="45"/>
      <c r="AS8" s="45"/>
      <c r="AT8" s="44">
        <f>データ!T6</f>
        <v>21.55</v>
      </c>
      <c r="AU8" s="44"/>
      <c r="AV8" s="44"/>
      <c r="AW8" s="44"/>
      <c r="AX8" s="44"/>
      <c r="AY8" s="44"/>
      <c r="AZ8" s="44"/>
      <c r="BA8" s="44"/>
      <c r="BB8" s="44">
        <f>データ!U6</f>
        <v>2835.87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4" t="str">
        <f>データ!N6</f>
        <v>-</v>
      </c>
      <c r="C10" s="44"/>
      <c r="D10" s="44"/>
      <c r="E10" s="44"/>
      <c r="F10" s="44"/>
      <c r="G10" s="44"/>
      <c r="H10" s="44"/>
      <c r="I10" s="44">
        <f>データ!O6</f>
        <v>97.23</v>
      </c>
      <c r="J10" s="44"/>
      <c r="K10" s="44"/>
      <c r="L10" s="44"/>
      <c r="M10" s="44"/>
      <c r="N10" s="44"/>
      <c r="O10" s="44"/>
      <c r="P10" s="44">
        <f>データ!P6</f>
        <v>5.88</v>
      </c>
      <c r="Q10" s="44"/>
      <c r="R10" s="44"/>
      <c r="S10" s="44"/>
      <c r="T10" s="44"/>
      <c r="U10" s="44"/>
      <c r="V10" s="44"/>
      <c r="W10" s="44">
        <f>データ!Q6</f>
        <v>80.69</v>
      </c>
      <c r="X10" s="44"/>
      <c r="Y10" s="44"/>
      <c r="Z10" s="44"/>
      <c r="AA10" s="44"/>
      <c r="AB10" s="44"/>
      <c r="AC10" s="44"/>
      <c r="AD10" s="45">
        <f>データ!R6</f>
        <v>2200</v>
      </c>
      <c r="AE10" s="45"/>
      <c r="AF10" s="45"/>
      <c r="AG10" s="45"/>
      <c r="AH10" s="45"/>
      <c r="AI10" s="45"/>
      <c r="AJ10" s="45"/>
      <c r="AK10" s="2"/>
      <c r="AL10" s="45">
        <f>データ!V6</f>
        <v>3590</v>
      </c>
      <c r="AM10" s="45"/>
      <c r="AN10" s="45"/>
      <c r="AO10" s="45"/>
      <c r="AP10" s="45"/>
      <c r="AQ10" s="45"/>
      <c r="AR10" s="45"/>
      <c r="AS10" s="45"/>
      <c r="AT10" s="44">
        <f>データ!W6</f>
        <v>0.82</v>
      </c>
      <c r="AU10" s="44"/>
      <c r="AV10" s="44"/>
      <c r="AW10" s="44"/>
      <c r="AX10" s="44"/>
      <c r="AY10" s="44"/>
      <c r="AZ10" s="44"/>
      <c r="BA10" s="44"/>
      <c r="BB10" s="44">
        <f>データ!X6</f>
        <v>4378.05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111</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azm+llUVhGlbqMcZk3vjL3HeFxLOLGnJudZxaMEHUDzdhMD5zEzpr04NpFNCOO8VVDB9KUQE7zgGnKUfskMiw==" saltValue="mxMz8Ga3tJVHK/BTTd3Q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2023</v>
      </c>
      <c r="C6" s="19">
        <f t="shared" ref="C6:X6" si="3">C7</f>
        <v>232386</v>
      </c>
      <c r="D6" s="19">
        <f t="shared" si="3"/>
        <v>46</v>
      </c>
      <c r="E6" s="19">
        <f t="shared" si="3"/>
        <v>17</v>
      </c>
      <c r="F6" s="19">
        <f t="shared" si="3"/>
        <v>5</v>
      </c>
      <c r="G6" s="19">
        <f t="shared" si="3"/>
        <v>0</v>
      </c>
      <c r="H6" s="19" t="str">
        <f t="shared" si="3"/>
        <v>愛知県　長久手市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97.23</v>
      </c>
      <c r="P6" s="20">
        <f t="shared" si="3"/>
        <v>5.88</v>
      </c>
      <c r="Q6" s="20">
        <f t="shared" si="3"/>
        <v>80.69</v>
      </c>
      <c r="R6" s="20">
        <f t="shared" si="3"/>
        <v>2200</v>
      </c>
      <c r="S6" s="20">
        <f t="shared" si="3"/>
        <v>61113</v>
      </c>
      <c r="T6" s="20">
        <f t="shared" si="3"/>
        <v>21.55</v>
      </c>
      <c r="U6" s="20">
        <f t="shared" si="3"/>
        <v>2835.87</v>
      </c>
      <c r="V6" s="20">
        <f t="shared" si="3"/>
        <v>3590</v>
      </c>
      <c r="W6" s="20">
        <f t="shared" si="3"/>
        <v>0.82</v>
      </c>
      <c r="X6" s="20">
        <f t="shared" si="3"/>
        <v>4378.05</v>
      </c>
      <c r="Y6" s="21">
        <f>IF(Y7="",NA(),Y7)</f>
        <v>112.61</v>
      </c>
      <c r="Z6" s="21">
        <f t="shared" ref="Z6:AH6" si="4">IF(Z7="",NA(),Z7)</f>
        <v>105.25</v>
      </c>
      <c r="AA6" s="21">
        <f t="shared" si="4"/>
        <v>99.47</v>
      </c>
      <c r="AB6" s="21">
        <f t="shared" si="4"/>
        <v>97</v>
      </c>
      <c r="AC6" s="21">
        <f t="shared" si="4"/>
        <v>102.33</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1">
        <f t="shared" si="5"/>
        <v>1.57</v>
      </c>
      <c r="AM6" s="21">
        <f t="shared" si="5"/>
        <v>10.48</v>
      </c>
      <c r="AN6" s="21">
        <f t="shared" si="5"/>
        <v>2.36</v>
      </c>
      <c r="AO6" s="21">
        <f t="shared" si="5"/>
        <v>127.98</v>
      </c>
      <c r="AP6" s="21">
        <f t="shared" si="5"/>
        <v>101.24</v>
      </c>
      <c r="AQ6" s="21">
        <f t="shared" si="5"/>
        <v>124.9</v>
      </c>
      <c r="AR6" s="21">
        <f t="shared" si="5"/>
        <v>124.8</v>
      </c>
      <c r="AS6" s="21">
        <f t="shared" si="5"/>
        <v>120.64</v>
      </c>
      <c r="AT6" s="20" t="str">
        <f>IF(AT7="","",IF(AT7="-","【-】","【"&amp;SUBSTITUTE(TEXT(AT7,"#,##0.00"),"-","△")&amp;"】"))</f>
        <v>【124.06】</v>
      </c>
      <c r="AU6" s="21">
        <f>IF(AU7="",NA(),AU7)</f>
        <v>110.11</v>
      </c>
      <c r="AV6" s="21">
        <f t="shared" ref="AV6:BD6" si="6">IF(AV7="",NA(),AV7)</f>
        <v>73.42</v>
      </c>
      <c r="AW6" s="21">
        <f t="shared" si="6"/>
        <v>90.7</v>
      </c>
      <c r="AX6" s="21">
        <f t="shared" si="6"/>
        <v>181.24</v>
      </c>
      <c r="AY6" s="21">
        <f t="shared" si="6"/>
        <v>218.67</v>
      </c>
      <c r="AZ6" s="21">
        <f t="shared" si="6"/>
        <v>44.14</v>
      </c>
      <c r="BA6" s="21">
        <f t="shared" si="6"/>
        <v>37.24</v>
      </c>
      <c r="BB6" s="21">
        <f t="shared" si="6"/>
        <v>33.58</v>
      </c>
      <c r="BC6" s="21">
        <f t="shared" si="6"/>
        <v>35.42</v>
      </c>
      <c r="BD6" s="21">
        <f t="shared" si="6"/>
        <v>39.82</v>
      </c>
      <c r="BE6" s="20" t="str">
        <f>IF(BE7="","",IF(BE7="-","【-】","【"&amp;SUBSTITUTE(TEXT(BE7,"#,##0.00"),"-","△")&amp;"】"))</f>
        <v>【42.02】</v>
      </c>
      <c r="BF6" s="21">
        <f>IF(BF7="",NA(),BF7)</f>
        <v>51.21</v>
      </c>
      <c r="BG6" s="21">
        <f t="shared" ref="BG6:BO6" si="7">IF(BG7="",NA(),BG7)</f>
        <v>48.34</v>
      </c>
      <c r="BH6" s="21">
        <f t="shared" si="7"/>
        <v>34.229999999999997</v>
      </c>
      <c r="BI6" s="21">
        <f t="shared" si="7"/>
        <v>21.78</v>
      </c>
      <c r="BJ6" s="21">
        <f t="shared" si="7"/>
        <v>7.32</v>
      </c>
      <c r="BK6" s="21">
        <f t="shared" si="7"/>
        <v>654.71</v>
      </c>
      <c r="BL6" s="21">
        <f t="shared" si="7"/>
        <v>783.8</v>
      </c>
      <c r="BM6" s="21">
        <f t="shared" si="7"/>
        <v>778.81</v>
      </c>
      <c r="BN6" s="21">
        <f t="shared" si="7"/>
        <v>718.49</v>
      </c>
      <c r="BO6" s="21">
        <f t="shared" si="7"/>
        <v>743.31</v>
      </c>
      <c r="BP6" s="20" t="str">
        <f>IF(BP7="","",IF(BP7="-","【-】","【"&amp;SUBSTITUTE(TEXT(BP7,"#,##0.00"),"-","△")&amp;"】"))</f>
        <v>【785.10】</v>
      </c>
      <c r="BQ6" s="21">
        <f>IF(BQ7="",NA(),BQ7)</f>
        <v>93.04</v>
      </c>
      <c r="BR6" s="21">
        <f t="shared" ref="BR6:BZ6" si="8">IF(BR7="",NA(),BR7)</f>
        <v>80.94</v>
      </c>
      <c r="BS6" s="21">
        <f t="shared" si="8"/>
        <v>82.34</v>
      </c>
      <c r="BT6" s="21">
        <f t="shared" si="8"/>
        <v>83.77</v>
      </c>
      <c r="BU6" s="21">
        <f t="shared" si="8"/>
        <v>58.47</v>
      </c>
      <c r="BV6" s="21">
        <f t="shared" si="8"/>
        <v>65.37</v>
      </c>
      <c r="BW6" s="21">
        <f t="shared" si="8"/>
        <v>68.11</v>
      </c>
      <c r="BX6" s="21">
        <f t="shared" si="8"/>
        <v>67.23</v>
      </c>
      <c r="BY6" s="21">
        <f t="shared" si="8"/>
        <v>61.82</v>
      </c>
      <c r="BZ6" s="21">
        <f t="shared" si="8"/>
        <v>61.15</v>
      </c>
      <c r="CA6" s="20" t="str">
        <f>IF(CA7="","",IF(CA7="-","【-】","【"&amp;SUBSTITUTE(TEXT(CA7,"#,##0.00"),"-","△")&amp;"】"))</f>
        <v>【56.93】</v>
      </c>
      <c r="CB6" s="21">
        <f>IF(CB7="",NA(),CB7)</f>
        <v>163.77000000000001</v>
      </c>
      <c r="CC6" s="21">
        <f t="shared" ref="CC6:CK6" si="9">IF(CC7="",NA(),CC7)</f>
        <v>150</v>
      </c>
      <c r="CD6" s="21">
        <f t="shared" si="9"/>
        <v>150</v>
      </c>
      <c r="CE6" s="21">
        <f t="shared" si="9"/>
        <v>150</v>
      </c>
      <c r="CF6" s="21">
        <f t="shared" si="9"/>
        <v>218.81</v>
      </c>
      <c r="CG6" s="21">
        <f t="shared" si="9"/>
        <v>228.99</v>
      </c>
      <c r="CH6" s="21">
        <f t="shared" si="9"/>
        <v>222.41</v>
      </c>
      <c r="CI6" s="21">
        <f t="shared" si="9"/>
        <v>228.21</v>
      </c>
      <c r="CJ6" s="21">
        <f t="shared" si="9"/>
        <v>246.9</v>
      </c>
      <c r="CK6" s="21">
        <f t="shared" si="9"/>
        <v>250.43</v>
      </c>
      <c r="CL6" s="20" t="str">
        <f>IF(CL7="","",IF(CL7="-","【-】","【"&amp;SUBSTITUTE(TEXT(CL7,"#,##0.00"),"-","△")&amp;"】"))</f>
        <v>【271.15】</v>
      </c>
      <c r="CM6" s="21">
        <f>IF(CM7="",NA(),CM7)</f>
        <v>78.06</v>
      </c>
      <c r="CN6" s="21">
        <f t="shared" ref="CN6:CV6" si="10">IF(CN7="",NA(),CN7)</f>
        <v>69.260000000000005</v>
      </c>
      <c r="CO6" s="21">
        <f t="shared" si="10"/>
        <v>72.28</v>
      </c>
      <c r="CP6" s="21">
        <f t="shared" si="10"/>
        <v>70.14</v>
      </c>
      <c r="CQ6" s="21">
        <f t="shared" si="10"/>
        <v>71.53</v>
      </c>
      <c r="CR6" s="21">
        <f t="shared" si="10"/>
        <v>54.06</v>
      </c>
      <c r="CS6" s="21">
        <f t="shared" si="10"/>
        <v>55.26</v>
      </c>
      <c r="CT6" s="21">
        <f t="shared" si="10"/>
        <v>54.54</v>
      </c>
      <c r="CU6" s="21">
        <f t="shared" si="10"/>
        <v>52.9</v>
      </c>
      <c r="CV6" s="21">
        <f t="shared" si="10"/>
        <v>52.63</v>
      </c>
      <c r="CW6" s="20" t="str">
        <f>IF(CW7="","",IF(CW7="-","【-】","【"&amp;SUBSTITUTE(TEXT(CW7,"#,##0.00"),"-","△")&amp;"】"))</f>
        <v>【49.87】</v>
      </c>
      <c r="CX6" s="21">
        <f>IF(CX7="",NA(),CX7)</f>
        <v>90.46</v>
      </c>
      <c r="CY6" s="21">
        <f t="shared" ref="CY6:DG6" si="11">IF(CY7="",NA(),CY7)</f>
        <v>90.62</v>
      </c>
      <c r="CZ6" s="21">
        <f t="shared" si="11"/>
        <v>91.59</v>
      </c>
      <c r="DA6" s="21">
        <f t="shared" si="11"/>
        <v>91.65</v>
      </c>
      <c r="DB6" s="21">
        <f t="shared" si="11"/>
        <v>91.78</v>
      </c>
      <c r="DC6" s="21">
        <f t="shared" si="11"/>
        <v>90.11</v>
      </c>
      <c r="DD6" s="21">
        <f t="shared" si="11"/>
        <v>90.52</v>
      </c>
      <c r="DE6" s="21">
        <f t="shared" si="11"/>
        <v>90.3</v>
      </c>
      <c r="DF6" s="21">
        <f t="shared" si="11"/>
        <v>90.3</v>
      </c>
      <c r="DG6" s="21">
        <f t="shared" si="11"/>
        <v>90.32</v>
      </c>
      <c r="DH6" s="20" t="str">
        <f>IF(DH7="","",IF(DH7="-","【-】","【"&amp;SUBSTITUTE(TEXT(DH7,"#,##0.00"),"-","△")&amp;"】"))</f>
        <v>【87.54】</v>
      </c>
      <c r="DI6" s="21">
        <f>IF(DI7="",NA(),DI7)</f>
        <v>7.26</v>
      </c>
      <c r="DJ6" s="21">
        <f t="shared" ref="DJ6:DR6" si="12">IF(DJ7="",NA(),DJ7)</f>
        <v>10.66</v>
      </c>
      <c r="DK6" s="21">
        <f t="shared" si="12"/>
        <v>14.32</v>
      </c>
      <c r="DL6" s="21">
        <f t="shared" si="12"/>
        <v>17.98</v>
      </c>
      <c r="DM6" s="21">
        <f t="shared" si="12"/>
        <v>21.31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5">
      <c r="A7" s="14"/>
      <c r="B7" s="23">
        <v>2023</v>
      </c>
      <c r="C7" s="23">
        <v>232386</v>
      </c>
      <c r="D7" s="23">
        <v>46</v>
      </c>
      <c r="E7" s="23">
        <v>17</v>
      </c>
      <c r="F7" s="23">
        <v>5</v>
      </c>
      <c r="G7" s="23">
        <v>0</v>
      </c>
      <c r="H7" s="23" t="s">
        <v>95</v>
      </c>
      <c r="I7" s="23" t="s">
        <v>96</v>
      </c>
      <c r="J7" s="23" t="s">
        <v>97</v>
      </c>
      <c r="K7" s="23" t="s">
        <v>98</v>
      </c>
      <c r="L7" s="23" t="s">
        <v>99</v>
      </c>
      <c r="M7" s="23" t="s">
        <v>100</v>
      </c>
      <c r="N7" s="24" t="s">
        <v>101</v>
      </c>
      <c r="O7" s="24">
        <v>97.23</v>
      </c>
      <c r="P7" s="24">
        <v>5.88</v>
      </c>
      <c r="Q7" s="24">
        <v>80.69</v>
      </c>
      <c r="R7" s="24">
        <v>2200</v>
      </c>
      <c r="S7" s="24">
        <v>61113</v>
      </c>
      <c r="T7" s="24">
        <v>21.55</v>
      </c>
      <c r="U7" s="24">
        <v>2835.87</v>
      </c>
      <c r="V7" s="24">
        <v>3590</v>
      </c>
      <c r="W7" s="24">
        <v>0.82</v>
      </c>
      <c r="X7" s="24">
        <v>4378.05</v>
      </c>
      <c r="Y7" s="24">
        <v>112.61</v>
      </c>
      <c r="Z7" s="24">
        <v>105.25</v>
      </c>
      <c r="AA7" s="24">
        <v>99.47</v>
      </c>
      <c r="AB7" s="24">
        <v>97</v>
      </c>
      <c r="AC7" s="24">
        <v>102.33</v>
      </c>
      <c r="AD7" s="24">
        <v>101.91</v>
      </c>
      <c r="AE7" s="24">
        <v>103.09</v>
      </c>
      <c r="AF7" s="24">
        <v>102.11</v>
      </c>
      <c r="AG7" s="24">
        <v>101.91</v>
      </c>
      <c r="AH7" s="24">
        <v>103.07</v>
      </c>
      <c r="AI7" s="24">
        <v>104.44</v>
      </c>
      <c r="AJ7" s="24">
        <v>0</v>
      </c>
      <c r="AK7" s="24">
        <v>0</v>
      </c>
      <c r="AL7" s="24">
        <v>1.57</v>
      </c>
      <c r="AM7" s="24">
        <v>10.48</v>
      </c>
      <c r="AN7" s="24">
        <v>2.36</v>
      </c>
      <c r="AO7" s="24">
        <v>127.98</v>
      </c>
      <c r="AP7" s="24">
        <v>101.24</v>
      </c>
      <c r="AQ7" s="24">
        <v>124.9</v>
      </c>
      <c r="AR7" s="24">
        <v>124.8</v>
      </c>
      <c r="AS7" s="24">
        <v>120.64</v>
      </c>
      <c r="AT7" s="24">
        <v>124.06</v>
      </c>
      <c r="AU7" s="24">
        <v>110.11</v>
      </c>
      <c r="AV7" s="24">
        <v>73.42</v>
      </c>
      <c r="AW7" s="24">
        <v>90.7</v>
      </c>
      <c r="AX7" s="24">
        <v>181.24</v>
      </c>
      <c r="AY7" s="24">
        <v>218.67</v>
      </c>
      <c r="AZ7" s="24">
        <v>44.14</v>
      </c>
      <c r="BA7" s="24">
        <v>37.24</v>
      </c>
      <c r="BB7" s="24">
        <v>33.58</v>
      </c>
      <c r="BC7" s="24">
        <v>35.42</v>
      </c>
      <c r="BD7" s="24">
        <v>39.82</v>
      </c>
      <c r="BE7" s="24">
        <v>42.02</v>
      </c>
      <c r="BF7" s="24">
        <v>51.21</v>
      </c>
      <c r="BG7" s="24">
        <v>48.34</v>
      </c>
      <c r="BH7" s="24">
        <v>34.229999999999997</v>
      </c>
      <c r="BI7" s="24">
        <v>21.78</v>
      </c>
      <c r="BJ7" s="24">
        <v>7.32</v>
      </c>
      <c r="BK7" s="24">
        <v>654.71</v>
      </c>
      <c r="BL7" s="24">
        <v>783.8</v>
      </c>
      <c r="BM7" s="24">
        <v>778.81</v>
      </c>
      <c r="BN7" s="24">
        <v>718.49</v>
      </c>
      <c r="BO7" s="24">
        <v>743.31</v>
      </c>
      <c r="BP7" s="24">
        <v>785.1</v>
      </c>
      <c r="BQ7" s="24">
        <v>93.04</v>
      </c>
      <c r="BR7" s="24">
        <v>80.94</v>
      </c>
      <c r="BS7" s="24">
        <v>82.34</v>
      </c>
      <c r="BT7" s="24">
        <v>83.77</v>
      </c>
      <c r="BU7" s="24">
        <v>58.47</v>
      </c>
      <c r="BV7" s="24">
        <v>65.37</v>
      </c>
      <c r="BW7" s="24">
        <v>68.11</v>
      </c>
      <c r="BX7" s="24">
        <v>67.23</v>
      </c>
      <c r="BY7" s="24">
        <v>61.82</v>
      </c>
      <c r="BZ7" s="24">
        <v>61.15</v>
      </c>
      <c r="CA7" s="24">
        <v>56.93</v>
      </c>
      <c r="CB7" s="24">
        <v>163.77000000000001</v>
      </c>
      <c r="CC7" s="24">
        <v>150</v>
      </c>
      <c r="CD7" s="24">
        <v>150</v>
      </c>
      <c r="CE7" s="24">
        <v>150</v>
      </c>
      <c r="CF7" s="24">
        <v>218.81</v>
      </c>
      <c r="CG7" s="24">
        <v>228.99</v>
      </c>
      <c r="CH7" s="24">
        <v>222.41</v>
      </c>
      <c r="CI7" s="24">
        <v>228.21</v>
      </c>
      <c r="CJ7" s="24">
        <v>246.9</v>
      </c>
      <c r="CK7" s="24">
        <v>250.43</v>
      </c>
      <c r="CL7" s="24">
        <v>271.14999999999998</v>
      </c>
      <c r="CM7" s="24">
        <v>78.06</v>
      </c>
      <c r="CN7" s="24">
        <v>69.260000000000005</v>
      </c>
      <c r="CO7" s="24">
        <v>72.28</v>
      </c>
      <c r="CP7" s="24">
        <v>70.14</v>
      </c>
      <c r="CQ7" s="24">
        <v>71.53</v>
      </c>
      <c r="CR7" s="24">
        <v>54.06</v>
      </c>
      <c r="CS7" s="24">
        <v>55.26</v>
      </c>
      <c r="CT7" s="24">
        <v>54.54</v>
      </c>
      <c r="CU7" s="24">
        <v>52.9</v>
      </c>
      <c r="CV7" s="24">
        <v>52.63</v>
      </c>
      <c r="CW7" s="24">
        <v>49.87</v>
      </c>
      <c r="CX7" s="24">
        <v>90.46</v>
      </c>
      <c r="CY7" s="24">
        <v>90.62</v>
      </c>
      <c r="CZ7" s="24">
        <v>91.59</v>
      </c>
      <c r="DA7" s="24">
        <v>91.65</v>
      </c>
      <c r="DB7" s="24">
        <v>91.78</v>
      </c>
      <c r="DC7" s="24">
        <v>90.11</v>
      </c>
      <c r="DD7" s="24">
        <v>90.52</v>
      </c>
      <c r="DE7" s="24">
        <v>90.3</v>
      </c>
      <c r="DF7" s="24">
        <v>90.3</v>
      </c>
      <c r="DG7" s="24">
        <v>90.32</v>
      </c>
      <c r="DH7" s="24">
        <v>87.54</v>
      </c>
      <c r="DI7" s="24">
        <v>7.26</v>
      </c>
      <c r="DJ7" s="24">
        <v>10.66</v>
      </c>
      <c r="DK7" s="24">
        <v>14.32</v>
      </c>
      <c r="DL7" s="24">
        <v>17.98</v>
      </c>
      <c r="DM7" s="24">
        <v>21.31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107</v>
      </c>
    </row>
    <row r="12" spans="1:148" x14ac:dyDescent="0.25">
      <c r="B12">
        <v>1</v>
      </c>
      <c r="C12">
        <v>1</v>
      </c>
      <c r="D12">
        <v>2</v>
      </c>
      <c r="E12">
        <v>3</v>
      </c>
      <c r="F12">
        <v>4</v>
      </c>
      <c r="G12" t="s">
        <v>108</v>
      </c>
    </row>
    <row r="13" spans="1:148" x14ac:dyDescent="0.2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2025-02-18T23:19:56Z</cp:lastPrinted>
  <dcterms:created xsi:type="dcterms:W3CDTF">2025-01-24T07:18:42Z</dcterms:created>
  <dcterms:modified xsi:type="dcterms:W3CDTF">2025-02-18T23:19:56Z</dcterms:modified>
  <cp:category/>
</cp:coreProperties>
</file>