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7A117B04-32FB-46CB-9352-56DBFF4F027C}" xr6:coauthVersionLast="47" xr6:coauthVersionMax="47" xr10:uidLastSave="{00000000-0000-0000-0000-000000000000}"/>
  <bookViews>
    <workbookView xWindow="-108" yWindow="-108" windowWidth="19656" windowHeight="12576" xr2:uid="{5FA16259-7844-43E8-8CF1-41A7304ADA90}"/>
  </bookViews>
  <sheets>
    <sheet name="様式" sheetId="1" r:id="rId1"/>
    <sheet name="業種リスト" sheetId="3" r:id="rId2"/>
    <sheet name="物質リスト" sheetId="2" r:id="rId3"/>
    <sheet name="（編集しないでください）統合用" sheetId="4" r:id="rId4"/>
  </sheets>
  <definedNames>
    <definedName name="_xlnm._FilterDatabase" localSheetId="2" hidden="1">物質リスト!$A$3:$J$518</definedName>
    <definedName name="_xlnm.Print_Area" localSheetId="1">業種リスト!$A$1:$C$60</definedName>
    <definedName name="_xlnm.Print_Area" localSheetId="0">様式!$A$1:$S$143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L2" i="4" l="1"/>
  <c r="EM2" i="4"/>
  <c r="EN2" i="4"/>
  <c r="EO2" i="4"/>
  <c r="EP2" i="4"/>
  <c r="EQ2" i="4"/>
  <c r="ER2" i="4"/>
  <c r="ES2" i="4"/>
  <c r="ET2" i="4"/>
  <c r="EU2" i="4"/>
  <c r="EV2" i="4"/>
  <c r="EW2" i="4"/>
  <c r="EX2" i="4"/>
  <c r="EY2" i="4"/>
  <c r="EZ2" i="4"/>
  <c r="FA2" i="4"/>
  <c r="FB2" i="4"/>
  <c r="FC2" i="4"/>
  <c r="FD2" i="4"/>
  <c r="FE2" i="4"/>
  <c r="FF2" i="4"/>
  <c r="FG2" i="4"/>
  <c r="FH2" i="4"/>
  <c r="FI2" i="4"/>
  <c r="FJ2" i="4"/>
  <c r="FK2" i="4"/>
  <c r="FL2" i="4"/>
  <c r="FM2" i="4"/>
  <c r="FN2" i="4"/>
  <c r="FO2" i="4"/>
  <c r="EI2" i="4"/>
  <c r="EJ2" i="4"/>
  <c r="EK2" i="4"/>
  <c r="DE2" i="4"/>
  <c r="DF2" i="4"/>
  <c r="DG2" i="4"/>
  <c r="DH2" i="4"/>
  <c r="DI2" i="4"/>
  <c r="DJ2" i="4"/>
  <c r="DK2" i="4"/>
  <c r="DL2" i="4"/>
  <c r="DM2" i="4"/>
  <c r="DN2" i="4"/>
  <c r="DO2" i="4"/>
  <c r="DP2" i="4"/>
  <c r="DQ2" i="4"/>
  <c r="DR2" i="4"/>
  <c r="DS2" i="4"/>
  <c r="DT2" i="4"/>
  <c r="DU2" i="4"/>
  <c r="DV2" i="4"/>
  <c r="DW2" i="4"/>
  <c r="DX2" i="4"/>
  <c r="DY2" i="4"/>
  <c r="DZ2" i="4"/>
  <c r="EA2" i="4"/>
  <c r="EB2" i="4"/>
  <c r="EC2" i="4"/>
  <c r="ED2" i="4"/>
  <c r="EE2" i="4"/>
  <c r="EF2" i="4"/>
  <c r="EG2" i="4"/>
  <c r="EH2" i="4"/>
  <c r="DB2" i="4"/>
  <c r="DC2" i="4"/>
  <c r="DD2" i="4"/>
  <c r="BX2" i="4"/>
  <c r="BY2" i="4"/>
  <c r="BZ2" i="4"/>
  <c r="CA2" i="4"/>
  <c r="CB2" i="4"/>
  <c r="CC2" i="4"/>
  <c r="CD2" i="4"/>
  <c r="CE2" i="4"/>
  <c r="CF2" i="4"/>
  <c r="CG2" i="4"/>
  <c r="CH2" i="4"/>
  <c r="CI2" i="4"/>
  <c r="CJ2" i="4"/>
  <c r="CK2" i="4"/>
  <c r="CL2" i="4"/>
  <c r="CM2" i="4"/>
  <c r="CN2" i="4"/>
  <c r="CO2" i="4"/>
  <c r="CP2" i="4"/>
  <c r="CQ2" i="4"/>
  <c r="CR2" i="4"/>
  <c r="CS2" i="4"/>
  <c r="CT2" i="4"/>
  <c r="CU2" i="4"/>
  <c r="CV2" i="4"/>
  <c r="CW2" i="4"/>
  <c r="CX2" i="4"/>
  <c r="CY2" i="4"/>
  <c r="CZ2" i="4"/>
  <c r="DA2" i="4"/>
  <c r="BU2" i="4"/>
  <c r="BV2" i="4"/>
  <c r="BW2" i="4"/>
  <c r="AT2" i="4"/>
  <c r="AU2" i="4"/>
  <c r="AV2" i="4"/>
  <c r="AW2" i="4"/>
  <c r="AX2" i="4"/>
  <c r="AY2" i="4"/>
  <c r="AZ2" i="4"/>
  <c r="BA2" i="4"/>
  <c r="BB2" i="4"/>
  <c r="BC2" i="4"/>
  <c r="BD2" i="4"/>
  <c r="BE2" i="4"/>
  <c r="BF2" i="4"/>
  <c r="BG2" i="4"/>
  <c r="BH2" i="4"/>
  <c r="BI2" i="4"/>
  <c r="BJ2" i="4"/>
  <c r="BK2" i="4"/>
  <c r="BL2" i="4"/>
  <c r="BM2" i="4"/>
  <c r="BN2" i="4"/>
  <c r="BO2" i="4"/>
  <c r="BP2" i="4"/>
  <c r="BQ2" i="4"/>
  <c r="BR2" i="4"/>
  <c r="BS2" i="4"/>
  <c r="BT2" i="4"/>
  <c r="AS2" i="4"/>
  <c r="AR2" i="4"/>
  <c r="AQ2" i="4"/>
  <c r="AI2" i="4"/>
  <c r="AJ2" i="4"/>
  <c r="AK2" i="4"/>
  <c r="AL2" i="4"/>
  <c r="AH2" i="4"/>
  <c r="AD2" i="4"/>
  <c r="AE2" i="4"/>
  <c r="AF2" i="4"/>
  <c r="AG2" i="4"/>
  <c r="AC2" i="4"/>
  <c r="AB2" i="4"/>
  <c r="W2" i="4"/>
  <c r="AP2" i="4"/>
  <c r="AO2" i="4"/>
  <c r="AN2" i="4"/>
  <c r="AA2" i="4"/>
  <c r="Z2" i="4"/>
  <c r="Y2" i="4"/>
  <c r="X2" i="4"/>
  <c r="I2" i="4"/>
  <c r="F2" i="4"/>
  <c r="V2" i="4"/>
  <c r="U2" i="4"/>
  <c r="T2" i="4"/>
  <c r="H2" i="4"/>
  <c r="V135" i="1"/>
  <c r="V134" i="1"/>
  <c r="V133" i="1"/>
  <c r="V132" i="1"/>
  <c r="V131" i="1"/>
  <c r="V130" i="1"/>
  <c r="V129" i="1"/>
  <c r="V128" i="1"/>
  <c r="V127" i="1"/>
  <c r="V126" i="1"/>
  <c r="V125" i="1"/>
  <c r="V108" i="1"/>
  <c r="V107" i="1"/>
  <c r="V106" i="1"/>
  <c r="V105" i="1"/>
  <c r="V104" i="1"/>
  <c r="V103" i="1"/>
  <c r="V102" i="1"/>
  <c r="V101" i="1"/>
  <c r="V100" i="1"/>
  <c r="V99" i="1"/>
  <c r="V98" i="1"/>
  <c r="V72" i="1"/>
  <c r="V73" i="1"/>
  <c r="V74" i="1"/>
  <c r="V75" i="1"/>
  <c r="V76" i="1"/>
  <c r="V77" i="1"/>
  <c r="V78" i="1"/>
  <c r="V79" i="1"/>
  <c r="V80" i="1"/>
  <c r="V81" i="1"/>
  <c r="V71" i="1"/>
  <c r="V46" i="1"/>
  <c r="V47" i="1"/>
  <c r="V48" i="1"/>
  <c r="V49" i="1"/>
  <c r="V50" i="1"/>
  <c r="V51" i="1"/>
  <c r="V52" i="1"/>
  <c r="V53" i="1"/>
  <c r="V54" i="1"/>
  <c r="V45" i="1"/>
  <c r="V44" i="1"/>
  <c r="AG135" i="1"/>
  <c r="AF135" i="1"/>
  <c r="H135" i="1"/>
  <c r="AG134" i="1"/>
  <c r="W134" i="1" s="1"/>
  <c r="AF134" i="1"/>
  <c r="H134" i="1"/>
  <c r="AG133" i="1"/>
  <c r="W133" i="1" s="1"/>
  <c r="AF133" i="1"/>
  <c r="H133" i="1"/>
  <c r="AG132" i="1"/>
  <c r="AF132" i="1"/>
  <c r="H132" i="1"/>
  <c r="AG131" i="1"/>
  <c r="AF131" i="1"/>
  <c r="H131" i="1"/>
  <c r="AG130" i="1"/>
  <c r="W130" i="1" s="1"/>
  <c r="AF130" i="1"/>
  <c r="H130" i="1"/>
  <c r="AG129" i="1"/>
  <c r="AF129" i="1"/>
  <c r="H129" i="1"/>
  <c r="AG128" i="1"/>
  <c r="AF128" i="1"/>
  <c r="H128" i="1"/>
  <c r="AG127" i="1"/>
  <c r="AF127" i="1"/>
  <c r="H127" i="1"/>
  <c r="AG126" i="1"/>
  <c r="AF126" i="1"/>
  <c r="H126" i="1"/>
  <c r="AG125" i="1"/>
  <c r="AF125" i="1"/>
  <c r="H125" i="1"/>
  <c r="AG108" i="1"/>
  <c r="AF108" i="1"/>
  <c r="H108" i="1"/>
  <c r="AG107" i="1"/>
  <c r="AF107" i="1"/>
  <c r="W107" i="1"/>
  <c r="H107" i="1"/>
  <c r="AG106" i="1"/>
  <c r="W106" i="1" s="1"/>
  <c r="AF106" i="1"/>
  <c r="H106" i="1"/>
  <c r="AG105" i="1"/>
  <c r="AF105" i="1"/>
  <c r="H105" i="1"/>
  <c r="AG104" i="1"/>
  <c r="AF104" i="1"/>
  <c r="H104" i="1"/>
  <c r="AG103" i="1"/>
  <c r="AF103" i="1"/>
  <c r="H103" i="1"/>
  <c r="AG102" i="1"/>
  <c r="W102" i="1" s="1"/>
  <c r="AF102" i="1"/>
  <c r="H102" i="1"/>
  <c r="AG101" i="1"/>
  <c r="AF101" i="1"/>
  <c r="H101" i="1"/>
  <c r="AG100" i="1"/>
  <c r="AF100" i="1"/>
  <c r="W100" i="1"/>
  <c r="H100" i="1"/>
  <c r="AG99" i="1"/>
  <c r="AF99" i="1"/>
  <c r="H99" i="1"/>
  <c r="AG98" i="1"/>
  <c r="W98" i="1" s="1"/>
  <c r="AF98" i="1"/>
  <c r="H98" i="1"/>
  <c r="AG81" i="1"/>
  <c r="AF81" i="1"/>
  <c r="H81" i="1"/>
  <c r="AG80" i="1"/>
  <c r="W80" i="1" s="1"/>
  <c r="AF80" i="1"/>
  <c r="H80" i="1"/>
  <c r="AG79" i="1"/>
  <c r="AF79" i="1"/>
  <c r="W79" i="1" s="1"/>
  <c r="H79" i="1"/>
  <c r="AG78" i="1"/>
  <c r="AF78" i="1"/>
  <c r="H78" i="1"/>
  <c r="AG77" i="1"/>
  <c r="AF77" i="1"/>
  <c r="H77" i="1"/>
  <c r="AG76" i="1"/>
  <c r="W76" i="1" s="1"/>
  <c r="AF76" i="1"/>
  <c r="H76" i="1"/>
  <c r="AG75" i="1"/>
  <c r="AF75" i="1"/>
  <c r="H75" i="1"/>
  <c r="AG74" i="1"/>
  <c r="AF74" i="1"/>
  <c r="W74" i="1"/>
  <c r="H74" i="1"/>
  <c r="AG73" i="1"/>
  <c r="AF73" i="1"/>
  <c r="H73" i="1"/>
  <c r="AG72" i="1"/>
  <c r="AF72" i="1"/>
  <c r="H72" i="1"/>
  <c r="AG71" i="1"/>
  <c r="W71" i="1" s="1"/>
  <c r="AF71" i="1"/>
  <c r="H71" i="1"/>
  <c r="AG54" i="1"/>
  <c r="AF54" i="1"/>
  <c r="H54" i="1"/>
  <c r="AG53" i="1"/>
  <c r="AF53" i="1"/>
  <c r="H53" i="1"/>
  <c r="AG52" i="1"/>
  <c r="AF52" i="1"/>
  <c r="H52" i="1"/>
  <c r="AG51" i="1"/>
  <c r="AF51" i="1"/>
  <c r="H51" i="1"/>
  <c r="AG50" i="1"/>
  <c r="AF50" i="1"/>
  <c r="H50" i="1"/>
  <c r="AG49" i="1"/>
  <c r="AF49" i="1"/>
  <c r="H49" i="1"/>
  <c r="AG48" i="1"/>
  <c r="AF48" i="1"/>
  <c r="H48" i="1"/>
  <c r="AG47" i="1"/>
  <c r="AF47" i="1"/>
  <c r="H47" i="1"/>
  <c r="AG46" i="1"/>
  <c r="AF46" i="1"/>
  <c r="H46" i="1"/>
  <c r="AG45" i="1"/>
  <c r="AF45" i="1"/>
  <c r="H45" i="1"/>
  <c r="AG44" i="1"/>
  <c r="AF44" i="1"/>
  <c r="W52" i="1" l="1"/>
  <c r="W77" i="1"/>
  <c r="W51" i="1"/>
  <c r="W127" i="1"/>
  <c r="W104" i="1"/>
  <c r="W101" i="1"/>
  <c r="W132" i="1"/>
  <c r="W75" i="1"/>
  <c r="W46" i="1"/>
  <c r="W47" i="1"/>
  <c r="W73" i="1"/>
  <c r="W50" i="1"/>
  <c r="W103" i="1"/>
  <c r="W44" i="1"/>
  <c r="W49" i="1"/>
  <c r="W72" i="1"/>
  <c r="W131" i="1"/>
  <c r="W108" i="1"/>
  <c r="W135" i="1"/>
  <c r="W53" i="1"/>
  <c r="W105" i="1"/>
  <c r="W128" i="1"/>
  <c r="W54" i="1"/>
  <c r="W129" i="1"/>
  <c r="W99" i="1"/>
  <c r="W48" i="1"/>
  <c r="W81" i="1"/>
  <c r="W125" i="1"/>
  <c r="W126" i="1"/>
  <c r="W78" i="1"/>
  <c r="W45" i="1"/>
  <c r="H44" i="1"/>
  <c r="V4" i="1"/>
  <c r="V30" i="1"/>
  <c r="V29" i="1"/>
  <c r="V27" i="1"/>
  <c r="V28" i="1"/>
  <c r="V26" i="1"/>
  <c r="E23" i="1"/>
  <c r="E22" i="1"/>
  <c r="E21" i="1"/>
  <c r="E20" i="1"/>
  <c r="V20" i="1"/>
  <c r="V18" i="1"/>
  <c r="V17" i="1"/>
  <c r="V15" i="1"/>
  <c r="V11" i="1"/>
  <c r="V10" i="1"/>
  <c r="V9" i="1"/>
  <c r="V7" i="1"/>
  <c r="V5" i="1"/>
  <c r="E518" i="2"/>
  <c r="F518" i="2" s="1"/>
  <c r="E517" i="2"/>
  <c r="F517" i="2" s="1"/>
  <c r="E516" i="2"/>
  <c r="F516" i="2" s="1"/>
  <c r="E515" i="2"/>
  <c r="F515" i="2" s="1"/>
  <c r="E514" i="2"/>
  <c r="F514" i="2" s="1"/>
  <c r="E513" i="2"/>
  <c r="F513" i="2" s="1"/>
  <c r="E512" i="2"/>
  <c r="F512" i="2" s="1"/>
  <c r="E511" i="2"/>
  <c r="F511" i="2" s="1"/>
  <c r="E510" i="2"/>
  <c r="F510" i="2" s="1"/>
  <c r="E509" i="2"/>
  <c r="F509" i="2" s="1"/>
  <c r="E508" i="2"/>
  <c r="F508" i="2" s="1"/>
  <c r="E507" i="2"/>
  <c r="F507" i="2" s="1"/>
  <c r="E506" i="2"/>
  <c r="F506" i="2" s="1"/>
  <c r="E505" i="2"/>
  <c r="F505" i="2" s="1"/>
  <c r="E504" i="2"/>
  <c r="F504" i="2" s="1"/>
  <c r="E503" i="2"/>
  <c r="F503" i="2" s="1"/>
  <c r="E502" i="2"/>
  <c r="F502" i="2" s="1"/>
  <c r="E501" i="2"/>
  <c r="F501" i="2" s="1"/>
  <c r="E500" i="2"/>
  <c r="F500" i="2" s="1"/>
  <c r="E499" i="2"/>
  <c r="F499" i="2" s="1"/>
  <c r="E498" i="2"/>
  <c r="F498" i="2" s="1"/>
  <c r="E497" i="2"/>
  <c r="F497" i="2" s="1"/>
  <c r="E496" i="2"/>
  <c r="F496" i="2" s="1"/>
  <c r="E495" i="2"/>
  <c r="F495" i="2" s="1"/>
  <c r="E494" i="2"/>
  <c r="F494" i="2" s="1"/>
  <c r="E493" i="2"/>
  <c r="F493" i="2" s="1"/>
  <c r="E492" i="2"/>
  <c r="F492" i="2" s="1"/>
  <c r="E491" i="2"/>
  <c r="F491" i="2" s="1"/>
  <c r="E490" i="2"/>
  <c r="F490" i="2" s="1"/>
  <c r="E489" i="2"/>
  <c r="F489" i="2" s="1"/>
  <c r="E488" i="2"/>
  <c r="F488" i="2" s="1"/>
  <c r="E487" i="2"/>
  <c r="F487" i="2" s="1"/>
  <c r="E486" i="2"/>
  <c r="F486" i="2" s="1"/>
  <c r="E485" i="2"/>
  <c r="F485" i="2" s="1"/>
  <c r="E484" i="2"/>
  <c r="F484" i="2" s="1"/>
  <c r="E483" i="2"/>
  <c r="F483" i="2" s="1"/>
  <c r="E482" i="2"/>
  <c r="F482" i="2" s="1"/>
  <c r="E481" i="2"/>
  <c r="F481" i="2" s="1"/>
  <c r="E480" i="2"/>
  <c r="F480" i="2" s="1"/>
  <c r="E479" i="2"/>
  <c r="F479" i="2" s="1"/>
  <c r="E478" i="2"/>
  <c r="F478" i="2" s="1"/>
  <c r="E477" i="2"/>
  <c r="F477" i="2" s="1"/>
  <c r="E476" i="2"/>
  <c r="F476" i="2" s="1"/>
  <c r="E475" i="2"/>
  <c r="F475" i="2" s="1"/>
  <c r="E474" i="2"/>
  <c r="F474" i="2" s="1"/>
  <c r="E473" i="2"/>
  <c r="F473" i="2" s="1"/>
  <c r="E472" i="2"/>
  <c r="F472" i="2" s="1"/>
  <c r="E471" i="2"/>
  <c r="F471" i="2" s="1"/>
  <c r="E470" i="2"/>
  <c r="F470" i="2" s="1"/>
  <c r="E469" i="2"/>
  <c r="F469" i="2" s="1"/>
  <c r="E468" i="2"/>
  <c r="F468" i="2" s="1"/>
  <c r="E467" i="2"/>
  <c r="F467" i="2" s="1"/>
  <c r="E466" i="2"/>
  <c r="F466" i="2" s="1"/>
  <c r="E465" i="2"/>
  <c r="F465" i="2" s="1"/>
  <c r="E464" i="2"/>
  <c r="F464" i="2" s="1"/>
  <c r="E463" i="2"/>
  <c r="F463" i="2" s="1"/>
  <c r="E462" i="2"/>
  <c r="F462" i="2" s="1"/>
  <c r="E461" i="2"/>
  <c r="F461" i="2" s="1"/>
  <c r="E460" i="2"/>
  <c r="F460" i="2" s="1"/>
  <c r="E459" i="2"/>
  <c r="F459" i="2" s="1"/>
  <c r="E458" i="2"/>
  <c r="F458" i="2" s="1"/>
  <c r="E457" i="2"/>
  <c r="F457" i="2" s="1"/>
  <c r="E456" i="2"/>
  <c r="F456" i="2" s="1"/>
  <c r="E455" i="2"/>
  <c r="F455" i="2" s="1"/>
  <c r="E454" i="2"/>
  <c r="F454" i="2" s="1"/>
  <c r="E453" i="2"/>
  <c r="F453" i="2" s="1"/>
  <c r="E452" i="2"/>
  <c r="F452" i="2" s="1"/>
  <c r="E451" i="2"/>
  <c r="F451" i="2" s="1"/>
  <c r="E450" i="2"/>
  <c r="F450" i="2" s="1"/>
  <c r="E449" i="2"/>
  <c r="F449" i="2" s="1"/>
  <c r="E448" i="2"/>
  <c r="F448" i="2" s="1"/>
  <c r="E447" i="2"/>
  <c r="F447" i="2" s="1"/>
  <c r="E446" i="2"/>
  <c r="F446" i="2" s="1"/>
  <c r="E445" i="2"/>
  <c r="F445" i="2" s="1"/>
  <c r="E444" i="2"/>
  <c r="F444" i="2" s="1"/>
  <c r="E443" i="2"/>
  <c r="F443" i="2" s="1"/>
  <c r="E442" i="2"/>
  <c r="F442" i="2" s="1"/>
  <c r="E441" i="2"/>
  <c r="F441" i="2" s="1"/>
  <c r="E440" i="2"/>
  <c r="F440" i="2" s="1"/>
  <c r="E439" i="2"/>
  <c r="F439" i="2" s="1"/>
  <c r="E438" i="2"/>
  <c r="F438" i="2" s="1"/>
  <c r="E437" i="2"/>
  <c r="F437" i="2" s="1"/>
  <c r="E436" i="2"/>
  <c r="F436" i="2" s="1"/>
  <c r="E435" i="2"/>
  <c r="F435" i="2" s="1"/>
  <c r="E434" i="2"/>
  <c r="F434" i="2" s="1"/>
  <c r="E433" i="2"/>
  <c r="F433" i="2" s="1"/>
  <c r="E432" i="2"/>
  <c r="F432" i="2" s="1"/>
  <c r="E431" i="2"/>
  <c r="F431" i="2" s="1"/>
  <c r="E430" i="2"/>
  <c r="F430" i="2" s="1"/>
  <c r="E429" i="2"/>
  <c r="F429" i="2" s="1"/>
  <c r="E428" i="2"/>
  <c r="F428" i="2" s="1"/>
  <c r="E427" i="2"/>
  <c r="F427" i="2" s="1"/>
  <c r="E426" i="2"/>
  <c r="F426" i="2" s="1"/>
  <c r="E425" i="2"/>
  <c r="F425" i="2" s="1"/>
  <c r="E424" i="2"/>
  <c r="F424" i="2" s="1"/>
  <c r="E423" i="2"/>
  <c r="F423" i="2" s="1"/>
  <c r="E422" i="2"/>
  <c r="F422" i="2" s="1"/>
  <c r="E421" i="2"/>
  <c r="F421" i="2" s="1"/>
  <c r="E420" i="2"/>
  <c r="F420" i="2" s="1"/>
  <c r="E419" i="2"/>
  <c r="F419" i="2" s="1"/>
  <c r="E418" i="2"/>
  <c r="F418" i="2" s="1"/>
  <c r="E417" i="2"/>
  <c r="F417" i="2" s="1"/>
  <c r="E416" i="2"/>
  <c r="F416" i="2" s="1"/>
  <c r="E415" i="2"/>
  <c r="F415" i="2" s="1"/>
  <c r="E414" i="2"/>
  <c r="F414" i="2" s="1"/>
  <c r="E413" i="2"/>
  <c r="F413" i="2" s="1"/>
  <c r="E412" i="2"/>
  <c r="F412" i="2" s="1"/>
  <c r="E411" i="2"/>
  <c r="F411" i="2" s="1"/>
  <c r="E410" i="2"/>
  <c r="F410" i="2" s="1"/>
  <c r="E409" i="2"/>
  <c r="F409" i="2" s="1"/>
  <c r="E408" i="2"/>
  <c r="F408" i="2" s="1"/>
  <c r="E407" i="2"/>
  <c r="F407" i="2" s="1"/>
  <c r="E406" i="2"/>
  <c r="F406" i="2" s="1"/>
  <c r="E405" i="2"/>
  <c r="F405" i="2" s="1"/>
  <c r="E404" i="2"/>
  <c r="F404" i="2" s="1"/>
  <c r="E403" i="2"/>
  <c r="F403" i="2" s="1"/>
  <c r="E402" i="2"/>
  <c r="F402" i="2" s="1"/>
  <c r="E401" i="2"/>
  <c r="F401" i="2" s="1"/>
  <c r="E400" i="2"/>
  <c r="F400" i="2" s="1"/>
  <c r="E399" i="2"/>
  <c r="F399" i="2" s="1"/>
  <c r="E398" i="2"/>
  <c r="F398" i="2" s="1"/>
  <c r="E397" i="2"/>
  <c r="F397" i="2" s="1"/>
  <c r="E396" i="2"/>
  <c r="F396" i="2" s="1"/>
  <c r="E395" i="2"/>
  <c r="F395" i="2" s="1"/>
  <c r="E394" i="2"/>
  <c r="F394" i="2" s="1"/>
  <c r="E393" i="2"/>
  <c r="F393" i="2" s="1"/>
  <c r="E392" i="2"/>
  <c r="F392" i="2" s="1"/>
  <c r="E391" i="2"/>
  <c r="F391" i="2" s="1"/>
  <c r="E390" i="2"/>
  <c r="F390" i="2" s="1"/>
  <c r="E389" i="2"/>
  <c r="F389" i="2" s="1"/>
  <c r="E388" i="2"/>
  <c r="F388" i="2" s="1"/>
  <c r="E387" i="2"/>
  <c r="F387" i="2" s="1"/>
  <c r="E386" i="2"/>
  <c r="F386" i="2" s="1"/>
  <c r="E385" i="2"/>
  <c r="F385" i="2" s="1"/>
  <c r="E384" i="2"/>
  <c r="F384" i="2" s="1"/>
  <c r="E383" i="2"/>
  <c r="F383" i="2" s="1"/>
  <c r="E382" i="2"/>
  <c r="F382" i="2" s="1"/>
  <c r="E381" i="2"/>
  <c r="F381" i="2" s="1"/>
  <c r="E380" i="2"/>
  <c r="F380" i="2" s="1"/>
  <c r="E379" i="2"/>
  <c r="F379" i="2" s="1"/>
  <c r="E378" i="2"/>
  <c r="F378" i="2" s="1"/>
  <c r="E377" i="2"/>
  <c r="F377" i="2" s="1"/>
  <c r="E376" i="2"/>
  <c r="F376" i="2" s="1"/>
  <c r="E375" i="2"/>
  <c r="F375" i="2" s="1"/>
  <c r="E374" i="2"/>
  <c r="F374" i="2" s="1"/>
  <c r="E373" i="2"/>
  <c r="F373" i="2" s="1"/>
  <c r="E372" i="2"/>
  <c r="F372" i="2" s="1"/>
  <c r="E371" i="2"/>
  <c r="F371" i="2" s="1"/>
  <c r="E370" i="2"/>
  <c r="F370" i="2" s="1"/>
  <c r="E369" i="2"/>
  <c r="F369" i="2" s="1"/>
  <c r="E368" i="2"/>
  <c r="F368" i="2" s="1"/>
  <c r="E367" i="2"/>
  <c r="F367" i="2" s="1"/>
  <c r="E366" i="2"/>
  <c r="F366" i="2" s="1"/>
  <c r="E365" i="2"/>
  <c r="F365" i="2" s="1"/>
  <c r="E364" i="2"/>
  <c r="F364" i="2" s="1"/>
  <c r="E363" i="2"/>
  <c r="F363" i="2" s="1"/>
  <c r="E362" i="2"/>
  <c r="F362" i="2" s="1"/>
  <c r="E361" i="2"/>
  <c r="F361" i="2" s="1"/>
  <c r="E360" i="2"/>
  <c r="F360" i="2" s="1"/>
  <c r="E359" i="2"/>
  <c r="F359" i="2" s="1"/>
  <c r="E358" i="2"/>
  <c r="F358" i="2" s="1"/>
  <c r="E357" i="2"/>
  <c r="F357" i="2" s="1"/>
  <c r="E356" i="2"/>
  <c r="F356" i="2" s="1"/>
  <c r="E355" i="2"/>
  <c r="F355" i="2" s="1"/>
  <c r="E354" i="2"/>
  <c r="F354" i="2" s="1"/>
  <c r="E353" i="2"/>
  <c r="F353" i="2" s="1"/>
  <c r="E352" i="2"/>
  <c r="F352" i="2" s="1"/>
  <c r="E351" i="2"/>
  <c r="F351" i="2" s="1"/>
  <c r="E350" i="2"/>
  <c r="F350" i="2" s="1"/>
  <c r="E349" i="2"/>
  <c r="F349" i="2" s="1"/>
  <c r="E348" i="2"/>
  <c r="F348" i="2" s="1"/>
  <c r="E347" i="2"/>
  <c r="F347" i="2" s="1"/>
  <c r="E346" i="2"/>
  <c r="F346" i="2" s="1"/>
  <c r="E345" i="2"/>
  <c r="F345" i="2" s="1"/>
  <c r="E344" i="2"/>
  <c r="F344" i="2" s="1"/>
  <c r="E343" i="2"/>
  <c r="F343" i="2" s="1"/>
  <c r="E342" i="2"/>
  <c r="F342" i="2" s="1"/>
  <c r="E341" i="2"/>
  <c r="F341" i="2" s="1"/>
  <c r="E340" i="2"/>
  <c r="F340" i="2" s="1"/>
  <c r="E339" i="2"/>
  <c r="F339" i="2" s="1"/>
  <c r="E338" i="2"/>
  <c r="F338" i="2" s="1"/>
  <c r="E337" i="2"/>
  <c r="F337" i="2" s="1"/>
  <c r="E336" i="2"/>
  <c r="F336" i="2" s="1"/>
  <c r="E335" i="2"/>
  <c r="F335" i="2" s="1"/>
  <c r="E334" i="2"/>
  <c r="F334" i="2" s="1"/>
  <c r="E333" i="2"/>
  <c r="F333" i="2" s="1"/>
  <c r="E332" i="2"/>
  <c r="F332" i="2" s="1"/>
  <c r="E331" i="2"/>
  <c r="F331" i="2" s="1"/>
  <c r="E330" i="2"/>
  <c r="F330" i="2" s="1"/>
  <c r="E329" i="2"/>
  <c r="F329" i="2" s="1"/>
  <c r="E328" i="2"/>
  <c r="F328" i="2" s="1"/>
  <c r="E327" i="2"/>
  <c r="F327" i="2" s="1"/>
  <c r="E326" i="2"/>
  <c r="F326" i="2" s="1"/>
  <c r="E325" i="2"/>
  <c r="F325" i="2" s="1"/>
  <c r="E324" i="2"/>
  <c r="F324" i="2" s="1"/>
  <c r="E323" i="2"/>
  <c r="F323" i="2" s="1"/>
  <c r="E322" i="2"/>
  <c r="F322" i="2" s="1"/>
  <c r="E321" i="2"/>
  <c r="F321" i="2" s="1"/>
  <c r="E320" i="2"/>
  <c r="F320" i="2" s="1"/>
  <c r="E319" i="2"/>
  <c r="F319" i="2" s="1"/>
  <c r="E318" i="2"/>
  <c r="F318" i="2" s="1"/>
  <c r="E317" i="2"/>
  <c r="F317" i="2" s="1"/>
  <c r="E316" i="2"/>
  <c r="F316" i="2" s="1"/>
  <c r="E315" i="2"/>
  <c r="F315" i="2" s="1"/>
  <c r="E314" i="2"/>
  <c r="F314" i="2" s="1"/>
  <c r="E313" i="2"/>
  <c r="F313" i="2" s="1"/>
  <c r="E312" i="2"/>
  <c r="F312" i="2" s="1"/>
  <c r="E311" i="2"/>
  <c r="F311" i="2" s="1"/>
  <c r="E310" i="2"/>
  <c r="F310" i="2" s="1"/>
  <c r="E309" i="2"/>
  <c r="F309" i="2" s="1"/>
  <c r="E308" i="2"/>
  <c r="F308" i="2" s="1"/>
  <c r="E307" i="2"/>
  <c r="F307" i="2" s="1"/>
  <c r="E306" i="2"/>
  <c r="F306" i="2" s="1"/>
  <c r="E305" i="2"/>
  <c r="F305" i="2" s="1"/>
  <c r="E304" i="2"/>
  <c r="F304" i="2" s="1"/>
  <c r="E303" i="2"/>
  <c r="F303" i="2" s="1"/>
  <c r="E302" i="2"/>
  <c r="F302" i="2" s="1"/>
  <c r="E301" i="2"/>
  <c r="F301" i="2" s="1"/>
  <c r="E300" i="2"/>
  <c r="F300" i="2" s="1"/>
  <c r="E299" i="2"/>
  <c r="F299" i="2" s="1"/>
  <c r="E298" i="2"/>
  <c r="F298" i="2" s="1"/>
  <c r="E297" i="2"/>
  <c r="F297" i="2" s="1"/>
  <c r="E296" i="2"/>
  <c r="F296" i="2" s="1"/>
  <c r="E295" i="2"/>
  <c r="F295" i="2" s="1"/>
  <c r="E294" i="2"/>
  <c r="F294" i="2" s="1"/>
  <c r="E293" i="2"/>
  <c r="F293" i="2" s="1"/>
  <c r="E292" i="2"/>
  <c r="F292" i="2" s="1"/>
  <c r="E291" i="2"/>
  <c r="F291" i="2" s="1"/>
  <c r="E290" i="2"/>
  <c r="F290" i="2" s="1"/>
  <c r="E289" i="2"/>
  <c r="F289" i="2" s="1"/>
  <c r="E288" i="2"/>
  <c r="F288" i="2" s="1"/>
  <c r="E287" i="2"/>
  <c r="F287" i="2" s="1"/>
  <c r="E286" i="2"/>
  <c r="F286" i="2" s="1"/>
  <c r="E285" i="2"/>
  <c r="F285" i="2" s="1"/>
  <c r="E284" i="2"/>
  <c r="F284" i="2" s="1"/>
  <c r="E283" i="2"/>
  <c r="F283" i="2" s="1"/>
  <c r="E282" i="2"/>
  <c r="F282" i="2" s="1"/>
  <c r="E281" i="2"/>
  <c r="F281" i="2" s="1"/>
  <c r="E280" i="2"/>
  <c r="F280" i="2" s="1"/>
  <c r="E279" i="2"/>
  <c r="F279" i="2" s="1"/>
  <c r="E278" i="2"/>
  <c r="F278" i="2" s="1"/>
  <c r="E277" i="2"/>
  <c r="F277" i="2" s="1"/>
  <c r="E276" i="2"/>
  <c r="F276" i="2" s="1"/>
  <c r="E275" i="2"/>
  <c r="F275" i="2" s="1"/>
  <c r="E274" i="2"/>
  <c r="F274" i="2" s="1"/>
  <c r="E273" i="2"/>
  <c r="F273" i="2" s="1"/>
  <c r="E272" i="2"/>
  <c r="F272" i="2" s="1"/>
  <c r="E271" i="2"/>
  <c r="F271" i="2" s="1"/>
  <c r="E270" i="2"/>
  <c r="F270" i="2" s="1"/>
  <c r="E269" i="2"/>
  <c r="F269" i="2" s="1"/>
  <c r="E268" i="2"/>
  <c r="F268" i="2" s="1"/>
  <c r="E267" i="2"/>
  <c r="F267" i="2" s="1"/>
  <c r="E266" i="2"/>
  <c r="F266" i="2" s="1"/>
  <c r="E265" i="2"/>
  <c r="F265" i="2" s="1"/>
  <c r="E264" i="2"/>
  <c r="F264" i="2" s="1"/>
  <c r="E263" i="2"/>
  <c r="F263" i="2" s="1"/>
  <c r="E262" i="2"/>
  <c r="F262" i="2" s="1"/>
  <c r="E261" i="2"/>
  <c r="F261" i="2" s="1"/>
  <c r="E260" i="2"/>
  <c r="F260" i="2" s="1"/>
  <c r="E259" i="2"/>
  <c r="F259" i="2" s="1"/>
  <c r="E258" i="2"/>
  <c r="F258" i="2" s="1"/>
  <c r="E257" i="2"/>
  <c r="F257" i="2" s="1"/>
  <c r="E256" i="2"/>
  <c r="F256" i="2" s="1"/>
  <c r="E255" i="2"/>
  <c r="F255" i="2" s="1"/>
  <c r="E254" i="2"/>
  <c r="F254" i="2" s="1"/>
  <c r="E253" i="2"/>
  <c r="F253" i="2" s="1"/>
  <c r="E252" i="2"/>
  <c r="F252" i="2" s="1"/>
  <c r="E251" i="2"/>
  <c r="F251" i="2" s="1"/>
  <c r="E250" i="2"/>
  <c r="F250" i="2" s="1"/>
  <c r="E249" i="2"/>
  <c r="F249" i="2" s="1"/>
  <c r="E248" i="2"/>
  <c r="F248" i="2" s="1"/>
  <c r="E247" i="2"/>
  <c r="F247" i="2" s="1"/>
  <c r="E246" i="2"/>
  <c r="F246" i="2" s="1"/>
  <c r="E245" i="2"/>
  <c r="F245" i="2" s="1"/>
  <c r="E244" i="2"/>
  <c r="F244" i="2" s="1"/>
  <c r="E243" i="2"/>
  <c r="F243" i="2" s="1"/>
  <c r="E242" i="2"/>
  <c r="F242" i="2" s="1"/>
  <c r="E241" i="2"/>
  <c r="F241" i="2" s="1"/>
  <c r="E240" i="2"/>
  <c r="F240" i="2" s="1"/>
  <c r="E239" i="2"/>
  <c r="F239" i="2" s="1"/>
  <c r="E238" i="2"/>
  <c r="F238" i="2" s="1"/>
  <c r="E237" i="2"/>
  <c r="F237" i="2" s="1"/>
  <c r="E236" i="2"/>
  <c r="F236" i="2" s="1"/>
  <c r="E235" i="2"/>
  <c r="F235" i="2" s="1"/>
  <c r="E234" i="2"/>
  <c r="F234" i="2" s="1"/>
  <c r="E233" i="2"/>
  <c r="F233" i="2" s="1"/>
  <c r="E232" i="2"/>
  <c r="F232" i="2" s="1"/>
  <c r="E231" i="2"/>
  <c r="F231" i="2" s="1"/>
  <c r="E230" i="2"/>
  <c r="F230" i="2" s="1"/>
  <c r="E229" i="2"/>
  <c r="F229" i="2" s="1"/>
  <c r="E228" i="2"/>
  <c r="F228" i="2" s="1"/>
  <c r="E227" i="2"/>
  <c r="F227" i="2" s="1"/>
  <c r="E226" i="2"/>
  <c r="F226" i="2" s="1"/>
  <c r="E225" i="2"/>
  <c r="F225" i="2" s="1"/>
  <c r="E224" i="2"/>
  <c r="F224" i="2" s="1"/>
  <c r="E223" i="2"/>
  <c r="F223" i="2" s="1"/>
  <c r="E222" i="2"/>
  <c r="F222" i="2" s="1"/>
  <c r="E221" i="2"/>
  <c r="F221" i="2" s="1"/>
  <c r="E220" i="2"/>
  <c r="F220" i="2" s="1"/>
  <c r="E219" i="2"/>
  <c r="F219" i="2" s="1"/>
  <c r="E218" i="2"/>
  <c r="F218" i="2" s="1"/>
  <c r="E217" i="2"/>
  <c r="F217" i="2" s="1"/>
  <c r="E216" i="2"/>
  <c r="F216" i="2" s="1"/>
  <c r="E215" i="2"/>
  <c r="F215" i="2" s="1"/>
  <c r="E214" i="2"/>
  <c r="F214" i="2" s="1"/>
  <c r="E213" i="2"/>
  <c r="F213" i="2" s="1"/>
  <c r="E212" i="2"/>
  <c r="F212" i="2" s="1"/>
  <c r="E211" i="2"/>
  <c r="F211" i="2" s="1"/>
  <c r="E210" i="2"/>
  <c r="F210" i="2" s="1"/>
  <c r="E209" i="2"/>
  <c r="F209" i="2" s="1"/>
  <c r="E208" i="2"/>
  <c r="F208" i="2" s="1"/>
  <c r="E207" i="2"/>
  <c r="F207" i="2" s="1"/>
  <c r="E206" i="2"/>
  <c r="F206" i="2" s="1"/>
  <c r="E205" i="2"/>
  <c r="F205" i="2" s="1"/>
  <c r="E204" i="2"/>
  <c r="F204" i="2" s="1"/>
  <c r="E203" i="2"/>
  <c r="F203" i="2" s="1"/>
  <c r="E202" i="2"/>
  <c r="F202" i="2" s="1"/>
  <c r="E201" i="2"/>
  <c r="F201" i="2" s="1"/>
  <c r="E200" i="2"/>
  <c r="F200" i="2" s="1"/>
  <c r="E199" i="2"/>
  <c r="F199" i="2" s="1"/>
  <c r="E198" i="2"/>
  <c r="F198" i="2" s="1"/>
  <c r="E197" i="2"/>
  <c r="F197" i="2" s="1"/>
  <c r="E196" i="2"/>
  <c r="F196" i="2" s="1"/>
  <c r="E195" i="2"/>
  <c r="F195" i="2" s="1"/>
  <c r="E194" i="2"/>
  <c r="F194" i="2" s="1"/>
  <c r="E193" i="2"/>
  <c r="F193" i="2" s="1"/>
  <c r="E192" i="2"/>
  <c r="F192" i="2" s="1"/>
  <c r="E191" i="2"/>
  <c r="F191" i="2" s="1"/>
  <c r="E190" i="2"/>
  <c r="F190" i="2" s="1"/>
  <c r="E189" i="2"/>
  <c r="F189" i="2" s="1"/>
  <c r="E188" i="2"/>
  <c r="F188" i="2" s="1"/>
  <c r="E187" i="2"/>
  <c r="F187" i="2" s="1"/>
  <c r="E186" i="2"/>
  <c r="F186" i="2" s="1"/>
  <c r="E185" i="2"/>
  <c r="F185" i="2" s="1"/>
  <c r="E184" i="2"/>
  <c r="F184" i="2" s="1"/>
  <c r="E183" i="2"/>
  <c r="F183" i="2" s="1"/>
  <c r="E182" i="2"/>
  <c r="F182" i="2" s="1"/>
  <c r="E181" i="2"/>
  <c r="F181" i="2" s="1"/>
  <c r="E180" i="2"/>
  <c r="F180" i="2" s="1"/>
  <c r="E179" i="2"/>
  <c r="F179" i="2" s="1"/>
  <c r="E178" i="2"/>
  <c r="F178" i="2" s="1"/>
  <c r="E177" i="2"/>
  <c r="F177" i="2" s="1"/>
  <c r="E176" i="2"/>
  <c r="F176" i="2" s="1"/>
  <c r="E175" i="2"/>
  <c r="F175" i="2" s="1"/>
  <c r="E174" i="2"/>
  <c r="F174" i="2" s="1"/>
  <c r="E173" i="2"/>
  <c r="F173" i="2" s="1"/>
  <c r="E172" i="2"/>
  <c r="F172" i="2" s="1"/>
  <c r="E171" i="2"/>
  <c r="F171" i="2" s="1"/>
  <c r="E170" i="2"/>
  <c r="F170" i="2" s="1"/>
  <c r="E169" i="2"/>
  <c r="F169" i="2" s="1"/>
  <c r="E168" i="2"/>
  <c r="F168" i="2" s="1"/>
  <c r="E167" i="2"/>
  <c r="F167" i="2" s="1"/>
  <c r="E166" i="2"/>
  <c r="F166" i="2" s="1"/>
  <c r="E165" i="2"/>
  <c r="F165" i="2" s="1"/>
  <c r="E164" i="2"/>
  <c r="F164" i="2" s="1"/>
  <c r="E163" i="2"/>
  <c r="F163" i="2" s="1"/>
  <c r="E162" i="2"/>
  <c r="F162" i="2" s="1"/>
  <c r="E161" i="2"/>
  <c r="F161" i="2" s="1"/>
  <c r="E160" i="2"/>
  <c r="F160" i="2" s="1"/>
  <c r="E159" i="2"/>
  <c r="F159" i="2" s="1"/>
  <c r="E158" i="2"/>
  <c r="F158" i="2" s="1"/>
  <c r="E157" i="2"/>
  <c r="F157" i="2" s="1"/>
  <c r="E156" i="2"/>
  <c r="F156" i="2" s="1"/>
  <c r="E155" i="2"/>
  <c r="F155" i="2" s="1"/>
  <c r="E154" i="2"/>
  <c r="F154" i="2" s="1"/>
  <c r="E153" i="2"/>
  <c r="F153" i="2" s="1"/>
  <c r="E152" i="2"/>
  <c r="F152" i="2" s="1"/>
  <c r="E151" i="2"/>
  <c r="F151" i="2" s="1"/>
  <c r="E150" i="2"/>
  <c r="F150" i="2" s="1"/>
  <c r="E149" i="2"/>
  <c r="F149" i="2" s="1"/>
  <c r="E148" i="2"/>
  <c r="F148" i="2" s="1"/>
  <c r="E147" i="2"/>
  <c r="F147" i="2" s="1"/>
  <c r="E146" i="2"/>
  <c r="F146" i="2" s="1"/>
  <c r="E145" i="2"/>
  <c r="F145" i="2" s="1"/>
  <c r="E144" i="2"/>
  <c r="F144" i="2" s="1"/>
  <c r="E143" i="2"/>
  <c r="F143" i="2" s="1"/>
  <c r="E142" i="2"/>
  <c r="F142" i="2" s="1"/>
  <c r="E141" i="2"/>
  <c r="F141" i="2" s="1"/>
  <c r="E140" i="2"/>
  <c r="F140" i="2" s="1"/>
  <c r="E139" i="2"/>
  <c r="F139" i="2" s="1"/>
  <c r="E138" i="2"/>
  <c r="F138" i="2" s="1"/>
  <c r="E137" i="2"/>
  <c r="F137" i="2" s="1"/>
  <c r="E136" i="2"/>
  <c r="F136" i="2" s="1"/>
  <c r="E135" i="2"/>
  <c r="F135" i="2" s="1"/>
  <c r="E134" i="2"/>
  <c r="F134" i="2" s="1"/>
  <c r="E133" i="2"/>
  <c r="F133" i="2" s="1"/>
  <c r="E132" i="2"/>
  <c r="F132" i="2" s="1"/>
  <c r="E131" i="2"/>
  <c r="F131" i="2" s="1"/>
  <c r="E130" i="2"/>
  <c r="F130" i="2" s="1"/>
  <c r="E129" i="2"/>
  <c r="F129" i="2" s="1"/>
  <c r="E128" i="2"/>
  <c r="F128" i="2" s="1"/>
  <c r="E127" i="2"/>
  <c r="F127" i="2" s="1"/>
  <c r="E126" i="2"/>
  <c r="F126" i="2" s="1"/>
  <c r="E125" i="2"/>
  <c r="F125" i="2" s="1"/>
  <c r="E124" i="2"/>
  <c r="F124" i="2" s="1"/>
  <c r="E123" i="2"/>
  <c r="F123" i="2" s="1"/>
  <c r="E122" i="2"/>
  <c r="F122" i="2" s="1"/>
  <c r="E121" i="2"/>
  <c r="F121" i="2" s="1"/>
  <c r="E120" i="2"/>
  <c r="F120" i="2" s="1"/>
  <c r="E119" i="2"/>
  <c r="F119" i="2" s="1"/>
  <c r="E118" i="2"/>
  <c r="F118" i="2" s="1"/>
  <c r="E117" i="2"/>
  <c r="F117" i="2" s="1"/>
  <c r="E116" i="2"/>
  <c r="F116" i="2" s="1"/>
  <c r="E115" i="2"/>
  <c r="F115" i="2" s="1"/>
  <c r="E114" i="2"/>
  <c r="F114" i="2" s="1"/>
  <c r="E113" i="2"/>
  <c r="F113" i="2" s="1"/>
  <c r="E112" i="2"/>
  <c r="F112" i="2" s="1"/>
  <c r="E111" i="2"/>
  <c r="F111" i="2" s="1"/>
  <c r="E110" i="2"/>
  <c r="F110" i="2" s="1"/>
  <c r="E109" i="2"/>
  <c r="F109" i="2" s="1"/>
  <c r="E108" i="2"/>
  <c r="F108" i="2" s="1"/>
  <c r="E107" i="2"/>
  <c r="F107" i="2" s="1"/>
  <c r="E106" i="2"/>
  <c r="F106" i="2" s="1"/>
  <c r="E105" i="2"/>
  <c r="F105" i="2" s="1"/>
  <c r="E104" i="2"/>
  <c r="F104" i="2" s="1"/>
  <c r="E103" i="2"/>
  <c r="F103" i="2" s="1"/>
  <c r="E102" i="2"/>
  <c r="F102" i="2" s="1"/>
  <c r="E101" i="2"/>
  <c r="F101" i="2" s="1"/>
  <c r="E100" i="2"/>
  <c r="F100" i="2" s="1"/>
  <c r="E99" i="2"/>
  <c r="F99" i="2" s="1"/>
  <c r="E98" i="2"/>
  <c r="F98" i="2" s="1"/>
  <c r="E97" i="2"/>
  <c r="F97" i="2" s="1"/>
  <c r="E96" i="2"/>
  <c r="F96" i="2" s="1"/>
  <c r="E95" i="2"/>
  <c r="F95" i="2" s="1"/>
  <c r="E94" i="2"/>
  <c r="F94" i="2" s="1"/>
  <c r="E93" i="2"/>
  <c r="F93" i="2" s="1"/>
  <c r="E92" i="2"/>
  <c r="F92" i="2" s="1"/>
  <c r="E91" i="2"/>
  <c r="F91" i="2" s="1"/>
  <c r="E90" i="2"/>
  <c r="F90" i="2" s="1"/>
  <c r="E89" i="2"/>
  <c r="F89" i="2" s="1"/>
  <c r="E88" i="2"/>
  <c r="F88" i="2" s="1"/>
  <c r="E87" i="2"/>
  <c r="F87" i="2" s="1"/>
  <c r="E86" i="2"/>
  <c r="F86" i="2" s="1"/>
  <c r="E85" i="2"/>
  <c r="F85" i="2" s="1"/>
  <c r="E84" i="2"/>
  <c r="F84" i="2" s="1"/>
  <c r="E83" i="2"/>
  <c r="F83" i="2" s="1"/>
  <c r="E82" i="2"/>
  <c r="F82" i="2" s="1"/>
  <c r="E81" i="2"/>
  <c r="F81" i="2" s="1"/>
  <c r="E80" i="2"/>
  <c r="F80" i="2" s="1"/>
  <c r="E79" i="2"/>
  <c r="F79" i="2" s="1"/>
  <c r="E78" i="2"/>
  <c r="F78" i="2" s="1"/>
  <c r="E77" i="2"/>
  <c r="F77" i="2" s="1"/>
  <c r="E76" i="2"/>
  <c r="F76" i="2" s="1"/>
  <c r="E75" i="2"/>
  <c r="F75" i="2" s="1"/>
  <c r="E74" i="2"/>
  <c r="F74" i="2" s="1"/>
  <c r="E73" i="2"/>
  <c r="F73" i="2" s="1"/>
  <c r="E72" i="2"/>
  <c r="F72" i="2" s="1"/>
  <c r="E71" i="2"/>
  <c r="F71" i="2" s="1"/>
  <c r="E70" i="2"/>
  <c r="F70" i="2" s="1"/>
  <c r="E69" i="2"/>
  <c r="F69" i="2" s="1"/>
  <c r="E68" i="2"/>
  <c r="F68" i="2" s="1"/>
  <c r="E67" i="2"/>
  <c r="F67" i="2" s="1"/>
  <c r="E66" i="2"/>
  <c r="F66" i="2" s="1"/>
  <c r="E65" i="2"/>
  <c r="F65" i="2" s="1"/>
  <c r="E64" i="2"/>
  <c r="F64" i="2" s="1"/>
  <c r="E63" i="2"/>
  <c r="F63" i="2" s="1"/>
  <c r="E62" i="2"/>
  <c r="F62" i="2" s="1"/>
  <c r="E61" i="2"/>
  <c r="F61" i="2" s="1"/>
  <c r="E60" i="2"/>
  <c r="F60" i="2" s="1"/>
  <c r="E59" i="2"/>
  <c r="F59" i="2" s="1"/>
  <c r="E58" i="2"/>
  <c r="F58" i="2" s="1"/>
  <c r="E57" i="2"/>
  <c r="F57" i="2" s="1"/>
  <c r="E56" i="2"/>
  <c r="F56" i="2" s="1"/>
  <c r="E55" i="2"/>
  <c r="F55" i="2" s="1"/>
  <c r="E54" i="2"/>
  <c r="F54" i="2" s="1"/>
  <c r="E53" i="2"/>
  <c r="F53" i="2" s="1"/>
  <c r="E52" i="2"/>
  <c r="F52" i="2" s="1"/>
  <c r="E51" i="2"/>
  <c r="F51" i="2" s="1"/>
  <c r="E50" i="2"/>
  <c r="F50" i="2" s="1"/>
  <c r="E49" i="2"/>
  <c r="F49" i="2" s="1"/>
  <c r="E48" i="2"/>
  <c r="F48" i="2" s="1"/>
  <c r="E47" i="2"/>
  <c r="F47" i="2" s="1"/>
  <c r="E46" i="2"/>
  <c r="F46" i="2" s="1"/>
  <c r="E45" i="2"/>
  <c r="F45" i="2" s="1"/>
  <c r="E44" i="2"/>
  <c r="F44" i="2" s="1"/>
  <c r="E43" i="2"/>
  <c r="F43" i="2" s="1"/>
  <c r="E42" i="2"/>
  <c r="F42" i="2" s="1"/>
  <c r="E41" i="2"/>
  <c r="F41" i="2" s="1"/>
  <c r="E40" i="2"/>
  <c r="F40" i="2" s="1"/>
  <c r="E39" i="2"/>
  <c r="F39" i="2" s="1"/>
  <c r="E38" i="2"/>
  <c r="F38" i="2" s="1"/>
  <c r="E37" i="2"/>
  <c r="F37" i="2" s="1"/>
  <c r="E36" i="2"/>
  <c r="F36" i="2" s="1"/>
  <c r="E35" i="2"/>
  <c r="F35" i="2" s="1"/>
  <c r="E34" i="2"/>
  <c r="F34" i="2" s="1"/>
  <c r="E33" i="2"/>
  <c r="F33" i="2"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E4" i="2"/>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0" authorId="0" shapeId="0" xr:uid="{4C5F18F2-3AEA-48E0-A2F3-C8F51DD119A2}">
      <text>
        <r>
          <rPr>
            <b/>
            <sz val="9"/>
            <color indexed="81"/>
            <rFont val="MS P ゴシック"/>
            <family val="3"/>
            <charset val="128"/>
          </rPr>
          <t>「業種リスト」シートの産業分類番号を入力すると、業種名が自動入力されます。</t>
        </r>
      </text>
    </comment>
    <comment ref="E44" authorId="0" shapeId="0" xr:uid="{7611EC75-AD99-44AA-95AF-7E37D4EF9F12}">
      <text>
        <r>
          <rPr>
            <b/>
            <sz val="9"/>
            <color indexed="81"/>
            <rFont val="MS P ゴシック"/>
            <family val="3"/>
            <charset val="128"/>
          </rPr>
          <t>「物質リスト」シートの管理番号を入力すると、特定化学物質の名称が自動入力されます。</t>
        </r>
        <r>
          <rPr>
            <sz val="9"/>
            <color indexed="81"/>
            <rFont val="MS P ゴシック"/>
            <family val="3"/>
            <charset val="128"/>
          </rPr>
          <t xml:space="preserve">
</t>
        </r>
      </text>
    </comment>
    <comment ref="E71" authorId="0" shapeId="0" xr:uid="{FBA2C7A3-1F0A-4DB0-9722-D7A4C5888732}">
      <text>
        <r>
          <rPr>
            <b/>
            <sz val="9"/>
            <color indexed="81"/>
            <rFont val="MS P ゴシック"/>
            <family val="3"/>
            <charset val="128"/>
          </rPr>
          <t>「物質リスト」シートの管理番号を入力すると、特定化学物質の名称が自動入力されます。</t>
        </r>
        <r>
          <rPr>
            <sz val="9"/>
            <color indexed="81"/>
            <rFont val="MS P ゴシック"/>
            <family val="3"/>
            <charset val="128"/>
          </rPr>
          <t xml:space="preserve">
</t>
        </r>
      </text>
    </comment>
    <comment ref="E98" authorId="0" shapeId="0" xr:uid="{BA341FD9-E50C-42F4-B01D-C8E6AFEDDAB6}">
      <text>
        <r>
          <rPr>
            <b/>
            <sz val="9"/>
            <color indexed="81"/>
            <rFont val="MS P ゴシック"/>
            <family val="3"/>
            <charset val="128"/>
          </rPr>
          <t>「物質リスト」シートの管理番号を入力すると、特定化学物質の名称が自動入力されます。</t>
        </r>
        <r>
          <rPr>
            <sz val="9"/>
            <color indexed="81"/>
            <rFont val="MS P ゴシック"/>
            <family val="3"/>
            <charset val="128"/>
          </rPr>
          <t xml:space="preserve">
</t>
        </r>
      </text>
    </comment>
    <comment ref="E125" authorId="0" shapeId="0" xr:uid="{4BFBEE93-9DEC-478A-9766-5D98D75FF1EA}">
      <text>
        <r>
          <rPr>
            <b/>
            <sz val="9"/>
            <color indexed="81"/>
            <rFont val="MS P ゴシック"/>
            <family val="3"/>
            <charset val="128"/>
          </rPr>
          <t>「物質リスト」シートの管理番号を入力すると、特定化学物質の名称が自動入力されます。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<sst xmlns="http://schemas.openxmlformats.org/spreadsheetml/2006/main" count="1692" uniqueCount="1132">
  <si>
    <t>様式第４６（第７７条関係）</t>
    <rPh sb="0" eb="2">
      <t>ヨウシキ</t>
    </rPh>
    <rPh sb="2" eb="3">
      <t>ダイ</t>
    </rPh>
    <rPh sb="6" eb="7">
      <t>ダイ</t>
    </rPh>
    <rPh sb="9" eb="10">
      <t>ジョウ</t>
    </rPh>
    <rPh sb="10" eb="12">
      <t>カンケイ</t>
    </rPh>
    <phoneticPr fontId="6"/>
  </si>
  <si>
    <t>特 定 化 学 物 質 取 扱 量 届 出 書</t>
    <rPh sb="10" eb="11">
      <t>シツ</t>
    </rPh>
    <rPh sb="12" eb="13">
      <t>トリ</t>
    </rPh>
    <rPh sb="14" eb="15">
      <t>アツカイ</t>
    </rPh>
    <rPh sb="16" eb="17">
      <t>リョウ</t>
    </rPh>
    <rPh sb="18" eb="19">
      <t>トドケ</t>
    </rPh>
    <rPh sb="20" eb="21">
      <t>デ</t>
    </rPh>
    <rPh sb="22" eb="23">
      <t>ショ</t>
    </rPh>
    <phoneticPr fontId="6"/>
  </si>
  <si>
    <t>殿</t>
    <rPh sb="0" eb="1">
      <t>ドノ</t>
    </rPh>
    <phoneticPr fontId="6"/>
  </si>
  <si>
    <t>住　　所</t>
    <rPh sb="0" eb="1">
      <t>ジュウ</t>
    </rPh>
    <rPh sb="3" eb="4">
      <t>ショ</t>
    </rPh>
    <phoneticPr fontId="6"/>
  </si>
  <si>
    <t>届出者</t>
    <rPh sb="0" eb="2">
      <t>トドケデ</t>
    </rPh>
    <rPh sb="2" eb="3">
      <t>シャ</t>
    </rPh>
    <phoneticPr fontId="6"/>
  </si>
  <si>
    <t>郵便番号</t>
    <rPh sb="0" eb="4">
      <t>ユウビンバンゴウ</t>
    </rPh>
    <phoneticPr fontId="6"/>
  </si>
  <si>
    <t>氏　　名</t>
    <rPh sb="0" eb="1">
      <t>シ</t>
    </rPh>
    <rPh sb="3" eb="4">
      <t>メイ</t>
    </rPh>
    <phoneticPr fontId="6"/>
  </si>
  <si>
    <t>（名称及び代表者の氏名）</t>
    <rPh sb="1" eb="3">
      <t>メイショウ</t>
    </rPh>
    <rPh sb="3" eb="4">
      <t>オヨ</t>
    </rPh>
    <rPh sb="5" eb="8">
      <t>ダイヒョウシャ</t>
    </rPh>
    <rPh sb="9" eb="11">
      <t>シメイ</t>
    </rPh>
    <phoneticPr fontId="6"/>
  </si>
  <si>
    <t>　県民の生活環境の保全等に関する条例第６８条第２項の規定により、特定化学物質の取扱量について、次のとおり届け出ます。</t>
    <rPh sb="1" eb="3">
      <t>ケンミン</t>
    </rPh>
    <rPh sb="4" eb="6">
      <t>セイカツ</t>
    </rPh>
    <rPh sb="6" eb="8">
      <t>カンキョウ</t>
    </rPh>
    <rPh sb="9" eb="11">
      <t>ホゼン</t>
    </rPh>
    <rPh sb="11" eb="12">
      <t>トウ</t>
    </rPh>
    <rPh sb="13" eb="14">
      <t>カン</t>
    </rPh>
    <rPh sb="16" eb="18">
      <t>ジョウレイ</t>
    </rPh>
    <rPh sb="18" eb="19">
      <t>ダイ</t>
    </rPh>
    <rPh sb="21" eb="22">
      <t>ジョウ</t>
    </rPh>
    <rPh sb="22" eb="23">
      <t>ダイ</t>
    </rPh>
    <rPh sb="24" eb="25">
      <t>コウ</t>
    </rPh>
    <rPh sb="26" eb="28">
      <t>キテイ</t>
    </rPh>
    <rPh sb="32" eb="34">
      <t>トクテイ</t>
    </rPh>
    <rPh sb="34" eb="36">
      <t>カガク</t>
    </rPh>
    <rPh sb="36" eb="38">
      <t>ブッシツ</t>
    </rPh>
    <rPh sb="39" eb="41">
      <t>トリアツカイ</t>
    </rPh>
    <rPh sb="41" eb="42">
      <t>リョウ</t>
    </rPh>
    <rPh sb="47" eb="48">
      <t>ツギ</t>
    </rPh>
    <rPh sb="52" eb="53">
      <t>トド</t>
    </rPh>
    <rPh sb="54" eb="55">
      <t>デ</t>
    </rPh>
    <phoneticPr fontId="6"/>
  </si>
  <si>
    <t>事業所の名称</t>
    <rPh sb="0" eb="3">
      <t>ジギョウショ</t>
    </rPh>
    <rPh sb="4" eb="6">
      <t>メイショウ</t>
    </rPh>
    <phoneticPr fontId="6"/>
  </si>
  <si>
    <t>前回の届出における事業所の名称</t>
    <rPh sb="0" eb="2">
      <t>ゼンカイ</t>
    </rPh>
    <rPh sb="3" eb="5">
      <t>トドケデ</t>
    </rPh>
    <rPh sb="9" eb="12">
      <t>ジギョウショ</t>
    </rPh>
    <rPh sb="13" eb="15">
      <t>メイショウ</t>
    </rPh>
    <phoneticPr fontId="6"/>
  </si>
  <si>
    <t>事業所の所在地</t>
    <rPh sb="0" eb="3">
      <t>ジギョウショ</t>
    </rPh>
    <rPh sb="4" eb="7">
      <t>ショザイチ</t>
    </rPh>
    <phoneticPr fontId="6"/>
  </si>
  <si>
    <t>事業所において常時使用される従業員の数</t>
    <rPh sb="0" eb="3">
      <t>ジギョウショ</t>
    </rPh>
    <rPh sb="7" eb="9">
      <t>ジョウジ</t>
    </rPh>
    <rPh sb="9" eb="11">
      <t>シヨウ</t>
    </rPh>
    <rPh sb="14" eb="17">
      <t>ジュウギョウイン</t>
    </rPh>
    <rPh sb="18" eb="19">
      <t>カズ</t>
    </rPh>
    <phoneticPr fontId="6"/>
  </si>
  <si>
    <t>事業所において行われる事業が属する業種名</t>
    <rPh sb="0" eb="3">
      <t>ジギョウショ</t>
    </rPh>
    <rPh sb="7" eb="8">
      <t>オコナ</t>
    </rPh>
    <rPh sb="11" eb="13">
      <t>ジギョウ</t>
    </rPh>
    <rPh sb="14" eb="15">
      <t>ゾク</t>
    </rPh>
    <rPh sb="17" eb="19">
      <t>ギョウシュ</t>
    </rPh>
    <rPh sb="19" eb="20">
      <t>メイ</t>
    </rPh>
    <phoneticPr fontId="6"/>
  </si>
  <si>
    <t>産業分類番号</t>
    <rPh sb="0" eb="2">
      <t>サンギョウ</t>
    </rPh>
    <rPh sb="2" eb="4">
      <t>ブンルイ</t>
    </rPh>
    <rPh sb="4" eb="6">
      <t>バンゴウ</t>
    </rPh>
    <phoneticPr fontId="6"/>
  </si>
  <si>
    <t>主たる業種</t>
    <rPh sb="0" eb="1">
      <t>シュ</t>
    </rPh>
    <rPh sb="3" eb="5">
      <t>ギョウシュ</t>
    </rPh>
    <phoneticPr fontId="6"/>
  </si>
  <si>
    <t>特定化学物質取扱量</t>
    <rPh sb="0" eb="2">
      <t>トクテイ</t>
    </rPh>
    <rPh sb="2" eb="4">
      <t>カガク</t>
    </rPh>
    <rPh sb="4" eb="6">
      <t>ブッシツ</t>
    </rPh>
    <rPh sb="6" eb="8">
      <t>トリアツカイ</t>
    </rPh>
    <rPh sb="8" eb="9">
      <t>リョウ</t>
    </rPh>
    <phoneticPr fontId="6"/>
  </si>
  <si>
    <t>　別紙のとおり。</t>
    <rPh sb="1" eb="3">
      <t>ベッシ</t>
    </rPh>
    <phoneticPr fontId="6"/>
  </si>
  <si>
    <t>※受付欄</t>
    <rPh sb="1" eb="3">
      <t>ウケツケ</t>
    </rPh>
    <rPh sb="3" eb="4">
      <t>ラン</t>
    </rPh>
    <phoneticPr fontId="6"/>
  </si>
  <si>
    <t>連絡先</t>
    <rPh sb="0" eb="3">
      <t>レンラクサキ</t>
    </rPh>
    <phoneticPr fontId="6"/>
  </si>
  <si>
    <t>所　　　　属</t>
    <rPh sb="0" eb="1">
      <t>ショ</t>
    </rPh>
    <rPh sb="5" eb="6">
      <t>ゾク</t>
    </rPh>
    <phoneticPr fontId="6"/>
  </si>
  <si>
    <t>氏　　　　名</t>
    <rPh sb="0" eb="1">
      <t>シ</t>
    </rPh>
    <rPh sb="5" eb="6">
      <t>メイ</t>
    </rPh>
    <phoneticPr fontId="6"/>
  </si>
  <si>
    <t>電　話　番　号</t>
    <rPh sb="0" eb="1">
      <t>デン</t>
    </rPh>
    <rPh sb="2" eb="3">
      <t>ハナシ</t>
    </rPh>
    <rPh sb="4" eb="5">
      <t>バン</t>
    </rPh>
    <rPh sb="6" eb="7">
      <t>ゴウ</t>
    </rPh>
    <phoneticPr fontId="6"/>
  </si>
  <si>
    <t>ファクシミリ番号</t>
    <rPh sb="6" eb="8">
      <t>バンゴウ</t>
    </rPh>
    <phoneticPr fontId="6"/>
  </si>
  <si>
    <t>メールアドレス</t>
    <phoneticPr fontId="6"/>
  </si>
  <si>
    <t>備考</t>
    <rPh sb="0" eb="2">
      <t>ビコウ</t>
    </rPh>
    <phoneticPr fontId="6"/>
  </si>
  <si>
    <t>１</t>
    <phoneticPr fontId="6"/>
  </si>
  <si>
    <t>　前回の届出における事業所の名称の欄は、変更された場合のみ記載すること。</t>
    <rPh sb="1" eb="3">
      <t>ゼンカイ</t>
    </rPh>
    <rPh sb="4" eb="6">
      <t>トドケデ</t>
    </rPh>
    <rPh sb="10" eb="13">
      <t>ジギョウショ</t>
    </rPh>
    <rPh sb="14" eb="16">
      <t>メイショウ</t>
    </rPh>
    <rPh sb="17" eb="18">
      <t>ラン</t>
    </rPh>
    <rPh sb="20" eb="22">
      <t>ヘンコウ</t>
    </rPh>
    <rPh sb="25" eb="27">
      <t>バアイ</t>
    </rPh>
    <rPh sb="29" eb="31">
      <t>キサイ</t>
    </rPh>
    <phoneticPr fontId="6"/>
  </si>
  <si>
    <t>２</t>
    <phoneticPr fontId="6"/>
  </si>
  <si>
    <t>　※印の欄には、記載しないこと。</t>
    <phoneticPr fontId="6"/>
  </si>
  <si>
    <t>３</t>
    <phoneticPr fontId="6"/>
  </si>
  <si>
    <t>　届出書及び別紙の用紙の大きさは、日本産業規格Ａ４とすること。</t>
    <rPh sb="1" eb="4">
      <t>トドケデショ</t>
    </rPh>
    <rPh sb="4" eb="5">
      <t>オヨ</t>
    </rPh>
    <rPh sb="6" eb="8">
      <t>ベッシ</t>
    </rPh>
    <rPh sb="9" eb="11">
      <t>ヨウシ</t>
    </rPh>
    <rPh sb="19" eb="21">
      <t>サンギョウ</t>
    </rPh>
    <phoneticPr fontId="6"/>
  </si>
  <si>
    <t>別紙</t>
    <rPh sb="0" eb="2">
      <t>ベッシ</t>
    </rPh>
    <phoneticPr fontId="6"/>
  </si>
  <si>
    <t>※整理番号</t>
    <rPh sb="1" eb="3">
      <t>セイリ</t>
    </rPh>
    <rPh sb="3" eb="5">
      <t>バンゴウ</t>
    </rPh>
    <phoneticPr fontId="6"/>
  </si>
  <si>
    <t>別紙番号</t>
    <rPh sb="0" eb="2">
      <t>ベッシ</t>
    </rPh>
    <rPh sb="2" eb="4">
      <t>バンゴウ</t>
    </rPh>
    <phoneticPr fontId="6"/>
  </si>
  <si>
    <t>番号</t>
    <rPh sb="0" eb="2">
      <t>バンゴウ</t>
    </rPh>
    <phoneticPr fontId="6"/>
  </si>
  <si>
    <t>管理番号</t>
    <rPh sb="0" eb="2">
      <t>カンリ</t>
    </rPh>
    <rPh sb="2" eb="4">
      <t>バンゴウ</t>
    </rPh>
    <phoneticPr fontId="6"/>
  </si>
  <si>
    <t>特定化学物質の名称</t>
    <rPh sb="0" eb="2">
      <t>トクテイ</t>
    </rPh>
    <rPh sb="2" eb="4">
      <t>カガク</t>
    </rPh>
    <rPh sb="4" eb="6">
      <t>ブッシツ</t>
    </rPh>
    <rPh sb="7" eb="9">
      <t>メイショウ</t>
    </rPh>
    <phoneticPr fontId="6"/>
  </si>
  <si>
    <t>取扱量（単位 kg）</t>
    <rPh sb="0" eb="2">
      <t>トリアツカイ</t>
    </rPh>
    <rPh sb="2" eb="3">
      <t>リョウ</t>
    </rPh>
    <rPh sb="4" eb="6">
      <t>タンイ</t>
    </rPh>
    <phoneticPr fontId="6"/>
  </si>
  <si>
    <t>　別紙が２枚以上になる場合には、別紙番号の欄に通し番号を記入すること。</t>
    <phoneticPr fontId="6"/>
  </si>
  <si>
    <t>４</t>
    <phoneticPr fontId="6"/>
  </si>
  <si>
    <t>　取扱量の単位はキログラムとして、有効数字は２桁とする。</t>
    <phoneticPr fontId="6"/>
  </si>
  <si>
    <t>５</t>
    <phoneticPr fontId="6"/>
  </si>
  <si>
    <t>M4</t>
    <phoneticPr fontId="6"/>
  </si>
  <si>
    <t>　番号の欄には、次号の管理番号順に番号を割り振ること。</t>
    <rPh sb="8" eb="10">
      <t>ジゴウ</t>
    </rPh>
    <rPh sb="11" eb="15">
      <t>カンリバンゴウ</t>
    </rPh>
    <rPh sb="15" eb="16">
      <t>ジュン</t>
    </rPh>
    <phoneticPr fontId="6"/>
  </si>
  <si>
    <t>　管理番号および特定化学物質の名称の欄には、ＰＲＴＲ届出（特定化学物質の環境への排出量の把握等及び管理の改善の促進に関する法律（平成11年法律第86号）第５条第２項の規定による届出をいう。）の際に記載する第一種指定化学物質の管理番号および名称を記載すること。</t>
    <rPh sb="1" eb="5">
      <t>カンリバンゴウ</t>
    </rPh>
    <rPh sb="8" eb="14">
      <t>トクテイカガクブッシツ</t>
    </rPh>
    <rPh sb="15" eb="17">
      <t>メイショウ</t>
    </rPh>
    <rPh sb="18" eb="19">
      <t>ラン</t>
    </rPh>
    <rPh sb="26" eb="28">
      <t>トドケデ</t>
    </rPh>
    <rPh sb="29" eb="35">
      <t>トクテイカガクブッシツ</t>
    </rPh>
    <rPh sb="36" eb="38">
      <t>カンキョウ</t>
    </rPh>
    <rPh sb="40" eb="43">
      <t>ハイシュツリョウ</t>
    </rPh>
    <rPh sb="44" eb="47">
      <t>ハアクトウ</t>
    </rPh>
    <rPh sb="47" eb="48">
      <t>オヨ</t>
    </rPh>
    <rPh sb="49" eb="51">
      <t>カンリ</t>
    </rPh>
    <rPh sb="52" eb="54">
      <t>カイゼン</t>
    </rPh>
    <rPh sb="55" eb="57">
      <t>ソクシン</t>
    </rPh>
    <rPh sb="58" eb="59">
      <t>カン</t>
    </rPh>
    <rPh sb="61" eb="63">
      <t>ホウリツ</t>
    </rPh>
    <rPh sb="64" eb="66">
      <t>ヘイセイ</t>
    </rPh>
    <rPh sb="68" eb="69">
      <t>ネン</t>
    </rPh>
    <rPh sb="69" eb="71">
      <t>ホウリツ</t>
    </rPh>
    <rPh sb="71" eb="72">
      <t>ダイ</t>
    </rPh>
    <rPh sb="74" eb="75">
      <t>ゴウ</t>
    </rPh>
    <rPh sb="76" eb="77">
      <t>ダイ</t>
    </rPh>
    <rPh sb="78" eb="79">
      <t>ジョウ</t>
    </rPh>
    <rPh sb="79" eb="80">
      <t>ダイ</t>
    </rPh>
    <rPh sb="81" eb="82">
      <t>コウ</t>
    </rPh>
    <rPh sb="83" eb="85">
      <t>キテイ</t>
    </rPh>
    <rPh sb="88" eb="90">
      <t>トドケデ</t>
    </rPh>
    <rPh sb="96" eb="97">
      <t>サイ</t>
    </rPh>
    <rPh sb="98" eb="100">
      <t>キサイ</t>
    </rPh>
    <rPh sb="102" eb="105">
      <t>ダイイッシュ</t>
    </rPh>
    <rPh sb="105" eb="111">
      <t>シテイカガクブッシツ</t>
    </rPh>
    <rPh sb="112" eb="116">
      <t>カンリバンゴウ</t>
    </rPh>
    <rPh sb="119" eb="121">
      <t>メイショウ</t>
    </rPh>
    <rPh sb="122" eb="124">
      <t>キサイ</t>
    </rPh>
    <phoneticPr fontId="6"/>
  </si>
  <si>
    <t>第一種指定化学物質リスト（2023(R3)改正）</t>
    <rPh sb="0" eb="3">
      <t>ダイイッシュ</t>
    </rPh>
    <rPh sb="3" eb="5">
      <t>シテイ</t>
    </rPh>
    <rPh sb="5" eb="7">
      <t>カガク</t>
    </rPh>
    <rPh sb="7" eb="9">
      <t>ブッシツ</t>
    </rPh>
    <rPh sb="21" eb="23">
      <t>カイセイ</t>
    </rPh>
    <phoneticPr fontId="14"/>
  </si>
  <si>
    <t>管理番号</t>
    <rPh sb="0" eb="2">
      <t>カンリ</t>
    </rPh>
    <rPh sb="2" eb="4">
      <t>バンゴウ</t>
    </rPh>
    <phoneticPr fontId="14"/>
  </si>
  <si>
    <t>物質名称</t>
    <rPh sb="0" eb="2">
      <t>ブッシツ</t>
    </rPh>
    <rPh sb="2" eb="4">
      <t>メイショウ</t>
    </rPh>
    <phoneticPr fontId="14"/>
  </si>
  <si>
    <t>別名</t>
    <rPh sb="0" eb="2">
      <t>ベツメイ</t>
    </rPh>
    <phoneticPr fontId="14"/>
  </si>
  <si>
    <t>届出に記載する名称</t>
    <rPh sb="0" eb="2">
      <t>トドケデ</t>
    </rPh>
    <rPh sb="3" eb="5">
      <t>キサイ</t>
    </rPh>
    <rPh sb="7" eb="9">
      <t>メイショウ</t>
    </rPh>
    <phoneticPr fontId="14"/>
  </si>
  <si>
    <t>文字数</t>
    <rPh sb="0" eb="3">
      <t>モジスウ</t>
    </rPh>
    <phoneticPr fontId="14"/>
  </si>
  <si>
    <t>あいち電子申請・届出システム上の名称</t>
    <rPh sb="3" eb="5">
      <t>デンシ</t>
    </rPh>
    <rPh sb="5" eb="7">
      <t>シンセイ</t>
    </rPh>
    <rPh sb="8" eb="10">
      <t>トドケデ</t>
    </rPh>
    <rPh sb="14" eb="15">
      <t>ジョウ</t>
    </rPh>
    <rPh sb="16" eb="18">
      <t>メイショウ</t>
    </rPh>
    <phoneticPr fontId="14"/>
  </si>
  <si>
    <t>亜鉛の水溶性化合物</t>
  </si>
  <si>
    <t>アクリルアミド</t>
  </si>
  <si>
    <t>アクリル酸エチル</t>
  </si>
  <si>
    <t>アクリル酸及びその水溶性塩</t>
  </si>
  <si>
    <t>アクリル酸２－（ジメチルアミノ）エチル</t>
  </si>
  <si>
    <t>アクリル酸ブチル</t>
  </si>
  <si>
    <t>アクリル酸メチル</t>
  </si>
  <si>
    <t>アクリロニトリル</t>
  </si>
  <si>
    <t>アクロレイン</t>
  </si>
  <si>
    <t>アセトアルデヒド</t>
  </si>
  <si>
    <t>アセトンシアノヒドリン</t>
  </si>
  <si>
    <t>アセナフテン</t>
  </si>
  <si>
    <t>アニリン</t>
  </si>
  <si>
    <t>２－アミノエタノール</t>
  </si>
  <si>
    <t>５－アミノ－４－クロロ－２－フェニルピリダジン－３（２Ｈ）－オン</t>
  </si>
  <si>
    <t>クロリダゾン</t>
  </si>
  <si>
    <t>５－アミノ－１－［２，６－ジクロロ－４－（トリフルオロメチル）フェニル］－３－シアノ－４－［（トリフルオロメチル）スルフィニル］ピラゾール</t>
  </si>
  <si>
    <t>フィプロニル</t>
  </si>
  <si>
    <t>パラ－アミノフェノール</t>
  </si>
  <si>
    <t>４－アミノ－６－ターシャリ－ブチル－３－メチルチオ－１，２，４－トリアジン－５（４Ｈ）－オン</t>
  </si>
  <si>
    <t>メトリブジン</t>
  </si>
  <si>
    <t>４－アミノ－３－メチル－６－フェニル－１，２，４－トリアジン－５（４Ｈ）－オン</t>
  </si>
  <si>
    <t>メタミトロン</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</si>
  <si>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</si>
  <si>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</si>
  <si>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</si>
  <si>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</si>
  <si>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アントラセン</t>
  </si>
  <si>
    <t>石綿</t>
  </si>
  <si>
    <t>３－イソシアナトメチル－３，５，５－トリメチルシクロヘキシル＝イソシアネート</t>
  </si>
  <si>
    <t>イソプレン</t>
  </si>
  <si>
    <t>４，４’－イソプロピリデンジフェノール</t>
  </si>
  <si>
    <t>ビスフェノールＡ</t>
  </si>
  <si>
    <t>イソプロピル＝２－（４－メトキシビフェニル－３－イル）ヒドラジノホルマート</t>
  </si>
  <si>
    <t>ビフェナゼート</t>
  </si>
  <si>
    <t>３’－イソプロポキシ－２－トリフルオロメチルベンズアニリド</t>
  </si>
  <si>
    <t>フルトラニル</t>
  </si>
  <si>
    <t>インジウム及びその化合物</t>
  </si>
  <si>
    <t>エチル＝２－［４－（６－クロロ－２－キノキサリニルオキシ）フェノキシ］プロピオナート</t>
  </si>
  <si>
    <t>キザロホップエチル</t>
  </si>
  <si>
    <t>Ｏ－エチル＝Ｏ－（６－ニトロ－メタ－トリル）＝セカンダリ－ブチルホスホルアミドチオアート</t>
  </si>
  <si>
    <t>ブタミホス</t>
  </si>
  <si>
    <t>Ｏ－エチル＝Ｏ－４－ニトロフェニル＝フェニルホスホノチオアート</t>
  </si>
  <si>
    <t>ＥＰＮ</t>
  </si>
  <si>
    <t>Ｎ－（１－エチルプロピル）－２，６－ジニトロ－３，４－キシリジン</t>
  </si>
  <si>
    <t>ペンディメタリン</t>
  </si>
  <si>
    <t>Ｓ－エチル＝ヘキサヒドロ－１Ｈ－アゼピン－１－カルボチオアート</t>
  </si>
  <si>
    <t>モリネート</t>
  </si>
  <si>
    <t>エチル＝（Ｚ）－３－［Ｎ－ベンジル－Ｎ－［［メチル（１－メチルチオエチリデンアミノオキシカルボニル）アミノ］チオ］アミノ］プロピオナート</t>
  </si>
  <si>
    <t>アラニカルブ</t>
  </si>
  <si>
    <t>エチルベンゼン</t>
  </si>
  <si>
    <t>Ｏ－エチル＝Ｓ－１－メチルプロピル＝（２－オキソ－３－チアゾリジニル）ホスホノチオアート</t>
  </si>
  <si>
    <t>ホスチアゼート</t>
  </si>
  <si>
    <t>エチレンオキシド</t>
  </si>
  <si>
    <t>エチレングリコールモノエチルエーテル</t>
  </si>
  <si>
    <t>エチレングリコールモノメチルエーテル</t>
  </si>
  <si>
    <t>エチレンジアミン</t>
  </si>
  <si>
    <t>Ｎ，Ｎ’－エチレンビス（ジチオカルバミン酸）マンガン</t>
  </si>
  <si>
    <t>マンネブ</t>
  </si>
  <si>
    <t>Ｎ，Ｎ’－エチレンビス（ジチオカルバミン酸）マンガンとＮ，Ｎ’－エチレンビス（ジチオカルバミン酸）亜鉛の錯化合物</t>
  </si>
  <si>
    <t>マンコゼブ</t>
    <phoneticPr fontId="14"/>
  </si>
  <si>
    <t>マンコゼブ</t>
  </si>
  <si>
    <t>１，１’－エチレン－２，２’－ビピリジニウム＝ジブロミド</t>
  </si>
  <si>
    <t>ジクアトジブロミド</t>
    <phoneticPr fontId="14"/>
  </si>
  <si>
    <t>ジクアトジブロミド</t>
  </si>
  <si>
    <t>２－（４－エトキシフェニル）－２－メチルプロピル＝３－フェノキシベンジルエーテル</t>
  </si>
  <si>
    <t>エトフェンプロックス</t>
  </si>
  <si>
    <t>エピクロロヒドリン</t>
  </si>
  <si>
    <t>１，２－エポキシブタン</t>
  </si>
  <si>
    <t>１，２－エポキシプロパン</t>
  </si>
  <si>
    <t>酸化プロピレン</t>
  </si>
  <si>
    <t>塩化パラフィン（炭素数が１０から１３までのもの及びその混合物に限る。）</t>
  </si>
  <si>
    <t>１－オクタノール</t>
  </si>
  <si>
    <t>パラ－アルキルフェノール（アルキル基の炭素数が８のものに限る。）</t>
  </si>
  <si>
    <t>カドミウム及びその化合物</t>
  </si>
  <si>
    <t>２，４－キシレノール</t>
  </si>
  <si>
    <t>２，６－キシレノール</t>
  </si>
  <si>
    <t>キシレン</t>
  </si>
  <si>
    <t>キノリン</t>
  </si>
  <si>
    <t>銀及びその水溶性化合物</t>
  </si>
  <si>
    <t>クメン</t>
  </si>
  <si>
    <t>グリオキサール</t>
  </si>
  <si>
    <t>グルタルアルデヒド</t>
  </si>
  <si>
    <t>クレゾール</t>
  </si>
  <si>
    <t>クロム及び三価クロム化合物</t>
  </si>
  <si>
    <t>六価クロム化合物</t>
  </si>
  <si>
    <t>クロロアニリン</t>
  </si>
  <si>
    <t>２－クロロ－４－エチルアミノ－６－イソプロピルアミノ－１，３，５－トリアジン</t>
  </si>
  <si>
    <t>アトラジン</t>
  </si>
  <si>
    <t>２－（４－クロロ－６－エチルアミノ－１，３，５－トリアジン－２－イル）アミノ－２－メチルプロピオノニトリル</t>
  </si>
  <si>
    <t>シアナジン</t>
  </si>
  <si>
    <t>４－クロロ－３－エチル－１－メチル－Ｎ－［４－（パラトリルオキシ）ベンジル］ピラゾール－５－カルボキサミド</t>
  </si>
  <si>
    <t>トルフェンピラド</t>
  </si>
  <si>
    <t>２－クロロ－２’－エチル－Ｎ－（２－メトキシ－１－メチルエチル）－６’－メチルアセトアニリド</t>
  </si>
  <si>
    <t>メトラクロール</t>
  </si>
  <si>
    <t>クロロエチレン</t>
  </si>
  <si>
    <t>塩化ビニル</t>
  </si>
  <si>
    <t>３－クロロ－Ｎ－（３－クロロ－５－トリフルオロメチル－２－ピリジル）－アルファ，アルファ，アルファ－トリフルオロ－２，６－ジニトロ－パラ－トルイジン</t>
  </si>
  <si>
    <t>フルアジナム</t>
  </si>
  <si>
    <t>１－［［２－［２－クロロ－４－（４－クロロフェノキシ）フェニル］－４－メチル－１，３－ジオキソラン－２－イル］メチル］－１Ｈ－１，２，４－トリアゾール</t>
  </si>
  <si>
    <t>ジフェノコナゾール</t>
  </si>
  <si>
    <t>クロロ酢酸</t>
  </si>
  <si>
    <t>２－クロロ－２’，６’－ジエチル－Ｎ－（２－プロポキシエチル）アセトアニリド</t>
  </si>
  <si>
    <t>プレチラクロール</t>
  </si>
  <si>
    <t>２－クロロ－２’，６’－ジエチル－Ｎ－（メトキシメチル）アセトアニリド</t>
  </si>
  <si>
    <t>アラクロール</t>
  </si>
  <si>
    <t>１－クロロ－１，１－ジフルオロエタン</t>
  </si>
  <si>
    <t>ＨＣＦＣ－１４２ｂ</t>
  </si>
  <si>
    <t>クロロジフルオロメタン</t>
  </si>
  <si>
    <t>ＨＣＦＣ－２２</t>
  </si>
  <si>
    <t>２－クロロ－１，１，１，２－テトラフルオロエタン</t>
  </si>
  <si>
    <t>ＨＣＦＣ－１２４</t>
  </si>
  <si>
    <t>クロロトリフルオロエタン</t>
  </si>
  <si>
    <t>ＨＣＦＣ－１３３</t>
  </si>
  <si>
    <t>（ＲＳ）－２－（４－クロロ－オルト－トリルオキシ）プロピオン酸</t>
  </si>
  <si>
    <t>メコプロップ</t>
  </si>
  <si>
    <t>２－クロロ－４，６－ビス（エチルアミノ）－１，３，５－トリアジン</t>
  </si>
  <si>
    <t>シマジン</t>
    <phoneticPr fontId="14"/>
  </si>
  <si>
    <t>シマジン</t>
  </si>
  <si>
    <t>４－（２－クロロフェニル）－Ｎ－シクロヘキシル－Ｎ－エチル－４，５－ジヒドロ－５－オキソ－１Ｈ－テトラゾール－１－カルボキサミド</t>
  </si>
  <si>
    <t>フェントラザミド</t>
  </si>
  <si>
    <t>（ＲＳ）－１－パラ－クロロフェニル－４，４－ジメチル－３－（１Ｈ－１，２，４－トリアゾール－１－イルメチル）ペンタン－３－オール</t>
  </si>
  <si>
    <t>テブコナゾール</t>
  </si>
  <si>
    <t>パラ－クロロフェノール</t>
  </si>
  <si>
    <t>３－クロロプロペン</t>
  </si>
  <si>
    <t>塩化アリル</t>
  </si>
  <si>
    <t>１－（２－クロロベンジル）－３－（１－メチル－１－フェニルエチル）尿素</t>
  </si>
  <si>
    <t>クミルロン</t>
  </si>
  <si>
    <t>クロロベンゼン</t>
  </si>
  <si>
    <t>クロロペンタフルオロエタン</t>
  </si>
  <si>
    <t>ＣＦＣ－１１５</t>
  </si>
  <si>
    <t>クロロホルム</t>
  </si>
  <si>
    <t>クロロメタン</t>
  </si>
  <si>
    <t>塩化メチル</t>
  </si>
  <si>
    <t>コバルト及びその化合物</t>
  </si>
  <si>
    <t>酢酸２－エトキシエチル</t>
  </si>
  <si>
    <t>エチレングリコールモノエチルエーテルアセテート</t>
  </si>
  <si>
    <t>酢酸ビニル</t>
  </si>
  <si>
    <t>酢酸２－メトキシエチル</t>
  </si>
  <si>
    <t>エチレングリコールモノメチルエーテルアセテート</t>
  </si>
  <si>
    <t>トランス－１－（２－シアノ－２－メトキシイミノアセチル）－３－エチル尿素</t>
  </si>
  <si>
    <t>シモキサニル</t>
  </si>
  <si>
    <t>４，４’－ジアミノジフェニルエーテル</t>
  </si>
  <si>
    <t>無機シアン化合物（錯塩及びシアン酸塩を除く。）</t>
  </si>
  <si>
    <t>Ｏ－２－ジエチルアミノ－６－メチルピリミジン－４－イル＝Ｏ，Ｏ－ジメチル＝ホスホロチオアート</t>
  </si>
  <si>
    <t>ピリミホスメチル</t>
  </si>
  <si>
    <t>Ｎ，Ｎ－ジエチルチオカルバミン酸Ｓ－４－クロロベンジル</t>
  </si>
  <si>
    <t>チオベンカルブ</t>
    <phoneticPr fontId="14"/>
  </si>
  <si>
    <t>チオベンカルブ</t>
  </si>
  <si>
    <t>Ｎ，Ｎ－ジエチル－３－（２，４，６－トリメチルフェニルスルホニル）－１Ｈ－１，２，４－トリアゾール－１－カルボキサミド</t>
  </si>
  <si>
    <t>カフェンストロール</t>
  </si>
  <si>
    <t>四塩化炭素</t>
  </si>
  <si>
    <t>１，４－ジオキサン</t>
  </si>
  <si>
    <t>１，３－ジカルバモイルチオ－２－（Ｎ，Ｎ－ジメチルアミノ）－プロパン</t>
  </si>
  <si>
    <t>カルタップ</t>
  </si>
  <si>
    <t>シクロヘキサ－１－エン－１，２－ジカルボキシイミドメチル＝（１ＲＳ）－シス－トランス－２，２－ジメチル－３－（２－メチルプロパ－１－エニル）シクロプロパンカルボキシラート</t>
  </si>
  <si>
    <t>テトラメトリン</t>
  </si>
  <si>
    <t>シクロヘキシルアミン</t>
  </si>
  <si>
    <t>ジクロロアニリン</t>
  </si>
  <si>
    <t>１，２－ジクロロエタン</t>
  </si>
  <si>
    <t>１，１－ジクロロエチレン</t>
  </si>
  <si>
    <t>塩化ビニリデン</t>
  </si>
  <si>
    <t>３，３’－ジクロロ－４，４’－ジアミノジフェニルメタン</t>
  </si>
  <si>
    <t>ジクロロジフルオロメタン</t>
  </si>
  <si>
    <t>ＣＦＣ－１２</t>
  </si>
  <si>
    <t>３，５－ジクロロ－Ｎ－（１，１－ジメチル－２－プロピニル）ベンズアミド</t>
  </si>
  <si>
    <t>プロピザミド</t>
  </si>
  <si>
    <t>ジクロロテトラフルオロエタン</t>
  </si>
  <si>
    <t>ＣＦＣ－１１４</t>
  </si>
  <si>
    <t>２，２－ジクロロ－１，１，１－トリフルオロエタン</t>
  </si>
  <si>
    <t>ＨＣＦＣ－１２３</t>
  </si>
  <si>
    <t>３－（３，５－ジクロロフェニル）－Ｎ－イソプロピル－２，４－ジオキソイミダゾリジン－１－カルボキサミド</t>
  </si>
  <si>
    <t>イプロジオン</t>
  </si>
  <si>
    <t>３－（３，４－ジクロロフェニル）－１，１－ジメチル尿素</t>
  </si>
  <si>
    <t>ジウロン</t>
    <phoneticPr fontId="14"/>
  </si>
  <si>
    <t>ジウロン</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</si>
  <si>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t>
  </si>
  <si>
    <t>プロピコナゾール</t>
  </si>
  <si>
    <t>３－［１－（３，５－ジクロロフェニル）－１－メチルエチル］－３，４－ジヒドロ－６－メチル－５－フェニル－２Ｈ－１，３－オキサジン－４－オン</t>
  </si>
  <si>
    <t>オキサジクロメホン</t>
  </si>
  <si>
    <t>３－（３，４－ジクロロフェニル）－１－メトキシ－１－メチル尿素</t>
  </si>
  <si>
    <t>リニュロン</t>
  </si>
  <si>
    <t>２，４－ジクロロフェノキシ酢酸</t>
  </si>
  <si>
    <t>２，４－Ｄ</t>
    <phoneticPr fontId="14"/>
  </si>
  <si>
    <t>２，４－Ｄ</t>
  </si>
  <si>
    <t>１，１－ジクロロ－１－フルオロエタン</t>
  </si>
  <si>
    <t>ＨＣＦＣ－１４１ｂ</t>
  </si>
  <si>
    <t>ジクロロフルオロメタン</t>
  </si>
  <si>
    <t>ＨＣＦＣ－２１</t>
  </si>
  <si>
    <t>１，２－ジクロロプロパン</t>
  </si>
  <si>
    <t>１，３－ジクロロプロペン</t>
  </si>
  <si>
    <t>Ｄ－Ｄ</t>
  </si>
  <si>
    <t>ジクロロベンゼン</t>
  </si>
  <si>
    <t>２－［４－（２，４－ジクロロベンゾイル）－１，３－ジメチル－５－ピラゾリルオキシ］アセトフェノン</t>
  </si>
  <si>
    <t>ピラゾキシフェン</t>
  </si>
  <si>
    <t>４－（２，４－ジクロロベンゾイル）－１，３－ジメチル－５－ピラゾリル＝４－トルエンスルホナート</t>
  </si>
  <si>
    <t>ピラゾレート</t>
  </si>
  <si>
    <t>２，６－ジクロロベンゾニトリル</t>
  </si>
  <si>
    <t>ジクロベニル</t>
    <phoneticPr fontId="14"/>
  </si>
  <si>
    <t>ジクロベニル</t>
  </si>
  <si>
    <t>ジクロロペンタフルオロプロパン</t>
  </si>
  <si>
    <t>ＨＣＦＣ－２２５</t>
  </si>
  <si>
    <t>ジクロロメタン</t>
  </si>
  <si>
    <t>塩化メチレン</t>
  </si>
  <si>
    <t>２，３－ジシアノ－１，４－ジチアアントラキノン</t>
  </si>
  <si>
    <t>ジチアノン</t>
  </si>
  <si>
    <t>Ｎ，Ｎ－ジシクロヘキシルアミン</t>
  </si>
  <si>
    <t>ジシクロペンタジエン</t>
  </si>
  <si>
    <t>１，３－ジチオラン－２－イリデンマロン酸ジイソプロピル</t>
  </si>
  <si>
    <t>イソプロチオラン</t>
  </si>
  <si>
    <t>ジチオりん酸Ｏ－２，４－ジクロロフェニル－Ｏ－エチル－Ｓ－プロピル</t>
  </si>
  <si>
    <t>プロチオホス</t>
  </si>
  <si>
    <t>ジチオりん酸Ｓ－（２，３－ジヒドロ－５－メトキシ－２－オキソ－１，３，４－チアジアゾール－３－イル）メチル－Ｏ，Ｏ－ジメチル</t>
  </si>
  <si>
    <t>メチダチオン</t>
    <phoneticPr fontId="14"/>
  </si>
  <si>
    <t>メチダチオン</t>
  </si>
  <si>
    <t>ジチオりん酸Ｏ，Ｏ－ジメチル－Ｓ－１，２－ビス（エトキシカルボニル）エチル</t>
  </si>
  <si>
    <t>マラソン</t>
    <phoneticPr fontId="14"/>
  </si>
  <si>
    <t>マラソン</t>
  </si>
  <si>
    <t>ジチオりん酸Ｏ，Ｏ－ジメチル－Ｓ－［（Ｎ－メチルカルバモイル）メチル］</t>
  </si>
  <si>
    <t>ジメトエート</t>
  </si>
  <si>
    <t>ジナトリウム＝２，２’－ビニレンビス［５－（４－モルホリノ－６－アニリノ－１，３，５－トリアジン－２－イルアミノ）ベンゼンスルホナート］</t>
  </si>
  <si>
    <t>ＣＩフルオレスセント２６０</t>
  </si>
  <si>
    <t>ジニトロトルエン</t>
  </si>
  <si>
    <t>２，４－ジニトロフェノール</t>
  </si>
  <si>
    <t>ジフェニルアミン</t>
  </si>
  <si>
    <t>Ｎ－ジブチルアミノチオ－Ｎ－メチルカルバミン酸２，３－ジヒドロ－２，２－ジメチル－７－ベンゾ［ｂ］フラニル</t>
  </si>
  <si>
    <t>カルボスルファン</t>
  </si>
  <si>
    <t>２，６－ジ－ターシャリ－ブチル－４－クレゾール</t>
  </si>
  <si>
    <t>ジブロモクロロメタン</t>
  </si>
  <si>
    <t>２，２－ジブロモ－２－シアノアセトアミド</t>
  </si>
  <si>
    <t>ジブロモテトラフルオロエタン</t>
  </si>
  <si>
    <t>ハロン－２４０２</t>
  </si>
  <si>
    <t>（ＲＳ）－Ｏ，Ｓ－ジメチル＝アセチルホスホルアミドチオアート</t>
  </si>
  <si>
    <t>アセフェート</t>
  </si>
  <si>
    <t>Ｎ，Ｎ－ジメチルアセトアミド</t>
  </si>
  <si>
    <t>５－ジメチルアミノ－１，２，３－トリチアン</t>
  </si>
  <si>
    <t>チオシクラム</t>
  </si>
  <si>
    <t>ジメチルアミン</t>
  </si>
  <si>
    <t>ジメチルジスルフィド</t>
  </si>
  <si>
    <t>２，２－ジメチル－２，３－ジヒドロ－１－ベンゾフラン－７－イル＝Ｎ－［Ｎ－（２－エトキシカルボニルエチル）－Ｎ－イソプロピルスルフェナモイル］－Ｎ－メチルカルバマート</t>
  </si>
  <si>
    <t>ベンフラカルブ</t>
  </si>
  <si>
    <t>Ｎ，Ｎ－ジメチルドデシルアミン</t>
  </si>
  <si>
    <t>Ｎ，Ｎ－ジメチルドデシルアミン＝Ｎ－オキシド</t>
  </si>
  <si>
    <t>ジメチル＝２，２，２－トリクロロ－１－ヒドロキシエチルホスホナート</t>
  </si>
  <si>
    <t>トリクロルホン</t>
    <phoneticPr fontId="14"/>
  </si>
  <si>
    <t>トリクロルホン</t>
  </si>
  <si>
    <t>１，１’－ジメチル－４，４’－ビピリジニウム＝ジクロリド</t>
  </si>
  <si>
    <t>パラコート</t>
    <phoneticPr fontId="14"/>
  </si>
  <si>
    <t>パラコート</t>
  </si>
  <si>
    <t>ジメチル＝４，４’－（オルト－フェニレン）ビス（３－チオアロファナート）</t>
  </si>
  <si>
    <t>チオファネートメチル</t>
  </si>
  <si>
    <t>Ｎ－（１，３－ジメチルブチル）－Ｎ’－フェニル－パラ－フェニレンジアミン</t>
  </si>
  <si>
    <t>Ｎ，Ｎ－ジメチルホルムアミド</t>
  </si>
  <si>
    <t>２－［（ジメトキシホスフィノチオイル）チオ］－２－フェニル酢酸エチル</t>
  </si>
  <si>
    <t>フェントエート</t>
    <phoneticPr fontId="14"/>
  </si>
  <si>
    <t>フェントエート</t>
  </si>
  <si>
    <t>３，５－ジヨード－４－オクタノイルオキシベンゾニトリル</t>
  </si>
  <si>
    <t>アイオキシニル</t>
  </si>
  <si>
    <t>水銀及びその化合物</t>
  </si>
  <si>
    <t>水素化テルフェニル</t>
  </si>
  <si>
    <t>スチレン</t>
  </si>
  <si>
    <t>セレン及びその化合物</t>
  </si>
  <si>
    <t>ダイオキシン類</t>
  </si>
  <si>
    <t>２－チオキソ－３，５－ジメチルテトラヒドロ－２Ｈ－１，３，５－チアジアジン</t>
  </si>
  <si>
    <t>ダゾメット</t>
  </si>
  <si>
    <t>チオ尿素</t>
  </si>
  <si>
    <t>チオりん酸Ｏ，Ｏ－ジエチル－Ｏ－（２－イソプロピル－６－メチル－４－ピリミジニル）</t>
  </si>
  <si>
    <t>ダイアジノン</t>
  </si>
  <si>
    <t>チオりん酸Ｏ，Ｏ－ジエチル－Ｏ－（３，５，６－トリクロロ－２－ピリジル）</t>
  </si>
  <si>
    <t>クロルピリホス</t>
  </si>
  <si>
    <t>チオりん酸Ｏ，Ｏ－ジエチル－Ｏ－（５－フェニル－３－イソオキサゾリル）</t>
  </si>
  <si>
    <t>イソキサチオン</t>
  </si>
  <si>
    <t>チオりん酸Ｏ，Ｏ－ジメチル－Ｏ－（３－メチル－４－ニトロフェニル）</t>
  </si>
  <si>
    <t>フェニトロチオン</t>
    <phoneticPr fontId="14"/>
  </si>
  <si>
    <t>フェニトロチオン</t>
  </si>
  <si>
    <t>チオりん酸Ｏ，Ｏ－ジメチル－Ｏ－（３－メチル－４－メチルチオフェニル）</t>
  </si>
  <si>
    <t>フェンチオン</t>
    <phoneticPr fontId="14"/>
  </si>
  <si>
    <t>フェンチオン</t>
  </si>
  <si>
    <t>チオりん酸Ｓ－ベンジル－Ｏ，Ｏ－ジイソプロピル</t>
  </si>
  <si>
    <t>イプロベンホス</t>
    <phoneticPr fontId="14"/>
  </si>
  <si>
    <t>イプロベンホス</t>
  </si>
  <si>
    <t>デカブロモジフェニルエーテル</t>
  </si>
  <si>
    <t>アルカノール（炭素数が１０のものに限る。）</t>
  </si>
  <si>
    <t>デカノール</t>
  </si>
  <si>
    <t>１，３，５，７－テトラアザトリシクロ［３．３．１．１（３，７）］デカン</t>
  </si>
  <si>
    <t>ヘキサメチレンテトラミン</t>
  </si>
  <si>
    <t>テトラエチルチウラムジスルフィド</t>
  </si>
  <si>
    <t>ジスルフィラム</t>
  </si>
  <si>
    <t>テトラクロロイソフタロニトリル</t>
  </si>
  <si>
    <t>クロロタロニル</t>
    <phoneticPr fontId="14"/>
  </si>
  <si>
    <t>クロロタロニル</t>
  </si>
  <si>
    <t>４，５，６，７－テトラクロロイソベンゾフラン－１（３Ｈ）－オン</t>
  </si>
  <si>
    <t>フサライド</t>
  </si>
  <si>
    <t>テトラクロロエチレン</t>
  </si>
  <si>
    <t>テトラヒドロメチル無水フタル酸</t>
  </si>
  <si>
    <t>２，３，５，６－テトラフルオロ－４－メチルベンジル＝（Ｚ）－３－（２－クロロ－３，３，３－トリフルオロ－１－プロペニル）－２，２－ジメチルシクロプロパンカルボキシラート</t>
  </si>
  <si>
    <t>テフルトリン</t>
  </si>
  <si>
    <t>３，７，９，１３－テトラメチル－５，１１－ジオキサ－２，８，１４－トリチア－４，７，９，１２－テトラアザペンタデカ－３，１２－ジエン－６，１０－ジオン</t>
  </si>
  <si>
    <t>チオジカルブ</t>
  </si>
  <si>
    <t>テトラメチルチウラムジスルフィド</t>
  </si>
  <si>
    <t>チウラム</t>
    <phoneticPr fontId="14"/>
  </si>
  <si>
    <t>チウラム</t>
  </si>
  <si>
    <t>テレフタル酸</t>
  </si>
  <si>
    <t>テレフタル酸ジメチル</t>
  </si>
  <si>
    <t>銅水溶性塩（錯塩を除く。）</t>
  </si>
  <si>
    <t>１－ドデカノール</t>
  </si>
  <si>
    <t>ノルマル－ドデシルアルコール</t>
  </si>
  <si>
    <t>ドデシル硫酸ナトリウム</t>
  </si>
  <si>
    <t>トリエチルアミン</t>
  </si>
  <si>
    <t>１，１，１－トリクロロエタン</t>
  </si>
  <si>
    <t>１，１，２－トリクロロエタン</t>
  </si>
  <si>
    <t>トリクロロエチレン</t>
  </si>
  <si>
    <t>トリクロロトリフルオロエタン</t>
  </si>
  <si>
    <t>ＣＦＣ－１１３</t>
  </si>
  <si>
    <t>トリクロロニトロメタン</t>
  </si>
  <si>
    <t>クロロピクリン</t>
  </si>
  <si>
    <t>（３，５，６－トリクロロ－２－ピリジル）オキシ酢酸</t>
  </si>
  <si>
    <t>トリクロピル</t>
  </si>
  <si>
    <t>２，４，６－トリクロロフェノール</t>
  </si>
  <si>
    <t>トリクロロフルオロメタン</t>
  </si>
  <si>
    <t>ＣＦＣ－１１</t>
  </si>
  <si>
    <t>１，２，３－トリクロロプロパン</t>
  </si>
  <si>
    <t>トリクロロベンゼン</t>
  </si>
  <si>
    <t>トリブチルアミン</t>
  </si>
  <si>
    <t>アルファ，アルファ，アルファ－トリフルオロ－２，６－ジニトロ－Ｎ，Ｎ－ジプロピル－パラ－トルイジン</t>
  </si>
  <si>
    <t>トリフルラリン</t>
  </si>
  <si>
    <t>トリレンジイソシアネート</t>
  </si>
  <si>
    <t>トルイジン</t>
  </si>
  <si>
    <t>トルエン</t>
  </si>
  <si>
    <t>ナフタレン</t>
  </si>
  <si>
    <t>ニッケル</t>
  </si>
  <si>
    <t>ニッケル化合物</t>
  </si>
  <si>
    <t>オルト－ニトロアニリン</t>
  </si>
  <si>
    <t>パラ－ニトロクロロベンゼン</t>
  </si>
  <si>
    <t>ニトロベンゼン</t>
  </si>
  <si>
    <t>ニトロメタン</t>
  </si>
  <si>
    <t>二硫化炭素</t>
  </si>
  <si>
    <t>１－ノナノール</t>
  </si>
  <si>
    <t>ノルマル－ノニルアルコール</t>
  </si>
  <si>
    <t>アルキルフェノール（アルキル基の炭素数が９のものに限る。）</t>
  </si>
  <si>
    <t>バナジウム化合物</t>
  </si>
  <si>
    <t>２，４－ビス（エチルアミノ）－６－メチルチオ－１，３，５－トリアジン</t>
  </si>
  <si>
    <t>シメトリン</t>
  </si>
  <si>
    <t>ビス（８－キノリノラト）銅</t>
  </si>
  <si>
    <t>オキシン銅</t>
    <phoneticPr fontId="14"/>
  </si>
  <si>
    <t>オキシン銅</t>
  </si>
  <si>
    <t>ビス（Ｎ，Ｎ－ジメチルジチオカルバミン酸）亜鉛</t>
  </si>
  <si>
    <t>ジラム</t>
  </si>
  <si>
    <t>ビス（Ｎ，Ｎ－ジメチルジチオカルバミン酸）Ｎ，Ｎ’－エチレンビス（チオカルバモイルチオ亜鉛）</t>
  </si>
  <si>
    <t>ポリカーバメート</t>
  </si>
  <si>
    <t>Ｓ，Ｓ－ビス（１－メチルプロピル）＝Ｏ－エチル＝ホスホロジチオアート</t>
  </si>
  <si>
    <t>カズサホス</t>
  </si>
  <si>
    <t>砒素及びその無機化合物</t>
  </si>
  <si>
    <t>ヒドラジン</t>
  </si>
  <si>
    <t>ヒドロキノン</t>
  </si>
  <si>
    <t>４－ビニル－１－シクロヘキセン</t>
  </si>
  <si>
    <t>ビフェニル</t>
  </si>
  <si>
    <t>ピペラジン</t>
  </si>
  <si>
    <t>ピリジン</t>
  </si>
  <si>
    <t>ピロカテコール</t>
  </si>
  <si>
    <t>カテコール</t>
  </si>
  <si>
    <t>２－フェニルフェノール</t>
  </si>
  <si>
    <t>Ｎ－フェニルマレイミド</t>
  </si>
  <si>
    <t>フェニレンジアミン</t>
  </si>
  <si>
    <t>フェノール</t>
  </si>
  <si>
    <t>３－フェノキシベンジル＝３－（２，２－ジクロロビニル）－２，２－ジメチルシクロプロパンカルボキシラート</t>
  </si>
  <si>
    <t>ペルメトリン</t>
  </si>
  <si>
    <t>１，３－ブタジエン</t>
  </si>
  <si>
    <t>フタル酸ジブチル</t>
  </si>
  <si>
    <t>フタル酸ビス（２－エチルヘキシル）</t>
  </si>
  <si>
    <t>フタル酸ブチル＝ベンジル</t>
  </si>
  <si>
    <t>２－ターシャリ－ブチルイミノ－３－イソプロピル－５－フェニルテトラヒドロ－４Ｈ－１，３，５－チアジアジン－４－オン</t>
  </si>
  <si>
    <t>ブプロフェジン</t>
  </si>
  <si>
    <t>Ｎ－ターシャリ－ブチル－Ｎ’－（４－エチルベンゾイル）－３，５－ジメチルベンゾヒドラジド</t>
  </si>
  <si>
    <t>テブフェノジド</t>
  </si>
  <si>
    <t>Ｎ－［１－（Ｎ－ブチルカルバモイル）－１Ｈ－２－ベンゾイミダゾリル］カルバミン酸メチル</t>
  </si>
  <si>
    <t>ベノミル</t>
  </si>
  <si>
    <t>ブチル＝（Ｒ）－２－［４－（４－シアノ－２－フルオロフェノキシ）フェノキシ］プロピオナート</t>
  </si>
  <si>
    <t>シハロホップブチル</t>
  </si>
  <si>
    <t>１－ターシャリ－ブチル－３－（２，６－ジイソプロピル－４－フェノキシフェニル）チオ尿素</t>
  </si>
  <si>
    <t>ジアフェンチウロン</t>
  </si>
  <si>
    <t>５－ターシャリ－ブチル－３－（２，４－ジクロロ－５－イソプロポキシフェニル）－１，３，４－オキサジアゾール－２（３Ｈ）－オン</t>
  </si>
  <si>
    <t>オキサジアゾン</t>
  </si>
  <si>
    <t>２－（４－ターシャリ－ブチルフェノキシ）シクロヘキシル＝２－プロピニル＝スルフィット</t>
  </si>
  <si>
    <t>プロパルギット</t>
    <phoneticPr fontId="14"/>
  </si>
  <si>
    <t>プロパルギット</t>
  </si>
  <si>
    <t>ふっ化水素及びその水溶性塩</t>
  </si>
  <si>
    <t>２－ブテナール</t>
  </si>
  <si>
    <t>Ｎ－ブトキシメチル－２－クロロ－２’，６’－ジエチルアセトアニリド</t>
  </si>
  <si>
    <t>ブタクロール</t>
  </si>
  <si>
    <t>Ｎ，Ｎ’－プロピレンビス（ジチオカルバミン酸）と亜鉛の重合物</t>
  </si>
  <si>
    <t>プロピネブ</t>
  </si>
  <si>
    <t>ブロモクロロジフルオロメタン</t>
  </si>
  <si>
    <t>ハロン－１２１１</t>
  </si>
  <si>
    <t>ブロモジクロロメタン</t>
  </si>
  <si>
    <t>ブロモトリフルオロメタン</t>
  </si>
  <si>
    <t>ハロン－１３０１</t>
  </si>
  <si>
    <t>５－ブロモ－３－セカンダリ－ブチル－６－メチル－１，２，３，４－テトラヒドロピリミジン－２，４－ジオン</t>
  </si>
  <si>
    <t>ブロマシル</t>
  </si>
  <si>
    <t>１－ブロモプロパン</t>
  </si>
  <si>
    <t>２－ブロモプロパン</t>
  </si>
  <si>
    <t>ブロモメタン</t>
  </si>
  <si>
    <t>臭化メチル</t>
  </si>
  <si>
    <t>６，７，８，９，１０，１０－ヘキサクロロ－１，５，５ａ，６，９，９ａ－ヘキサヒドロ－６，９－メタノ－２，４，３－ベンゾジオキサチエピン＝３－オキシド</t>
  </si>
  <si>
    <t>エンドスルファン</t>
    <phoneticPr fontId="14"/>
  </si>
  <si>
    <t>エンドスルファン</t>
  </si>
  <si>
    <t>ヘキサデシルトリメチルアンモニウム＝クロリド</t>
  </si>
  <si>
    <t>ヘキサメチレンジアミン</t>
  </si>
  <si>
    <t>ヘキサメチレン＝ジイソシアネート</t>
  </si>
  <si>
    <t>ヘキサン</t>
  </si>
  <si>
    <t>ベタナフトール</t>
  </si>
  <si>
    <t>ベリリウム及びその化合物</t>
  </si>
  <si>
    <t>ペルオキソ二硫酸の水溶性塩</t>
  </si>
  <si>
    <t>ペルフルオロ（オクタン－１－スルホン酸）</t>
  </si>
  <si>
    <t>ＰＦＯＳ</t>
  </si>
  <si>
    <t>ベンジリジン＝トリクロリド</t>
  </si>
  <si>
    <t>ベンジル＝クロリド</t>
  </si>
  <si>
    <t>塩化ベンジル</t>
  </si>
  <si>
    <t>ベンズアルデヒド</t>
  </si>
  <si>
    <t>ベンゼン</t>
  </si>
  <si>
    <t>１，２，４－ベンゼントリカルボン酸１，２－無水物</t>
  </si>
  <si>
    <t>２－（２－ベンゾチアゾリルオキシ）－Ｎ－メチルアセトアニリド</t>
  </si>
  <si>
    <t>メフェナセット</t>
  </si>
  <si>
    <t>ベンゾフェノン</t>
  </si>
  <si>
    <t>ペンタクロロフェノール</t>
  </si>
  <si>
    <t>ほう素化合物</t>
  </si>
  <si>
    <t>ポリ塩化ビフェニル</t>
  </si>
  <si>
    <t>ＰＣＢ</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</si>
  <si>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</si>
  <si>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</si>
  <si>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</si>
  <si>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</si>
  <si>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ホルムアルデヒド</t>
  </si>
  <si>
    <t>マンガン及びその化合物</t>
  </si>
  <si>
    <t>無水フタル酸</t>
  </si>
  <si>
    <t>メタクリル酸</t>
  </si>
  <si>
    <t>メタクリル酸メチル</t>
  </si>
  <si>
    <t>（Ｚ）－２’－メチルアセトフェノン＝４，６－ジメチル－２－ピリミジニルヒドラゾン</t>
  </si>
  <si>
    <t>フェリムゾン</t>
  </si>
  <si>
    <t>メチル＝イソチオシアネート</t>
  </si>
  <si>
    <t>Ｎ－メチルカルバミン酸２，３－ジヒドロ－２，２－ジメチル－７－ベンゾ［ｂ］フラニル</t>
  </si>
  <si>
    <t>カルボフラン</t>
  </si>
  <si>
    <t>Ｎ－メチルカルバミン酸１－ナフチル</t>
  </si>
  <si>
    <t>カルバリル</t>
    <phoneticPr fontId="14"/>
  </si>
  <si>
    <t>カルバリル</t>
  </si>
  <si>
    <t>Ｎ－メチルカルバミン酸２－セカンダリ－ブチルフェニル</t>
  </si>
  <si>
    <t>フェノブカルブ</t>
    <phoneticPr fontId="14"/>
  </si>
  <si>
    <t>フェノブカルブ</t>
  </si>
  <si>
    <t>メチル＝（Ｅ）－２－［２－［６－（２－シアノフェノキシ）ピリミジン－４－イルオキシ］フェニル］－３－メトキシアクリラート</t>
  </si>
  <si>
    <t>アゾキシストロビン</t>
  </si>
  <si>
    <t>Ｎ－メチルジチオカルバミン酸</t>
  </si>
  <si>
    <t>カーバム</t>
  </si>
  <si>
    <t>アルファ－メチルスチレン</t>
  </si>
  <si>
    <t>メチルナフタレン</t>
  </si>
  <si>
    <t>３－メチルピリジン</t>
  </si>
  <si>
    <t>２－メチル－Ｎ－［３－（１－メチルエトキシ）フェニル］ベンズアミド</t>
  </si>
  <si>
    <t>メプロニル</t>
  </si>
  <si>
    <t>Ｓ－メチル－Ｎ－（メチルカルバモイルオキシ）チオアセトイミダート</t>
  </si>
  <si>
    <t>メソミル</t>
  </si>
  <si>
    <t>メチル＝（Ｅ）－メトキシイミノ－［２－［［［［（Ｅ）－１－［３－（トリフルオロメチル）フェニル］エチリデン］アミノ］オキシ］メチル］フェニル］アセタート</t>
  </si>
  <si>
    <t>トリフロキシストロビン</t>
  </si>
  <si>
    <t>メチル＝（Ｅ）－メトキシイミノ［２－（オルト－トリルオキシメチル）フェニル］アセタート</t>
  </si>
  <si>
    <t>クレソキシムメチル</t>
  </si>
  <si>
    <t>４，４’－メチレンジアニリン</t>
  </si>
  <si>
    <t>メチレンビス（４，１－フェニレン）＝ジイソシアネート</t>
  </si>
  <si>
    <t>３－メトキシカルボニルアミノフェニル＝３’－メチルカルバニラート</t>
  </si>
  <si>
    <t>フェンメディファム</t>
  </si>
  <si>
    <t>Ｎ－（６－メトキシ－２－ピリジル）－Ｎ－メチルチオカルバミン酸Ｏ－３－ターシャリ－ブチルフェニル</t>
  </si>
  <si>
    <t>ピリブチカルブ</t>
  </si>
  <si>
    <t>モリブデン及びその化合物</t>
  </si>
  <si>
    <t>りん化アルミニウム</t>
  </si>
  <si>
    <t>りん酸ジメチル＝２，２－ジクロロビニル</t>
  </si>
  <si>
    <t>ジクロルボス</t>
    <phoneticPr fontId="14"/>
  </si>
  <si>
    <t>ジクロルボス</t>
  </si>
  <si>
    <t>りん酸トリス（２－エチルヘキシル）</t>
  </si>
  <si>
    <t>りん酸トリス（２－クロロエチル）</t>
  </si>
  <si>
    <t>りん酸トリトリル</t>
  </si>
  <si>
    <t>りん酸トリフェニル</t>
  </si>
  <si>
    <t>りん酸トリブチル</t>
  </si>
  <si>
    <t>４－アリル－１，２－ジメトキシベンゼン</t>
  </si>
  <si>
    <t>４，４’－オキシビスベンゼンスルホニルヒドラジド</t>
  </si>
  <si>
    <t>２－［４－（２，４－ジクロロ－メタ－トルオイル）－１，３－ジメチル－５－ピラゾリルオキシ］－４－メチルアセトフェノン</t>
  </si>
  <si>
    <t>ベンゾフェナップ</t>
  </si>
  <si>
    <t>１，３－ジクロロ－２－プロパノール</t>
  </si>
  <si>
    <t>１，２－ジブロモエタン</t>
  </si>
  <si>
    <t>二臭化エチレン</t>
    <phoneticPr fontId="14"/>
  </si>
  <si>
    <t>二臭化エチレン</t>
  </si>
  <si>
    <t>ジベンジルエーテル</t>
  </si>
  <si>
    <t>１，１，２，２－テトラクロロエタン</t>
  </si>
  <si>
    <t>四塩化アセチレン</t>
  </si>
  <si>
    <t>トリブロモメタン</t>
  </si>
  <si>
    <t>ブロモホルム</t>
  </si>
  <si>
    <t>ナトリウム＝１，１’－ビフェニル－２－オラート</t>
  </si>
  <si>
    <t>メチル＝ベンゾイミダゾール－２－イルカルバマート</t>
  </si>
  <si>
    <t>カルベンダジム</t>
  </si>
  <si>
    <t>りん酸ジブチル＝フェニル</t>
  </si>
  <si>
    <t>亜鉛＝ビス（２－メチルプロパ－２－エノアート）</t>
  </si>
  <si>
    <t>アクリル酸２－エチルヘキシル</t>
  </si>
  <si>
    <t>アクリル酸重合物</t>
  </si>
  <si>
    <t>アジピン酸、（Ｎ－（２－アミノエチル）エタン－１，２－ジアミン又はＮ，Ｎ’－ビス（２－アミノエチル）エタン－１，２－ジアミン）と２－（クロロメチル）オキシランの重縮合物</t>
  </si>
  <si>
    <t>アジピン酸ジ－２－エチルヘキシル</t>
  </si>
  <si>
    <t>アセチルアセトン</t>
  </si>
  <si>
    <t>１－アセチル－１，２，３，４－テトラヒドロ－３－［（３－ピリジルメチル）アミノ］－６－［１，２，２，２－テトラフルオロ－１－（トリフルオロメチル）エチル］キナゾリン－２－オン</t>
  </si>
  <si>
    <t>ピリフルキナゾン</t>
  </si>
  <si>
    <t>オルト－アミノフェノール</t>
  </si>
  <si>
    <t>３－アリルオキシ－１，２－ベンゾイソチアゾール－１，１－ジオキシド</t>
  </si>
  <si>
    <t>プロベナゾール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</si>
  <si>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</si>
  <si>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</si>
  <si>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</si>
  <si>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［（３－アルカンアミドプロピル）（ジメチル）アンモニオ］アセタート及び（Ｚ）－［［３－（オクタデカ－９－エンアミド）プロピル］（ジメチル）アンモニオ］アセタート並びにこれらの混合物</t>
    <phoneticPr fontId="14"/>
  </si>
  <si>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</si>
  <si>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（３－アルカンアミドプロピル）（メチル）［２－（アルカノイルオキシ）エチル］アンモニウム＝クロリド</t>
    <phoneticPr fontId="14"/>
  </si>
  <si>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</si>
  <si>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アルカン－１－アミン、（Ｚ）－オクタデカ－９－エン－１－アミン及び（９Ｚ，１２Ｚ）－オクタデカ－９，１２－ジエン－１－アミン並びにこれらの混合物</t>
    <phoneticPr fontId="14"/>
  </si>
  <si>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</si>
  <si>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カン－１－アミンのオキシラン重付加物、（Ｚ）－オクタデカ－９－エン－１－アミンのオキシラン重付加物及び（９Ｚ，１２Ｚ）－オクタデカ－９，１２－ジエン－１－アミンのオキシラン重付加物の混合物</t>
    <phoneticPr fontId="14"/>
  </si>
  <si>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</si>
  <si>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アルファ－アルキル－オメガ－ヒドロキシポリ（オキシエタン－１，２－ジイル）及びアルファ－アルケニル－オメガ－ヒドロキシポリ（オキシエタン－１，２－ジイル）並びにこれらの混合物</t>
    <phoneticPr fontId="14"/>
  </si>
  <si>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</si>
  <si>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アルファ－アルキル－オメガ－ヒドロキシポリ［オキシエタン－１，２－ジイル／オキシ（メチルエタン－１，２－ジイル）］</t>
    <phoneticPr fontId="14"/>
  </si>
  <si>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</si>
  <si>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</si>
  <si>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アルミニウム＝トリス（エチル＝ホスホナート）</t>
  </si>
  <si>
    <t>ホセチル</t>
    <phoneticPr fontId="14"/>
  </si>
  <si>
    <t>ホセチル</t>
  </si>
  <si>
    <t>安息香酸ベンジル</t>
  </si>
  <si>
    <t>アントラセン－９，１０－ジオン</t>
  </si>
  <si>
    <t>アントラキノン</t>
  </si>
  <si>
    <t>アルファ－（イソシアナトベンジル）－オメガ－（イソシアナトフェニル）ポリ［（イソシアナトフェニレン）メチレン］</t>
  </si>
  <si>
    <t>イソプロピル＝３－クロロカルバニラート</t>
  </si>
  <si>
    <t>クロルプロファム</t>
    <phoneticPr fontId="14"/>
  </si>
  <si>
    <t>クロルプロファム</t>
  </si>
  <si>
    <t>３－（４－イソプロピルフェニル）－２－メチルプロパナール</t>
  </si>
  <si>
    <t>４－イソプロピル－３－メチルフェノール</t>
  </si>
  <si>
    <t>１，１’－（イミノジオクタメチレン）ジグアニジン＝トリアセタート</t>
  </si>
  <si>
    <t>イミノクタジン酢酸塩</t>
  </si>
  <si>
    <t>エチリデンノルボルネン</t>
  </si>
  <si>
    <t>エチルシクロヘキサン</t>
  </si>
  <si>
    <t>５－エチル－５，８－ジヒドロ－８－オキソ－［１，３］ジオキソロ［４，５－ｇ］キノリン－７－カルボン酸</t>
  </si>
  <si>
    <t>オキソリニック酸</t>
  </si>
  <si>
    <t>Ｎ－エチル－Ｎ，Ｎ－ジメチルテトラデカン－１－アミニウムの塩</t>
  </si>
  <si>
    <t>エチレングリコールモノブチルエーテル</t>
  </si>
  <si>
    <t>ブチルセロソルブ</t>
  </si>
  <si>
    <t>エチレンジアミン四酢酸並びにそのカリウム塩及びナトリウム塩</t>
  </si>
  <si>
    <t>（４－エトキシフェニル）［３－（４－フルオロ－３－フェノキシフェニル）プロピル］ジメチルシラン</t>
  </si>
  <si>
    <t>シラフルオフェン</t>
  </si>
  <si>
    <t>塩化直鎖パラフィン（炭素数が１４から１７までのもの及びその混合物に限る。）</t>
  </si>
  <si>
    <t>塩素酸並びにそのカリウム塩及びナトリウム塩</t>
  </si>
  <si>
    <t>オキサシクロヘキサデカン－２－オン</t>
  </si>
  <si>
    <t>オクタブロモジフェニルエーテル</t>
  </si>
  <si>
    <t>オクタメチルシクロテトラシロキサン</t>
  </si>
  <si>
    <t>過塩素酸並びにそのアンモニウム塩、カリウム塩、ナトリウム塩、マグネシウム塩及びリチウム塩</t>
  </si>
  <si>
    <t>過酢酸</t>
  </si>
  <si>
    <t>カリウム＝ジエチルジチオカルバマート</t>
  </si>
  <si>
    <t>グリホサート並びにそのアンモニウム塩、イソプロピルアミン塩、カリウム塩及びナトリウム塩</t>
  </si>
  <si>
    <t>１－（２－クロロイミダゾ［１，２－ａ］ピリジン－３－イルスルホニル）－３－（４，６－ジメトキシピリミジン－２－イル）尿素</t>
  </si>
  <si>
    <t>イマゾスルフロン</t>
  </si>
  <si>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t>
  </si>
  <si>
    <t>Ｓ－メトラクロール</t>
  </si>
  <si>
    <t>３－（４－クロロ－５－シクロペンチルオキシ－２－フルオロフェニル）－５－イソプロピリデン－１，３－オキサゾリジン－２，４－ジオン</t>
  </si>
  <si>
    <t>ペントキサゾン</t>
  </si>
  <si>
    <t>５－クロロ－２－（２，４－ジクロロフェノキシ）フェノール</t>
  </si>
  <si>
    <t>トリクロサン</t>
  </si>
  <si>
    <t>（ＲＳ）－５－クロロ－Ｎ－（１，３－ジヒドロ－１，１，３－トリメチルイソベンゾフラン－４－イル）－１，３－ジメチル－１Ｈ－ピラゾール－４－カルボキサミド</t>
  </si>
  <si>
    <t>フラメトピル</t>
  </si>
  <si>
    <t>３’－クロロ－４，４’－ジメチル－１，２，３－チアジアゾール－５－カルボキサニリド</t>
  </si>
  <si>
    <t>チアジニル</t>
  </si>
  <si>
    <t>（ＲＳ）－２－クロロ－Ｎ－（２，４－ジメチル－３－チエニル）－Ｎ－（２－メトキシ－１－メチルエチル）アセトアミド</t>
  </si>
  <si>
    <t>ジメテナミド</t>
  </si>
  <si>
    <t>（Ｓ）－２－クロロ－Ｎ－（２，４－ジメチル－３－チエニル）－Ｎ－（２－メトキシ－１－メチルエチル）アセトアミド</t>
  </si>
  <si>
    <t>ジメテナミドＰ</t>
  </si>
  <si>
    <t>３－クロロ－Ｎ－（４，６－ジメトキシピリミジン－２－イルカルバモイル）－１－メチル－４－（５－メチル－５，６－ジヒドロ－１，４，２－ジオキサジン－３－イル）ピラゾール－５－スルホンアミド</t>
  </si>
  <si>
    <t>メタゾスルフロン</t>
  </si>
  <si>
    <t>３－（２－クロロ－１，３－チアゾール－５－イルメチル）－５－メチル－Ｎ－ニトロ－１，３，５－オキサジアジナン－４－イミン</t>
  </si>
  <si>
    <t>チアメトキサム</t>
  </si>
  <si>
    <t>（Ｅ）－１－（２－クロロ－１，３－チアゾール－５－イルメチル）－３－メチル－２－ニトログアニジン</t>
  </si>
  <si>
    <t>クロチアニジン</t>
  </si>
  <si>
    <t>トランス－Ｎ－（６－クロロ－３－ピリジルメチル）－Ｎ’－シアノ－Ｎ－メチルアセトアミジン</t>
  </si>
  <si>
    <t>アセタミプリド</t>
  </si>
  <si>
    <t>１－（６－クロロ－３－ピリジルメチル）－Ｎ－ニトロイミダゾリジン－２－イリデンアミン</t>
  </si>
  <si>
    <t>イミダクロプリド</t>
  </si>
  <si>
    <t>３－（６－クロロピリジン－３－イルメチル）－１，３－チアゾリジン－２－イリデンシアナミド</t>
  </si>
  <si>
    <t>チアクロプリド</t>
  </si>
  <si>
    <t>２－［２－クロロ－４－メシル－３－［（テトラヒドロフラン－２－イルメトキシ）メチル］ベンゾイル］シクロヘキサン－１，３－ジオン</t>
  </si>
  <si>
    <t>テフリルトリオン</t>
  </si>
  <si>
    <t>３－（２－クロロ－４－メシルベンゾイル）－４－フェニルスルファニルビシクロ［３．２．１］オクタ－３－エン－２－オン</t>
  </si>
  <si>
    <t>ベンゾビシクロン</t>
  </si>
  <si>
    <t>（Ｅ）－Ｎ－［２－クロロ－５－［１－（６－メチルピリジン－２－イルメトキシイミノ）エチル］ベンジル］カルバミン酸メチル</t>
  </si>
  <si>
    <t>ピリベンカルブ</t>
  </si>
  <si>
    <t>酢酸ヘキシル</t>
  </si>
  <si>
    <t>サリチル酸メチル</t>
  </si>
  <si>
    <t>ジイソプロピルナフタレン</t>
  </si>
  <si>
    <t>ジエタノールアミン</t>
  </si>
  <si>
    <t>ジエチレングリコールモノブチルエーテル</t>
  </si>
  <si>
    <t>１，４－ジオキサシクロヘプタデカン－５，１７－ジオン</t>
  </si>
  <si>
    <t>シクロヘキサン</t>
  </si>
  <si>
    <t>シクロヘキシリデン（フェニル）アセトニトリル</t>
  </si>
  <si>
    <t>シクロヘキセン</t>
  </si>
  <si>
    <t>１，２－ジクロロエチレン</t>
  </si>
  <si>
    <t>４，５－ジクロロ－２－オクチルイソチアゾール－３（２Ｈ）－オン</t>
  </si>
  <si>
    <t>３，４－ジクロロ－２’－シアノ－１，２－チアゾール－５－カルボキサニリド</t>
  </si>
  <si>
    <t>イソチアニル</t>
  </si>
  <si>
    <t>２’，４－ジクロロ－アルファ，アルファ，アルファ－トリフルオロ－４’－ニトロ－メタ－トルエンスルホンアニリド</t>
  </si>
  <si>
    <t>フルスルファミド</t>
  </si>
  <si>
    <t>Ｏ－（２，６－ジクロロ－パラ－トリル）＝Ｏ，Ｏ－ジメチル＝ホスホロチオアート</t>
  </si>
  <si>
    <t>トルクロホスメチル</t>
  </si>
  <si>
    <t>１－（２，４－ジクロロフェニル）－Ｎ－（２，４－ジフルオロフェニル）－Ｎ－イソプロピル－５－オキソ－４，５－ジヒドロ－１Ｈ－１，２，４－トリアゾール－４－カルボキサミド</t>
  </si>
  <si>
    <t>イプフェンカルバゾン</t>
  </si>
  <si>
    <t>Ｎ－（３，５－ジクロロフェニル）－１，２－ジメチルシクロプロパン－１，２－ジカルボキシミド</t>
  </si>
  <si>
    <t>プロシミドン</t>
  </si>
  <si>
    <t>２，３－ジクロロ－Ｎ－４－フルオロフェニルマレイミド</t>
  </si>
  <si>
    <t>フルオルイミド</t>
  </si>
  <si>
    <t>２－（２，４－ジクロロ－３－メチルフェノキシ）プロピオンアニリド</t>
  </si>
  <si>
    <t>クロメプロップ</t>
  </si>
  <si>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t>
  </si>
  <si>
    <t>クラリスロマイシン</t>
  </si>
  <si>
    <t>ジデシル（ジメチル）アンモニウムの塩</t>
  </si>
  <si>
    <t>四ナトリウム＝５，８－ビス（カルボジチオアト）－２，５，８，１１，１４－ペンタアザペンタデカンビス（ジチオアート）</t>
    <rPh sb="0" eb="1">
      <t>ヨン</t>
    </rPh>
    <phoneticPr fontId="3"/>
  </si>
  <si>
    <t>四ナトリウム＝５，８－ビス（カルボジチオアト）－２，５，８，１１，１４－ペンタアザペンタデカンビス（ジチオアート）</t>
  </si>
  <si>
    <t>５，５－ジフェニル－２，４－イミダゾリジンジオン</t>
  </si>
  <si>
    <t>４－（２，２－ジフルオロ－１，３－ベンゾジオキソール－４－イル）－１Ｈ－ピロール－３－カルボニトリル</t>
  </si>
  <si>
    <t>フルジオキソニル</t>
  </si>
  <si>
    <t>Ｎ，Ｎ－ジプロピルチオカルバミン酸＝Ｓ－ベンジル</t>
  </si>
  <si>
    <t>プロスルホカルブ</t>
  </si>
  <si>
    <t>２’，６’－ジブロモ－２－メチル－４’－トリフルオロメトキシ－４－トリフルオロメチル－１，３－チアゾール－５－カルボキサニリド</t>
  </si>
  <si>
    <t>チフルザミド</t>
  </si>
  <si>
    <t>（４Ｓ，４ａＲ，５Ｓ，５ａＲ，６Ｓ，１２ａＳ）－４－（ジメチルアミノ）－３，５，６，１０，１２，１２ａ－ヘキサヒドロキシ－６－メチル－１，１１－ジオキソ－１，４，４ａ，５，５ａ，６，１１，１２ａ－オクタヒドロテトラセン－２－カルボキサミド</t>
  </si>
  <si>
    <t>オキシテトラサイクリン</t>
  </si>
  <si>
    <t>３－（３，３－ジメチルウレイド）フェニル＝ターシャリ－ブチルカルバマート</t>
  </si>
  <si>
    <t>カルブチレート</t>
  </si>
  <si>
    <t>（２Ｅ）－３，７－ジメチルオクタ－２，６－ジエニル＝アセタート</t>
  </si>
  <si>
    <t>酢酸ゲラニル</t>
  </si>
  <si>
    <t>Ｎ，Ｎ－ジメチルオクタデシルアミン</t>
  </si>
  <si>
    <t>３，７－ジメチルオクタン－３－オール</t>
  </si>
  <si>
    <t>ジメチル（１－フェニルエチル）ベンゼン</t>
  </si>
  <si>
    <t>３，３－ジメチルブタン酸＝３－メシチル－２－オキソ－１－オキサスピロ［４．４］ノナ－３－エン－４－イル</t>
  </si>
  <si>
    <t>スピロメシフェン</t>
  </si>
  <si>
    <t>（ＲＳ）－Ｎ－［２－（１，３－ジメチルブチル）－３－チエニル］－１－メチル－３－（トリフルオロメチル）－１Ｈ－ピラゾール－４－カルボキサミド</t>
  </si>
  <si>
    <t>ペンチオピラド</t>
  </si>
  <si>
    <t>２’－［（ＲＳ）－１，３－ジメチルブチル］－５－フルオロ－１，３－ジメチルピラゾール－４－カルボキサニリド</t>
  </si>
  <si>
    <t>ペンフルフェン</t>
  </si>
  <si>
    <t>２，２－ジメチルプロパン酸＝（Ｅ）－２－（４－ターシャリ－ブチルフェニル）－２－シアノ－１－（１，３，４－トリメチルピラゾール－５－イル）ビニル</t>
  </si>
  <si>
    <t>シエノピラフェン</t>
  </si>
  <si>
    <t>Ｎ－（１，２－ジメチルプロピル）－Ｎ－エチルチオカルバミン酸Ｓ－ベンジル</t>
  </si>
  <si>
    <t>エスプロカルブ</t>
  </si>
  <si>
    <t>２，２－ジメチル－３－メチリデンビシクロ［２．２．１］ヘプタン</t>
  </si>
  <si>
    <t>カンフェン</t>
  </si>
  <si>
    <t>Ｎ’－［１，１－ジメチル－２－（メチルスルホニル）エチル］－３－ヨード－Ｎ－［２－メチル－４－［１，２，２，２－テトラフルオロ－１－（トリフルオロメチル）エチル］フェニル］フタルアミド</t>
  </si>
  <si>
    <t>フルベンジアミド</t>
  </si>
  <si>
    <t>１，２－ジメトキシエタン</t>
  </si>
  <si>
    <t>アルファ－（４，６－ジメトキシ－２－ピリミジニルカルバモイルスルファモイル）－オルト－トルイル酸メチル</t>
  </si>
  <si>
    <t>ベンスルフロンメチル</t>
  </si>
  <si>
    <t>（ＲＳ）－７－（４，６－ジメトキシピリミジン－２－イルチオ）－３－メチル－２－ベンゾフラン－１（３Ｈ）－オン</t>
  </si>
  <si>
    <t>ピリフタリド</t>
  </si>
  <si>
    <t>有機スズ化合物（ビス（トリブチルスズ）＝オキシドを除く。）</t>
  </si>
  <si>
    <t>セリウム及びその化合物</t>
  </si>
  <si>
    <t>タリウム及びその化合物</t>
  </si>
  <si>
    <t>炭化けい素</t>
  </si>
  <si>
    <t>炭酸リチウム</t>
  </si>
  <si>
    <t>チオシアン酸銅（Ⅰ）</t>
  </si>
  <si>
    <t>チオシアン酸銅（I）</t>
    <phoneticPr fontId="14"/>
  </si>
  <si>
    <t>チオりん酸Ｏ－４－シアノフェニル－Ｏ，Ｏ－ジメチル</t>
  </si>
  <si>
    <t>シアノホス</t>
    <phoneticPr fontId="14"/>
  </si>
  <si>
    <t>シアノホス</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</si>
  <si>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t>
  </si>
  <si>
    <t>ストレプトマイシン</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</si>
  <si>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t>
  </si>
  <si>
    <t>スピノサド</t>
  </si>
  <si>
    <t>デカナール</t>
  </si>
  <si>
    <t>デシルアルデヒド</t>
  </si>
  <si>
    <t>テトラヒドロフラン</t>
  </si>
  <si>
    <t>テトラフルオロエチレン</t>
  </si>
  <si>
    <t>２，２，３，３－テトラフルオロプロピオン酸ナトリウム</t>
  </si>
  <si>
    <t>テトラピオン</t>
    <phoneticPr fontId="14"/>
  </si>
  <si>
    <t>テトラピオン</t>
  </si>
  <si>
    <t>テトラメチルアンモニウム＝ヒドロキシド</t>
  </si>
  <si>
    <t>１－［（１Ｒ，２Ｒ，５Ｓ，７Ｒ）－２，６，６，８－テトラメチルトリシクロ［５．３．１．０（１，５）］ウンデカ－８－エン－９－イル］エタノン</t>
  </si>
  <si>
    <t>テルル及びその化合物</t>
  </si>
  <si>
    <t>ドデカン－１－チオール</t>
  </si>
  <si>
    <t>２－（Ｎ－ドデシル－Ｎ，Ｎ－ジメチルアンモニオ）アセタート</t>
  </si>
  <si>
    <t>１，３，５－トリアジン－２，４，６－トリアミン</t>
  </si>
  <si>
    <t>メラミン</t>
  </si>
  <si>
    <t>トリイソプロパノールアミン</t>
  </si>
  <si>
    <t>トリオクチルアミン</t>
  </si>
  <si>
    <t>Ｎ－（トリクロロメチルチオ）－１，２，３，６－テトラヒドロフタルイミド</t>
  </si>
  <si>
    <t>キャプタン</t>
  </si>
  <si>
    <t>トリシクロ［５．２．１．０（２，６）］デカ－４－エン－３－イル＝プロピオナート</t>
  </si>
  <si>
    <t>トリメチルアミン</t>
  </si>
  <si>
    <t>トリメチル（オクタデシル）アンモニウムの塩</t>
  </si>
  <si>
    <t>（Ｅ）－４－（２，６，６－トリメチルシクロヘキサ－１－エン－１－イル）ブタ－３－エン－２－オン</t>
  </si>
  <si>
    <t>Ｎ，Ｎ，Ｎ－トリメチルドデカン－１－アミニウムの塩</t>
  </si>
  <si>
    <t>トリメチルベンゼン</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</si>
  <si>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</si>
  <si>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</si>
  <si>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</si>
  <si>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ナトリウム＝アルケンスルホナート及びナトリウム＝ヒドロキシアルカンスルホナート並びにこれらの混合物</t>
    <phoneticPr fontId="14"/>
  </si>
  <si>
    <t>ナトリウム＝１－オキソ－１ラムダ（５）－ピリジン－２－チオラート</t>
  </si>
  <si>
    <t>ナトリウム＝（ドデカノイルオキシ）ベンゼンスルホナート</t>
  </si>
  <si>
    <t>鉛及びその化合物</t>
  </si>
  <si>
    <t>ニトリロ三酢酸及びそのナトリウム塩</t>
  </si>
  <si>
    <t>パラホルムアルデヒド</t>
  </si>
  <si>
    <t>ビス（アルキル）（ジメチル）アンモニウムの塩（アルキル基の構造が直鎖であり、かつ、当該アルキル基の炭素数が１２、１４、１６、１８又は２０のもの及びその混合物に限る。）</t>
  </si>
  <si>
    <t>２，４－ビス（イソプロピルアミノ）－６－メチルチオ－１，３，５－トリアジン</t>
  </si>
  <si>
    <t>プロメトリン</t>
  </si>
  <si>
    <t>ビス（２－エチルヘキシル）＝（Ｚ）－ブタ－２－エンジオアート</t>
  </si>
  <si>
    <t>ビス（２－スルフィドピリジン－１－オラト）銅</t>
  </si>
  <si>
    <t>（Ｔ－４）－ビス［２－（チオキソ－カッパＳ）－ピリジン－１（２Ｈ）－オラト－カッパＯ］亜鉛（Ⅱ）</t>
  </si>
  <si>
    <t>（Ｔ－４）－ビス［２－（チオキソ－カッパＳ）－ピリジン－１（２Ｈ）－オラト－カッパＯ］亜鉛（II）</t>
    <phoneticPr fontId="14"/>
  </si>
  <si>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</si>
  <si>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</si>
  <si>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</si>
  <si>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Ｎ，Ｎ－ビス（２－ヒドロキシエチル）アルカンアミド、（Ｚ）－Ｎ，Ｎ－ビス（２－ヒドロキシエチル）オクタデカ－９－エンアミド等</t>
    <rPh sb="61" eb="62">
      <t>トウ</t>
    </rPh>
    <phoneticPr fontId="14"/>
  </si>
  <si>
    <t>（１－ヒドロキシエタン－１，１－ジイル）ジホスホン酸並びにそのカリウム塩及びナトリウム塩</t>
  </si>
  <si>
    <t>ピペロナール</t>
  </si>
  <si>
    <t>ヘリオトロピン</t>
  </si>
  <si>
    <t>フタル酸ジオクチル</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</si>
  <si>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</si>
  <si>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</si>
  <si>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</si>
  <si>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</si>
  <si>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１－（５－ターシャリ－ブチル－１，３，４－チアジアゾール－２－イル）－１，３－ジメチル尿素</t>
  </si>
  <si>
    <t>テブチウロン</t>
  </si>
  <si>
    <t>２－（４－ターシャリ－ブチルフェニル）－２－シアノ－３－オキソ－３－（２－トリフルオロメチルフェニル）プロパン酸＝２－メトキシエチル</t>
  </si>
  <si>
    <t>シフルメトフェン</t>
  </si>
  <si>
    <t>３－（４－ターシャリ－ブチルフェニル）プロパナール</t>
  </si>
  <si>
    <t>３－（４－ターシャリ－ブチルフェニル）－２－メチルプロパナール</t>
  </si>
  <si>
    <t>２－ターシャリ－ブチルフェノール</t>
  </si>
  <si>
    <t>２－ターシャリ－ブトキシエタノール</t>
  </si>
  <si>
    <t>フルフラール</t>
  </si>
  <si>
    <t>４－ブロモ－２－（４－クロロフェニル）－１－エトキシメチル－５－（トリフルオロメチル）ピロール－３－カルボニトリル</t>
  </si>
  <si>
    <t>クロルフェナピル</t>
  </si>
  <si>
    <t>３－ブロモ－Ｎ－［４－クロロ－２－メチル－６－（メチルカルバモイル）フェニル］－１－（３－クロロピリジン－２－イル）－１Ｈ－ピラゾール－５－カルボキサミド</t>
  </si>
  <si>
    <t>クロラントラニリプロール</t>
  </si>
  <si>
    <t>３－（３－ブロモ－６－フルオロ－２－メチルインドール－１－イルスルホニル）－Ｎ，Ｎ－ジメチル－１，２，４－トリアゾール－１－スルホンアミド</t>
  </si>
  <si>
    <t>アミスルブロム</t>
  </si>
  <si>
    <t>ヘキサヒドロ－１，３，５－トリス（２－ヒドロキシエチル）－１，３，５－トリアジン</t>
  </si>
  <si>
    <t>４，６，６，７，８，８－ヘキサメチル－１，３，４，６，７，８－ヘキサヒドロシクロペンタ［ｇ］イソクロメン</t>
  </si>
  <si>
    <t>ヘキサンジヒドラジド</t>
  </si>
  <si>
    <t>ヘキシル＝２－ヒドロキシベンゾアート</t>
  </si>
  <si>
    <t>１－ヘキセン</t>
  </si>
  <si>
    <t>１，４，５，６，７，８，８－ヘプタクロロ－２，３－エポキシ－２，３，３ａ，４，７，７ａ－ヘキサヒドロ－４，７－メタノ－１Ｈ－インデン</t>
  </si>
  <si>
    <t>ヘプタクロルエポキシド</t>
  </si>
  <si>
    <t>ヘプタン</t>
  </si>
  <si>
    <t>５－ヘプチルオキソラン－２－オン</t>
  </si>
  <si>
    <t>ペルフルオロオクタン酸（別名ＰＦＯＡ）及びその塩</t>
  </si>
  <si>
    <t>２－ベンジリデンオクタナール</t>
  </si>
  <si>
    <t>３－（１，３－ベンゾジオキソール－５－イル）－２－メチルプロパナール</t>
  </si>
  <si>
    <t>無水酢酸</t>
  </si>
  <si>
    <t>メチルイソブチルケトン</t>
  </si>
  <si>
    <t>メチル＝２－（３－オキソ－２－ペンチルシクロペンチル）アセタート</t>
  </si>
  <si>
    <t>２－［メチル－［（Ｚ）－オクタデカ－９－エノイル］アミノ］酢酸</t>
  </si>
  <si>
    <t>オレオイルザルコシン</t>
  </si>
  <si>
    <t>Ｎ－メチルジチオカルバミン酸ナトリウム</t>
  </si>
  <si>
    <t>メタムナトリウム塩</t>
  </si>
  <si>
    <t>Ｎ－メチルジデカン－１－イルアミン</t>
  </si>
  <si>
    <t>２－メチルチオ－４－エチルアミノ－６－（１，２－ジメチルプロピルアミノ）－ｓ－トリアジン</t>
  </si>
  <si>
    <t>ジメタメトリン</t>
  </si>
  <si>
    <t>メチル＝ドデカノアート</t>
  </si>
  <si>
    <t>（Ｅ）－３－メチル－４－（２，６，６－トリメチルシクロヘキサ－２－エン－１－イル）ブタ－３－エン－２－オン</t>
  </si>
  <si>
    <t>（ＲＳ）－１－メチル－２－ニトロ－３－（テトラヒドロ－３－フリルメチル）グアニジン</t>
  </si>
  <si>
    <t>ジノテフラン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</si>
  <si>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</si>
  <si>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</si>
  <si>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</si>
  <si>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３－メチルペンタ－３－エン－２－オンと３－メチリデン－７－メチルオクタ－１，６－ジエンの反応生成物</t>
    <phoneticPr fontId="14"/>
  </si>
  <si>
    <t>３－メトキシアニリン</t>
  </si>
  <si>
    <t>（Ｅ）－２－メトキシイミノ－Ｎ－メチル－２－（２－フェノキシフェニル）アセトアミド</t>
  </si>
  <si>
    <t>メトミノストロビン</t>
  </si>
  <si>
    <t>２－（２－メトキシエトキシ）エタノール</t>
  </si>
  <si>
    <t>１－メトキシ－２－（２－メトキシエトキシ）エタン</t>
  </si>
  <si>
    <t>硫化（２，４，４－トリメチルペンテン）</t>
  </si>
  <si>
    <t>硫酸ジメチル</t>
  </si>
  <si>
    <t>金属鉱業</t>
  </si>
  <si>
    <t>原油・天然ガス鉱業</t>
  </si>
  <si>
    <t>食料品製造業</t>
  </si>
  <si>
    <t>飲料・たばこ・飼料製造業(下の業種を除く)</t>
  </si>
  <si>
    <t>酒類製造業</t>
  </si>
  <si>
    <t>たばこ製造業</t>
  </si>
  <si>
    <t>繊維工業</t>
  </si>
  <si>
    <t>衣服・その他の繊維製品製造業</t>
  </si>
  <si>
    <t>木材・木製品製造業(家具を除く)</t>
  </si>
  <si>
    <t>家具・装備品製造業</t>
  </si>
  <si>
    <t>パルプ・紙・紙加工品製造業</t>
  </si>
  <si>
    <t>出版・印刷・同関連産業</t>
  </si>
  <si>
    <t>化学工業(下の業種を除く)</t>
  </si>
  <si>
    <t>塩製造業</t>
  </si>
  <si>
    <t>医薬品製造業</t>
  </si>
  <si>
    <t>農薬製造業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</si>
  <si>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</si>
  <si>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</si>
  <si>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</si>
  <si>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</si>
  <si>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</si>
  <si>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</si>
  <si>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</si>
  <si>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</si>
  <si>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</si>
  <si>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電気機械器具製造業(下の業種を除く)</t>
  </si>
  <si>
    <t>電子応用装置製造業</t>
  </si>
  <si>
    <t>電気計測器製造業</t>
  </si>
  <si>
    <t>輸送用機械器具製造業(下の業種を除く)</t>
  </si>
  <si>
    <t>鉄道車両・同部分品製造業</t>
  </si>
  <si>
    <t>船舶製造・修理業、舶用機関製造業</t>
  </si>
  <si>
    <t>精密機械器具製造業(下の業種を除く)</t>
  </si>
  <si>
    <t>医療用機械器具・医療用品製造業</t>
  </si>
  <si>
    <t>武器製造業</t>
  </si>
  <si>
    <t>その他の製造業</t>
  </si>
  <si>
    <t>電気業</t>
  </si>
  <si>
    <t>ガス業</t>
  </si>
  <si>
    <t>熱供給業</t>
  </si>
  <si>
    <t>下水道業</t>
  </si>
  <si>
    <t>鉄道業</t>
  </si>
  <si>
    <t>倉庫業（農作物を保管するもの又は貯蔵タンクにより気体若しくは液体を貯蔵するものに限る。）</t>
  </si>
  <si>
    <t>石油卸売業</t>
  </si>
  <si>
    <t>鉄スクラップ卸売業（自動車用エアコンディショナーに封入された物質を回収し又は自動車の車体に装着された自動車用エアコンディショナーを取り外すものに限る。）</t>
  </si>
  <si>
    <t>自動車卸売業（自動車用エアコンディショナーに封入された物質を回収するものに限る。）</t>
  </si>
  <si>
    <t>燃料小売業</t>
  </si>
  <si>
    <t>洗濯業</t>
  </si>
  <si>
    <t>写真業</t>
  </si>
  <si>
    <t>自動車整備業</t>
  </si>
  <si>
    <t>機械修理業</t>
  </si>
  <si>
    <t>商品検査業</t>
  </si>
  <si>
    <t>計量証明業（一般計量証明業を除く。）</t>
  </si>
  <si>
    <t>一般廃棄物処理業（ごみ処分業に限る。）</t>
  </si>
  <si>
    <t>産業廃棄物処理業</t>
  </si>
  <si>
    <t>特別管理産業廃棄物処分業</t>
  </si>
  <si>
    <t>医療業</t>
  </si>
  <si>
    <t>高等教育機関（付属施設を含み、人文科学のみに係るものを除く。）</t>
  </si>
  <si>
    <t>自然科学研究所</t>
  </si>
  <si>
    <t>0500</t>
    <phoneticPr fontId="6"/>
  </si>
  <si>
    <t>0700</t>
    <phoneticPr fontId="6"/>
  </si>
  <si>
    <t>C5</t>
    <phoneticPr fontId="6"/>
  </si>
  <si>
    <t>東三河総局長</t>
    <rPh sb="0" eb="6">
      <t>ヒガシミカワソウキョクチョウ</t>
    </rPh>
    <phoneticPr fontId="6"/>
  </si>
  <si>
    <t>尾張県民事務所長</t>
    <rPh sb="0" eb="8">
      <t>オワリケンミンジムショチョウ</t>
    </rPh>
    <phoneticPr fontId="6"/>
  </si>
  <si>
    <t>海部県民事務所長</t>
    <rPh sb="0" eb="8">
      <t>アマケンミンジムショチョウ</t>
    </rPh>
    <phoneticPr fontId="6"/>
  </si>
  <si>
    <t>知多県民事務所長</t>
    <rPh sb="0" eb="8">
      <t>チタケンミンジムショチョウ</t>
    </rPh>
    <phoneticPr fontId="6"/>
  </si>
  <si>
    <t>西三河県民事務所長</t>
    <rPh sb="0" eb="3">
      <t>ニシミカワ</t>
    </rPh>
    <rPh sb="3" eb="5">
      <t>ケンミン</t>
    </rPh>
    <rPh sb="5" eb="7">
      <t>ジム</t>
    </rPh>
    <rPh sb="7" eb="9">
      <t>ショチョウ</t>
    </rPh>
    <phoneticPr fontId="6"/>
  </si>
  <si>
    <t>L7</t>
    <phoneticPr fontId="6"/>
  </si>
  <si>
    <t>L9</t>
    <phoneticPr fontId="6"/>
  </si>
  <si>
    <t>L10</t>
    <phoneticPr fontId="6"/>
  </si>
  <si>
    <t>L11</t>
    <phoneticPr fontId="6"/>
  </si>
  <si>
    <t>対象セル</t>
    <rPh sb="0" eb="2">
      <t>タイショウ</t>
    </rPh>
    <phoneticPr fontId="6"/>
  </si>
  <si>
    <t>F15</t>
    <phoneticPr fontId="6"/>
  </si>
  <si>
    <t>F16</t>
    <phoneticPr fontId="6"/>
  </si>
  <si>
    <t>F17</t>
    <phoneticPr fontId="6"/>
  </si>
  <si>
    <r>
      <t>※前回届出から変更がある場合は入力してください（</t>
    </r>
    <r>
      <rPr>
        <u/>
        <sz val="10"/>
        <rFont val="ＭＳ ゴシック"/>
        <family val="3"/>
        <charset val="128"/>
      </rPr>
      <t>変更がない場合は入力不用</t>
    </r>
    <r>
      <rPr>
        <sz val="10"/>
        <rFont val="ＭＳ ゴシック"/>
        <family val="3"/>
        <charset val="128"/>
      </rPr>
      <t>）</t>
    </r>
    <rPh sb="1" eb="5">
      <t>ゼンカイトドケデ</t>
    </rPh>
    <rPh sb="7" eb="9">
      <t>ヘンコウ</t>
    </rPh>
    <rPh sb="12" eb="14">
      <t>バアイ</t>
    </rPh>
    <rPh sb="15" eb="17">
      <t>ニュウリョク</t>
    </rPh>
    <rPh sb="24" eb="26">
      <t>ヘンコウ</t>
    </rPh>
    <rPh sb="29" eb="31">
      <t>バアイ</t>
    </rPh>
    <rPh sb="32" eb="34">
      <t>ニュウリョク</t>
    </rPh>
    <rPh sb="34" eb="36">
      <t>フヨウ</t>
    </rPh>
    <phoneticPr fontId="6"/>
  </si>
  <si>
    <t>N18</t>
    <phoneticPr fontId="6"/>
  </si>
  <si>
    <t>人</t>
    <rPh sb="0" eb="1">
      <t>ニン</t>
    </rPh>
    <phoneticPr fontId="6"/>
  </si>
  <si>
    <t>O20</t>
    <phoneticPr fontId="6"/>
  </si>
  <si>
    <t>O21</t>
    <phoneticPr fontId="6"/>
  </si>
  <si>
    <t>O22</t>
  </si>
  <si>
    <t>O23</t>
  </si>
  <si>
    <r>
      <t>※主たる業種以外に該当する業種がある場合は入力してください（</t>
    </r>
    <r>
      <rPr>
        <u/>
        <sz val="10"/>
        <rFont val="ＭＳ ゴシック"/>
        <family val="3"/>
        <charset val="128"/>
      </rPr>
      <t>ない場合は入力不用</t>
    </r>
    <r>
      <rPr>
        <sz val="10"/>
        <rFont val="ＭＳ ゴシック"/>
        <family val="3"/>
        <charset val="128"/>
      </rPr>
      <t>）</t>
    </r>
    <rPh sb="1" eb="2">
      <t>シュ</t>
    </rPh>
    <rPh sb="4" eb="6">
      <t>ギョウシュ</t>
    </rPh>
    <rPh sb="6" eb="8">
      <t>イガイ</t>
    </rPh>
    <rPh sb="9" eb="11">
      <t>ガイトウ</t>
    </rPh>
    <rPh sb="13" eb="15">
      <t>ギョウシュ</t>
    </rPh>
    <rPh sb="18" eb="20">
      <t>バアイ</t>
    </rPh>
    <rPh sb="21" eb="23">
      <t>ニュウリョク</t>
    </rPh>
    <rPh sb="32" eb="34">
      <t>バアイ</t>
    </rPh>
    <rPh sb="35" eb="37">
      <t>ニュウリョク</t>
    </rPh>
    <rPh sb="37" eb="39">
      <t>フヨウ</t>
    </rPh>
    <phoneticPr fontId="6"/>
  </si>
  <si>
    <t>エラーチェック（朱書き部分は入力必須です）</t>
    <rPh sb="8" eb="10">
      <t>シュガ</t>
    </rPh>
    <rPh sb="11" eb="13">
      <t>ブブン</t>
    </rPh>
    <rPh sb="14" eb="18">
      <t>ニュウリョクヒッス</t>
    </rPh>
    <phoneticPr fontId="6"/>
  </si>
  <si>
    <t>I26</t>
    <phoneticPr fontId="6"/>
  </si>
  <si>
    <t>I27</t>
    <phoneticPr fontId="6"/>
  </si>
  <si>
    <t>I28</t>
  </si>
  <si>
    <t>I29</t>
  </si>
  <si>
    <t>I30</t>
  </si>
  <si>
    <t>有効数字２桁</t>
    <rPh sb="0" eb="4">
      <t>ユウコウスウジ</t>
    </rPh>
    <rPh sb="5" eb="6">
      <t>ケタ</t>
    </rPh>
    <phoneticPr fontId="6"/>
  </si>
  <si>
    <t>特定第一種</t>
    <rPh sb="0" eb="5">
      <t>トクテイダイイッシュ</t>
    </rPh>
    <phoneticPr fontId="6"/>
  </si>
  <si>
    <t>特定第一種</t>
    <rPh sb="0" eb="5">
      <t>トクテイダイイッシュ</t>
    </rPh>
    <phoneticPr fontId="14"/>
  </si>
  <si>
    <t>N45</t>
    <phoneticPr fontId="6"/>
  </si>
  <si>
    <t>N46</t>
  </si>
  <si>
    <t>N47</t>
  </si>
  <si>
    <t>N48</t>
  </si>
  <si>
    <t>N49</t>
  </si>
  <si>
    <t>N50</t>
  </si>
  <si>
    <t>N51</t>
  </si>
  <si>
    <t>N52</t>
  </si>
  <si>
    <t>N53</t>
  </si>
  <si>
    <t>N54</t>
  </si>
  <si>
    <t>N71</t>
    <phoneticPr fontId="6"/>
  </si>
  <si>
    <t>N72</t>
    <phoneticPr fontId="6"/>
  </si>
  <si>
    <t>N73</t>
  </si>
  <si>
    <t>N74</t>
  </si>
  <si>
    <t>N75</t>
  </si>
  <si>
    <t>N76</t>
  </si>
  <si>
    <t>N77</t>
  </si>
  <si>
    <t>N78</t>
  </si>
  <si>
    <t>N79</t>
  </si>
  <si>
    <t>N80</t>
  </si>
  <si>
    <t>N81</t>
  </si>
  <si>
    <t>N98</t>
    <phoneticPr fontId="6"/>
  </si>
  <si>
    <t>N99</t>
    <phoneticPr fontId="6"/>
  </si>
  <si>
    <t>N100</t>
  </si>
  <si>
    <t>N101</t>
  </si>
  <si>
    <t>N102</t>
  </si>
  <si>
    <t>N103</t>
  </si>
  <si>
    <t>N104</t>
  </si>
  <si>
    <t>N105</t>
  </si>
  <si>
    <t>N106</t>
  </si>
  <si>
    <t>N107</t>
  </si>
  <si>
    <t>N108</t>
  </si>
  <si>
    <t>N125</t>
    <phoneticPr fontId="6"/>
  </si>
  <si>
    <t>N126</t>
    <phoneticPr fontId="6"/>
  </si>
  <si>
    <t>N127</t>
  </si>
  <si>
    <t>N128</t>
  </si>
  <si>
    <t>N129</t>
  </si>
  <si>
    <t>N130</t>
  </si>
  <si>
    <t>N131</t>
  </si>
  <si>
    <t>N132</t>
  </si>
  <si>
    <t>N133</t>
  </si>
  <si>
    <t>N134</t>
  </si>
  <si>
    <t>N135</t>
  </si>
  <si>
    <t>E44,N44</t>
    <phoneticPr fontId="6"/>
  </si>
  <si>
    <t>申請ID</t>
  </si>
  <si>
    <t>申請日時</t>
  </si>
  <si>
    <t>最終訂正日時</t>
  </si>
  <si>
    <t>ステータス</t>
  </si>
  <si>
    <t>申請者の種別</t>
  </si>
  <si>
    <t>名前</t>
  </si>
  <si>
    <t>名前（カナ）</t>
  </si>
  <si>
    <t>郵便番号</t>
  </si>
  <si>
    <t>住所 / 所在地</t>
  </si>
  <si>
    <t>生年月日（西暦）</t>
  </si>
  <si>
    <t>屋号</t>
  </si>
  <si>
    <t>屋号（カナ）</t>
  </si>
  <si>
    <t>法人番号</t>
  </si>
  <si>
    <t>法人代表者名</t>
  </si>
  <si>
    <t>電話番号</t>
  </si>
  <si>
    <t>メールアドレス</t>
  </si>
  <si>
    <t>連絡担当者名</t>
  </si>
  <si>
    <t>提出方法</t>
  </si>
  <si>
    <t>本紙と別紙ともにアップロード</t>
  </si>
  <si>
    <t>届出年月日</t>
  </si>
  <si>
    <t>代表者・職氏名</t>
  </si>
  <si>
    <t>事業所の名称</t>
  </si>
  <si>
    <t>前回の届出における事業所の名称</t>
  </si>
  <si>
    <t>事業所の所在地</t>
  </si>
  <si>
    <t>従業員の数</t>
  </si>
  <si>
    <t>主たる業種</t>
  </si>
  <si>
    <t>主たる業種－産業分類番号</t>
  </si>
  <si>
    <t>業種－２</t>
  </si>
  <si>
    <t>産業分類番号－２</t>
  </si>
  <si>
    <t>業種－３</t>
  </si>
  <si>
    <t>産業分類番号－３</t>
  </si>
  <si>
    <t>業種－４</t>
  </si>
  <si>
    <t>産業分類番号－４</t>
  </si>
  <si>
    <t>連絡先－所属（担当者）</t>
  </si>
  <si>
    <t>連絡先－氏名（担当者）</t>
  </si>
  <si>
    <t>連絡先－電話番号（担当者）</t>
  </si>
  <si>
    <t>連絡先－ファクシミリ番号（担当者）</t>
  </si>
  <si>
    <t>連絡先－メールアドレス（担当者）</t>
  </si>
  <si>
    <t>別紙アップロード</t>
  </si>
  <si>
    <t>特定化学物質の管理番号－１</t>
  </si>
  <si>
    <t>特定化学物質の名称－１</t>
  </si>
  <si>
    <t>取扱量（kg）－１</t>
  </si>
  <si>
    <t>特定化学物質の管理番号－２</t>
  </si>
  <si>
    <t>特定化学物質の名称－２</t>
  </si>
  <si>
    <t>取扱量（kg）－２</t>
  </si>
  <si>
    <t>特定化学物質の管理番号－３</t>
  </si>
  <si>
    <t>特定化学物質の名称－３</t>
  </si>
  <si>
    <t>取扱量（kg）－３</t>
  </si>
  <si>
    <t>特定化学物質の管理番号－４</t>
  </si>
  <si>
    <t>特定化学物質の名称－４</t>
  </si>
  <si>
    <t>取扱量（kg）－４</t>
  </si>
  <si>
    <t>特定化学物質の管理番号－５</t>
  </si>
  <si>
    <t>特定化学物質の名称－５</t>
  </si>
  <si>
    <t>取扱量（kg）－５</t>
  </si>
  <si>
    <t>特定化学物質の管理番号－６</t>
  </si>
  <si>
    <t>特定化学物質の名称－６</t>
  </si>
  <si>
    <t>取扱量（kg）－６</t>
  </si>
  <si>
    <t>特定化学物質の管理番号－７</t>
  </si>
  <si>
    <t>特定化学物質の名称－7</t>
  </si>
  <si>
    <t>取扱量（kg）－７</t>
  </si>
  <si>
    <t>特定化学物質の管理番号－８</t>
  </si>
  <si>
    <t>特定化学物質の名称－８</t>
  </si>
  <si>
    <t>取扱量（kg）－８</t>
  </si>
  <si>
    <t>特定化学物質の管理番号－９</t>
  </si>
  <si>
    <t>特定化学物質の名称－９</t>
  </si>
  <si>
    <t>取扱量（kg）－９</t>
  </si>
  <si>
    <t>特定化学物質の管理番号－10</t>
  </si>
  <si>
    <t>特定化学物質の名称－10</t>
  </si>
  <si>
    <t>取扱量（kg）－10</t>
  </si>
  <si>
    <t>特定化学物質の管理番号－11</t>
  </si>
  <si>
    <t>特定化学物質の名称－11</t>
  </si>
  <si>
    <t>取扱量（kg）－11</t>
  </si>
  <si>
    <t>-</t>
    <phoneticPr fontId="6"/>
  </si>
  <si>
    <t>特定化学物質の管理番号－12</t>
  </si>
  <si>
    <t>特定化学物質の名称－12</t>
  </si>
  <si>
    <t>取扱量（kg）－12</t>
  </si>
  <si>
    <t>特定化学物質の管理番号－13</t>
  </si>
  <si>
    <t>特定化学物質の名称－13</t>
  </si>
  <si>
    <t>取扱量（kg）－13</t>
  </si>
  <si>
    <t>特定化学物質の管理番号－14</t>
  </si>
  <si>
    <t>特定化学物質の名称－14</t>
  </si>
  <si>
    <t>取扱量（kg）－14</t>
  </si>
  <si>
    <t>特定化学物質の管理番号－15</t>
  </si>
  <si>
    <t>特定化学物質の名称－15</t>
  </si>
  <si>
    <t>取扱量（kg）－15</t>
  </si>
  <si>
    <t>特定化学物質の管理番号－16</t>
  </si>
  <si>
    <t>特定化学物質の名称－16</t>
  </si>
  <si>
    <t>取扱量（kg）－16</t>
  </si>
  <si>
    <t>特定化学物質の管理番号－17</t>
  </si>
  <si>
    <t>特定化学物質の名称－17</t>
  </si>
  <si>
    <t>取扱量（kg）－17</t>
  </si>
  <si>
    <t>特定化学物質の管理番号－18</t>
  </si>
  <si>
    <t>特定化学物質の名称－18</t>
  </si>
  <si>
    <t>取扱量（kg）－18</t>
  </si>
  <si>
    <t>特定化学物質の管理番号－19</t>
  </si>
  <si>
    <t>特定化学物質の名称－19</t>
  </si>
  <si>
    <t>取扱量（kg）－19</t>
  </si>
  <si>
    <t>特定化学物質の管理番号－20</t>
  </si>
  <si>
    <t>特定化学物質の名称－20</t>
  </si>
  <si>
    <t>取扱量（kg）－20</t>
  </si>
  <si>
    <t>特定化学物質の管理番号－21</t>
  </si>
  <si>
    <t>特定化学物質の名称－21</t>
  </si>
  <si>
    <t>取扱量（kg）－21</t>
  </si>
  <si>
    <t>特定化学物質の管理番号－22</t>
  </si>
  <si>
    <t>特定化学物質の名称－22</t>
  </si>
  <si>
    <t>取扱量（kg）－22</t>
  </si>
  <si>
    <t>特定化学物質の管理番号－23</t>
  </si>
  <si>
    <t>特定化学物質の名称－23</t>
  </si>
  <si>
    <t>取扱量（kg）－23</t>
  </si>
  <si>
    <t>特定化学物質の管理番号－24</t>
  </si>
  <si>
    <t>特定化学物質の名称－24</t>
  </si>
  <si>
    <t>取扱量（kg）－24</t>
  </si>
  <si>
    <t>特定化学物質の管理番号－25</t>
  </si>
  <si>
    <t>特定化学物質の名称－25</t>
  </si>
  <si>
    <t>取扱量（kg）－25</t>
  </si>
  <si>
    <t>特定化学物質の管理番号－26</t>
  </si>
  <si>
    <t>特定化学物質の名称－26</t>
  </si>
  <si>
    <t>取扱量（kg）－26</t>
  </si>
  <si>
    <t>特定化学物質の管理番号－27</t>
  </si>
  <si>
    <t>特定化学物質の名称－27</t>
  </si>
  <si>
    <t>取扱量（kg）－27</t>
  </si>
  <si>
    <t>特定化学物質の管理番号－28</t>
  </si>
  <si>
    <t>特定化学物質の名称－28</t>
  </si>
  <si>
    <t>取扱量（kg）－28</t>
  </si>
  <si>
    <t>特定化学物質の管理番号－29</t>
  </si>
  <si>
    <t>特定化学物質の名称－29</t>
  </si>
  <si>
    <t>取扱量（kg）－29</t>
  </si>
  <si>
    <t>特定化学物質の管理番号－30</t>
  </si>
  <si>
    <t>特定化学物質の名称－30</t>
  </si>
  <si>
    <t>取扱量（kg）－30</t>
  </si>
  <si>
    <t>特定化学物質の管理番号－31</t>
  </si>
  <si>
    <t>特定化学物質の名称－31</t>
  </si>
  <si>
    <t>取扱量（kg）－31</t>
  </si>
  <si>
    <t>特定化学物質の管理番号－32</t>
  </si>
  <si>
    <t>特定化学物質の名称－32</t>
  </si>
  <si>
    <t>取扱量（kg）－32</t>
  </si>
  <si>
    <t>特定化学物質の管理番号－33</t>
  </si>
  <si>
    <t>特定化学物質の名称－33</t>
  </si>
  <si>
    <t>取扱量（kg）－33</t>
  </si>
  <si>
    <t>特定化学物質の管理番号－34</t>
  </si>
  <si>
    <t>特定化学物質の名称－34</t>
  </si>
  <si>
    <t>取扱量（kg）－34</t>
  </si>
  <si>
    <t>特定化学物質の管理番号－35</t>
  </si>
  <si>
    <t>特定化学物質の名称－35</t>
  </si>
  <si>
    <t>取扱量（kg）－35</t>
  </si>
  <si>
    <t>特定化学物質の管理番号－36</t>
  </si>
  <si>
    <t>特定化学物質の名称－36</t>
  </si>
  <si>
    <t>取扱量（kg）－36</t>
  </si>
  <si>
    <t>特定化学物質の管理番号－37</t>
  </si>
  <si>
    <t>特定化学物質の名称－37</t>
  </si>
  <si>
    <t>取扱量（kg）－37</t>
  </si>
  <si>
    <t>特定化学物質の管理番号－38</t>
  </si>
  <si>
    <t>特定化学物質の名称－38</t>
  </si>
  <si>
    <t>取扱量（kg）－38</t>
  </si>
  <si>
    <t>特定化学物質の管理番号－39</t>
  </si>
  <si>
    <t>特定化学物質の名称－39</t>
  </si>
  <si>
    <t>取扱量（kg）－39</t>
  </si>
  <si>
    <t>特定化学物質の管理番号－40</t>
  </si>
  <si>
    <t>特定化学物質の名称－40</t>
  </si>
  <si>
    <t>取扱量（kg）－40</t>
  </si>
  <si>
    <t>特定化学物質の管理番号－41</t>
  </si>
  <si>
    <t>特定化学物質の名称－41</t>
  </si>
  <si>
    <t>取扱量（kg）－41</t>
  </si>
  <si>
    <t>特定化学物質の管理番号－42</t>
  </si>
  <si>
    <t>特定化学物質の名称－42</t>
  </si>
  <si>
    <t>取扱量（kg）－42</t>
  </si>
  <si>
    <t>特定化学物質の管理番号－43</t>
  </si>
  <si>
    <t>特定化学物質の名称－43</t>
  </si>
  <si>
    <t>取扱量（kg）－43</t>
  </si>
  <si>
    <t>特定化学物質の管理番号－44</t>
  </si>
  <si>
    <t>特定化学物質の名称－44</t>
  </si>
  <si>
    <t>取扱量（kg）－44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</si>
</sst>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1"/>
      <color rgb="FF3F3F3F"/>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0"/>
      <color theme="1"/>
      <name val="ＭＳ ゴシック"/>
      <family val="3"/>
      <charset val="128"/>
    </font>
    <font>
      <sz val="14"/>
      <color theme="1"/>
      <name val="ＭＳ 明朝"/>
      <family val="1"/>
      <charset val="128"/>
    </font>
    <font>
      <sz val="11"/>
      <color theme="1"/>
      <name val="ＭＳ 明朝"/>
      <family val="1"/>
      <charset val="128"/>
    </font>
    <font>
      <sz val="6"/>
      <color theme="1"/>
      <name val="ＭＳ 明朝"/>
      <family val="1"/>
      <charset val="128"/>
    </font>
    <font>
      <sz val="11"/>
      <color theme="1"/>
      <name val="ＭＳ ゴシック"/>
      <family val="3"/>
      <charset val="128"/>
    </font>
    <font>
      <sz val="9"/>
      <color theme="1"/>
      <name val="ＭＳ 明朝"/>
      <family val="1"/>
      <charset val="128"/>
    </font>
    <font>
      <sz val="10.5"/>
      <color theme="1"/>
      <name val="ＭＳ 明朝"/>
      <family val="1"/>
      <charset val="128"/>
    </font>
    <font>
      <sz val="6"/>
      <name val="游ゴシック"/>
      <family val="2"/>
      <charset val="128"/>
      <scheme val="minor"/>
    </font>
    <font>
      <b/>
      <sz val="11"/>
      <color theme="1"/>
      <name val="游ゴシック"/>
      <family val="3"/>
      <charset val="128"/>
      <scheme val="minor"/>
    </font>
    <font>
      <b/>
      <sz val="10"/>
      <color rgb="FFFF3300"/>
      <name val="ＭＳ ゴシック"/>
      <family val="3"/>
      <charset val="128"/>
    </font>
    <font>
      <sz val="10"/>
      <name val="ＭＳ ゴシック"/>
      <family val="3"/>
      <charset val="128"/>
    </font>
    <font>
      <u/>
      <sz val="1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93">
    <xf numFmtId="0" fontId="0" fillId="0" borderId="0" xfId="0"/>
    <xf numFmtId="0" fontId="5" fillId="0" borderId="0" xfId="0" applyFont="1"/>
    <xf numFmtId="0" fontId="7" fillId="0" borderId="0" xfId="0" applyFont="1"/>
    <xf numFmtId="0" fontId="5" fillId="0" borderId="0" xfId="0" applyFont="1" applyAlignment="1">
      <alignment vertical="center"/>
    </xf>
    <xf numFmtId="0" fontId="5" fillId="0" borderId="1" xfId="0" applyFont="1" applyBorder="1"/>
    <xf numFmtId="0" fontId="5" fillId="0" borderId="2" xfId="0" applyFont="1" applyBorder="1"/>
    <xf numFmtId="0" fontId="8" fillId="0" borderId="2" xfId="0" applyFont="1" applyBorder="1" applyAlignment="1">
      <alignment horizontal="center" vertical="center"/>
    </xf>
    <xf numFmtId="0" fontId="5" fillId="0" borderId="3" xfId="0" applyFont="1" applyBorder="1"/>
    <xf numFmtId="0" fontId="5" fillId="0" borderId="4" xfId="0" applyFont="1" applyBorder="1"/>
    <xf numFmtId="0" fontId="5" fillId="0" borderId="5" xfId="0" applyFont="1" applyBorder="1"/>
    <xf numFmtId="0" fontId="9" fillId="0" borderId="0" xfId="0" applyFont="1" applyAlignment="1">
      <alignment vertical="center"/>
    </xf>
    <xf numFmtId="0" fontId="11" fillId="0" borderId="0" xfId="0" applyFont="1"/>
    <xf numFmtId="0" fontId="9" fillId="0" borderId="0" xfId="0" applyFont="1"/>
    <xf numFmtId="0" fontId="7" fillId="0" borderId="7" xfId="0" applyFont="1" applyBorder="1"/>
    <xf numFmtId="0" fontId="5" fillId="0" borderId="7" xfId="0" applyFont="1" applyBorder="1" applyAlignment="1">
      <alignment vertical="top"/>
    </xf>
    <xf numFmtId="0" fontId="5" fillId="0" borderId="8"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7" fillId="0" borderId="1" xfId="0" applyFont="1" applyBorder="1"/>
    <xf numFmtId="0" fontId="5" fillId="0" borderId="12" xfId="0" applyFont="1" applyBorder="1"/>
    <xf numFmtId="0" fontId="5" fillId="0" borderId="14" xfId="0" applyFont="1" applyBorder="1"/>
    <xf numFmtId="0" fontId="5" fillId="0" borderId="13" xfId="0" applyFont="1" applyBorder="1"/>
    <xf numFmtId="0" fontId="5" fillId="0" borderId="0" xfId="0" applyFont="1" applyAlignment="1">
      <alignment vertical="top"/>
    </xf>
    <xf numFmtId="49" fontId="5" fillId="0" borderId="0" xfId="0" applyNumberFormat="1" applyFont="1" applyAlignment="1">
      <alignment horizontal="right" vertical="top" wrapText="1"/>
    </xf>
    <xf numFmtId="49" fontId="5" fillId="0" borderId="0" xfId="0" applyNumberFormat="1" applyFont="1" applyAlignment="1">
      <alignment horizontal="right"/>
    </xf>
    <xf numFmtId="0" fontId="5" fillId="0" borderId="0" xfId="0" applyFont="1" applyAlignment="1">
      <alignment vertical="top" wrapText="1"/>
    </xf>
    <xf numFmtId="0" fontId="13" fillId="0" borderId="0" xfId="0" applyFont="1" applyAlignment="1">
      <alignment vertical="top"/>
    </xf>
    <xf numFmtId="49" fontId="13" fillId="0" borderId="0" xfId="0" applyNumberFormat="1" applyFont="1" applyAlignment="1">
      <alignment horizontal="right" vertical="top"/>
    </xf>
    <xf numFmtId="0" fontId="2" fillId="0" borderId="0" xfId="2">
      <alignment vertical="center"/>
    </xf>
    <xf numFmtId="0" fontId="2" fillId="0" borderId="0" xfId="2" applyAlignment="1">
      <alignment vertical="center" wrapText="1"/>
    </xf>
    <xf numFmtId="0" fontId="2" fillId="2" borderId="0" xfId="2" applyFill="1">
      <alignment vertical="center"/>
    </xf>
    <xf numFmtId="0" fontId="2" fillId="2" borderId="0" xfId="2" applyFill="1" applyAlignment="1">
      <alignment vertical="center" wrapText="1"/>
    </xf>
    <xf numFmtId="0" fontId="0" fillId="0" borderId="6" xfId="0" applyBorder="1" applyAlignment="1">
      <alignment wrapText="1"/>
    </xf>
    <xf numFmtId="49" fontId="0" fillId="0" borderId="6" xfId="0" applyNumberFormat="1" applyBorder="1"/>
    <xf numFmtId="0" fontId="15" fillId="0" borderId="6" xfId="0" applyFont="1" applyBorder="1"/>
    <xf numFmtId="0" fontId="16" fillId="0" borderId="0" xfId="0" applyFont="1"/>
    <xf numFmtId="0" fontId="16" fillId="0" borderId="0" xfId="0" quotePrefix="1" applyFont="1"/>
    <xf numFmtId="0" fontId="7" fillId="0" borderId="0" xfId="0" applyFont="1" applyAlignment="1">
      <alignment horizontal="right"/>
    </xf>
    <xf numFmtId="0" fontId="17" fillId="0" borderId="0" xfId="0" applyFont="1"/>
    <xf numFmtId="0" fontId="5" fillId="0" borderId="9" xfId="0" applyFont="1" applyBorder="1" applyAlignment="1">
      <alignment vertical="center" wrapText="1"/>
    </xf>
    <xf numFmtId="0" fontId="15" fillId="0" borderId="8" xfId="0" applyFont="1" applyBorder="1"/>
    <xf numFmtId="0" fontId="2" fillId="0" borderId="0" xfId="2" applyFill="1">
      <alignment vertical="center"/>
    </xf>
    <xf numFmtId="0" fontId="2" fillId="0" borderId="0" xfId="2" applyFill="1" applyAlignment="1">
      <alignment vertical="center" wrapText="1"/>
    </xf>
    <xf numFmtId="38" fontId="7" fillId="0" borderId="0" xfId="0" applyNumberFormat="1" applyFont="1"/>
    <xf numFmtId="0" fontId="16" fillId="0" borderId="0" xfId="0" applyFont="1" applyAlignment="1">
      <alignment wrapText="1"/>
    </xf>
    <xf numFmtId="0" fontId="1" fillId="0" borderId="0" xfId="3">
      <alignment vertical="center"/>
    </xf>
    <xf numFmtId="22" fontId="1" fillId="0" borderId="0" xfId="3" applyNumberFormat="1">
      <alignment vertical="center"/>
    </xf>
    <xf numFmtId="14" fontId="1" fillId="0" borderId="0" xfId="3" applyNumberFormat="1">
      <alignment vertical="center"/>
    </xf>
    <xf numFmtId="0" fontId="1" fillId="0" borderId="0" xfId="3" applyAlignment="1">
      <alignment vertical="center" wrapText="1"/>
    </xf>
    <xf numFmtId="38" fontId="1" fillId="0" borderId="0" xfId="3" applyNumberFormat="1">
      <alignment vertical="center"/>
    </xf>
    <xf numFmtId="176" fontId="9" fillId="0" borderId="0" xfId="0" applyNumberFormat="1" applyFont="1" applyAlignment="1">
      <alignment horizontal="right" vertical="center"/>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10" fillId="0" borderId="0" xfId="0" applyFont="1" applyAlignment="1">
      <alignment horizontal="center" vertical="top" wrapText="1"/>
    </xf>
    <xf numFmtId="0" fontId="9" fillId="0" borderId="0" xfId="0" applyFont="1" applyAlignment="1">
      <alignment horizontal="left" vertical="justify" wrapText="1"/>
    </xf>
    <xf numFmtId="0" fontId="5" fillId="0" borderId="0" xfId="0" applyFont="1" applyAlignment="1">
      <alignment horizontal="left" vertical="top"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5" fillId="0" borderId="9" xfId="0" applyFont="1" applyBorder="1" applyAlignment="1">
      <alignment horizontal="center" vertical="center"/>
    </xf>
    <xf numFmtId="0" fontId="9" fillId="0" borderId="6" xfId="0" applyFont="1" applyBorder="1" applyAlignment="1">
      <alignment horizontal="center" vertical="center"/>
    </xf>
    <xf numFmtId="0" fontId="5" fillId="0" borderId="0" xfId="0" applyFont="1" applyAlignment="1">
      <alignment vertical="top" wrapText="1"/>
    </xf>
    <xf numFmtId="0" fontId="9" fillId="0" borderId="8" xfId="0" applyFont="1" applyBorder="1" applyAlignment="1">
      <alignment horizontal="center" vertical="center"/>
    </xf>
    <xf numFmtId="0" fontId="9" fillId="0" borderId="6" xfId="0" applyFont="1" applyBorder="1" applyAlignment="1">
      <alignment horizontal="center" vertical="center" wrapText="1"/>
    </xf>
    <xf numFmtId="38" fontId="9" fillId="0" borderId="6" xfId="1" applyFont="1" applyFill="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5" fillId="0" borderId="8" xfId="0" applyFont="1" applyBorder="1" applyAlignment="1">
      <alignment horizontal="center" vertical="center" wrapText="1"/>
    </xf>
  </cellXfs>
  <cellStyles count="4">
    <cellStyle name="桁区切り" xfId="1" builtinId="6"/>
    <cellStyle name="標準" xfId="0" builtinId="0"/>
    <cellStyle name="標準 2" xfId="2" xr:uid="{A42A3A68-651D-4725-AADE-2B4EEC0174D9}"/>
    <cellStyle name="標準 3" xfId="3" xr:uid="{AD8A2363-0B80-40D2-85F6-C43C404A8E4F}"/>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893C-C68D-4FD1-BD35-47421344BCB5}">
  <sheetPr>
    <tabColor rgb="FFFFFF00"/>
  </sheetPr>
  <dimension ref="A1:AR143"/>
  <sheetViews>
    <sheetView tabSelected="1" view="pageBreakPreview" zoomScale="90" zoomScaleNormal="100" zoomScaleSheetLayoutView="90" workbookViewId="0">
      <selection activeCell="L7" sqref="L7:Q8"/>
    </sheetView>
  </sheetViews>
  <sheetFormatPr defaultColWidth="4.19921875" defaultRowHeight="24" customHeight="1"/>
  <cols>
    <col min="1" max="7" width="4.19921875" style="2" collapsed="1"/>
    <col min="8" max="8" width="2.3984375" style="2" customWidth="1" collapsed="1"/>
    <col min="9" max="9" width="6" style="2" customWidth="1" collapsed="1"/>
    <col min="10" max="15" width="4.19921875" style="2" collapsed="1"/>
    <col min="16" max="17" width="5.09765625" style="2" customWidth="1" collapsed="1"/>
    <col min="18" max="20" width="4.19921875" style="2" collapsed="1"/>
    <col min="21" max="21" width="8.59765625" style="2" bestFit="1" customWidth="1" collapsed="1"/>
    <col min="22" max="22" width="8.69921875" style="2" customWidth="1" collapsed="1"/>
    <col min="23" max="30" width="4.19921875" style="2" collapsed="1"/>
    <col min="31" max="31" width="6.09765625" style="2" customWidth="1" collapsed="1"/>
    <col min="32" max="32" width="9.09765625" style="2" customWidth="1" collapsed="1"/>
    <col min="33" max="43" width="4.19921875" style="2" collapsed="1"/>
    <col min="44" max="44" width="4.19921875" style="2"/>
    <col min="45" max="16384" width="4.19921875" style="2" collapsed="1"/>
  </cols>
  <sheetData>
    <row r="1" spans="1:43" ht="24" customHeight="1">
      <c r="A1" s="1"/>
      <c r="B1" s="1"/>
      <c r="C1" s="1"/>
      <c r="D1" s="1"/>
      <c r="E1" s="1"/>
      <c r="F1" s="1"/>
      <c r="G1" s="1"/>
      <c r="H1" s="1"/>
      <c r="I1" s="1"/>
      <c r="J1" s="1"/>
      <c r="K1" s="1"/>
      <c r="L1" s="1"/>
      <c r="M1" s="1"/>
      <c r="N1" s="1"/>
      <c r="O1" s="1"/>
      <c r="P1" s="1"/>
      <c r="Q1" s="1"/>
      <c r="R1" s="1"/>
      <c r="S1" s="1"/>
    </row>
    <row r="2" spans="1:43" ht="17.25" customHeight="1">
      <c r="A2" s="1"/>
      <c r="B2" s="3" t="s">
        <v>0</v>
      </c>
      <c r="C2" s="1"/>
      <c r="D2" s="1"/>
      <c r="E2" s="1"/>
      <c r="F2" s="1"/>
      <c r="G2" s="1"/>
      <c r="H2" s="1"/>
      <c r="I2" s="1"/>
      <c r="J2" s="1"/>
      <c r="K2" s="1"/>
      <c r="L2" s="1"/>
      <c r="M2" s="1"/>
      <c r="N2" s="1"/>
      <c r="O2" s="1"/>
      <c r="P2" s="1"/>
      <c r="Q2" s="1"/>
      <c r="R2" s="1"/>
      <c r="S2" s="1"/>
    </row>
    <row r="3" spans="1:43" ht="24" customHeight="1">
      <c r="A3" s="1"/>
      <c r="B3" s="4"/>
      <c r="C3" s="5"/>
      <c r="D3" s="5"/>
      <c r="E3" s="5"/>
      <c r="F3" s="5"/>
      <c r="G3" s="5"/>
      <c r="H3" s="5"/>
      <c r="I3" s="5"/>
      <c r="J3" s="6" t="s">
        <v>1</v>
      </c>
      <c r="K3" s="5"/>
      <c r="L3" s="5"/>
      <c r="M3" s="5"/>
      <c r="N3" s="5"/>
      <c r="O3" s="5"/>
      <c r="P3" s="5"/>
      <c r="Q3" s="5"/>
      <c r="R3" s="7"/>
      <c r="S3" s="1"/>
      <c r="U3" s="37" t="s">
        <v>895</v>
      </c>
      <c r="V3" s="2" t="s">
        <v>907</v>
      </c>
    </row>
    <row r="4" spans="1:43" ht="24" customHeight="1">
      <c r="A4" s="1"/>
      <c r="B4" s="8"/>
      <c r="C4" s="1"/>
      <c r="D4" s="1"/>
      <c r="E4" s="1"/>
      <c r="F4" s="1"/>
      <c r="G4" s="1"/>
      <c r="H4" s="1"/>
      <c r="I4" s="1"/>
      <c r="J4" s="1"/>
      <c r="K4" s="1"/>
      <c r="L4" s="1"/>
      <c r="M4" s="50"/>
      <c r="N4" s="50"/>
      <c r="O4" s="50"/>
      <c r="P4" s="50"/>
      <c r="Q4" s="50"/>
      <c r="R4" s="9"/>
      <c r="S4" s="1"/>
      <c r="U4" s="37" t="s">
        <v>43</v>
      </c>
      <c r="V4" s="35" t="str">
        <f>IF(M4="","届出日を入力してください","")</f>
        <v>届出日を入力してください</v>
      </c>
      <c r="AQ4" s="2" t="s">
        <v>886</v>
      </c>
    </row>
    <row r="5" spans="1:43" ht="24" customHeight="1">
      <c r="A5" s="1"/>
      <c r="B5" s="8"/>
      <c r="C5" s="53"/>
      <c r="D5" s="53"/>
      <c r="E5" s="53"/>
      <c r="F5" s="53"/>
      <c r="G5" s="10" t="s">
        <v>2</v>
      </c>
      <c r="H5" s="1"/>
      <c r="I5" s="1"/>
      <c r="J5" s="1"/>
      <c r="K5" s="1"/>
      <c r="L5" s="1"/>
      <c r="M5" s="1"/>
      <c r="N5" s="1"/>
      <c r="O5" s="1"/>
      <c r="P5" s="1"/>
      <c r="Q5" s="1"/>
      <c r="R5" s="9"/>
      <c r="S5" s="1"/>
      <c r="U5" s="37" t="s">
        <v>885</v>
      </c>
      <c r="V5" s="35" t="str">
        <f>IF(C5="","提出先を選択してください","")</f>
        <v>提出先を選択してください</v>
      </c>
      <c r="AQ5" s="2" t="s">
        <v>887</v>
      </c>
    </row>
    <row r="6" spans="1:43" ht="11.4" customHeight="1">
      <c r="A6" s="1"/>
      <c r="B6" s="8"/>
      <c r="C6" s="10"/>
      <c r="D6" s="3"/>
      <c r="E6" s="3"/>
      <c r="F6" s="3"/>
      <c r="G6" s="10"/>
      <c r="H6" s="1"/>
      <c r="I6" s="1"/>
      <c r="J6" s="1"/>
      <c r="K6" s="1"/>
      <c r="L6" s="1"/>
      <c r="M6" s="1"/>
      <c r="N6" s="1"/>
      <c r="O6" s="1"/>
      <c r="P6" s="1"/>
      <c r="Q6" s="1"/>
      <c r="R6" s="9"/>
      <c r="S6" s="1"/>
      <c r="U6" s="37"/>
      <c r="AQ6" s="2" t="s">
        <v>888</v>
      </c>
    </row>
    <row r="7" spans="1:43" ht="32.25" customHeight="1">
      <c r="A7" s="1"/>
      <c r="B7" s="8"/>
      <c r="C7" s="1"/>
      <c r="D7" s="1"/>
      <c r="E7" s="1"/>
      <c r="F7" s="1"/>
      <c r="G7" s="1"/>
      <c r="H7" s="1"/>
      <c r="I7" s="1"/>
      <c r="J7" s="51" t="s">
        <v>3</v>
      </c>
      <c r="K7" s="51"/>
      <c r="L7" s="52"/>
      <c r="M7" s="52"/>
      <c r="N7" s="52"/>
      <c r="O7" s="52"/>
      <c r="P7" s="52"/>
      <c r="Q7" s="52"/>
      <c r="R7" s="9"/>
      <c r="S7" s="1"/>
      <c r="U7" s="37" t="s">
        <v>891</v>
      </c>
      <c r="V7" s="35" t="str">
        <f>IF(L7="","届出者住所を入力してください","")</f>
        <v>届出者住所を入力してください</v>
      </c>
      <c r="AQ7" s="2" t="s">
        <v>889</v>
      </c>
    </row>
    <row r="8" spans="1:43" ht="24" customHeight="1">
      <c r="A8" s="1"/>
      <c r="B8" s="8"/>
      <c r="C8" s="1"/>
      <c r="D8" s="1"/>
      <c r="E8" s="1"/>
      <c r="F8" s="1"/>
      <c r="G8" s="1"/>
      <c r="H8" s="10" t="s">
        <v>4</v>
      </c>
      <c r="I8" s="1"/>
      <c r="J8" s="51"/>
      <c r="K8" s="51"/>
      <c r="L8" s="52"/>
      <c r="M8" s="52"/>
      <c r="N8" s="52"/>
      <c r="O8" s="52"/>
      <c r="P8" s="52"/>
      <c r="Q8" s="52"/>
      <c r="R8" s="9"/>
      <c r="S8" s="1"/>
      <c r="U8" s="37"/>
      <c r="V8" s="35"/>
      <c r="AQ8" s="2" t="s">
        <v>890</v>
      </c>
    </row>
    <row r="9" spans="1:43" ht="24" customHeight="1">
      <c r="A9" s="1"/>
      <c r="B9" s="8"/>
      <c r="C9" s="1"/>
      <c r="D9" s="1"/>
      <c r="E9" s="1"/>
      <c r="F9" s="1"/>
      <c r="G9" s="1"/>
      <c r="J9" s="53" t="s">
        <v>5</v>
      </c>
      <c r="K9" s="53"/>
      <c r="L9" s="54"/>
      <c r="M9" s="54"/>
      <c r="N9" s="54"/>
      <c r="O9" s="54"/>
      <c r="P9" s="54"/>
      <c r="Q9" s="54"/>
      <c r="R9" s="9"/>
      <c r="S9" s="1"/>
      <c r="U9" s="37" t="s">
        <v>892</v>
      </c>
      <c r="V9" s="35" t="str">
        <f>IF(L9="","郵便番号を入力してください","")</f>
        <v>郵便番号を入力してください</v>
      </c>
    </row>
    <row r="10" spans="1:43" ht="24" customHeight="1">
      <c r="A10" s="1"/>
      <c r="B10" s="8"/>
      <c r="C10" s="1"/>
      <c r="D10" s="1"/>
      <c r="E10" s="1"/>
      <c r="F10" s="1"/>
      <c r="G10" s="1"/>
      <c r="H10" s="1"/>
      <c r="I10" s="1"/>
      <c r="J10" s="53" t="s">
        <v>6</v>
      </c>
      <c r="K10" s="53"/>
      <c r="L10" s="55"/>
      <c r="M10" s="55"/>
      <c r="N10" s="55"/>
      <c r="O10" s="55"/>
      <c r="P10" s="55"/>
      <c r="Q10" s="55"/>
      <c r="R10" s="9"/>
      <c r="S10" s="1"/>
      <c r="U10" s="37" t="s">
        <v>893</v>
      </c>
      <c r="V10" s="35" t="str">
        <f>IF(L10="","届出者（法人名）を入力してください","")</f>
        <v>届出者（法人名）を入力してください</v>
      </c>
    </row>
    <row r="11" spans="1:43" ht="24" customHeight="1">
      <c r="A11" s="1"/>
      <c r="B11" s="8"/>
      <c r="C11" s="1"/>
      <c r="D11" s="1"/>
      <c r="E11" s="1"/>
      <c r="F11" s="1"/>
      <c r="G11" s="1"/>
      <c r="H11" s="1"/>
      <c r="I11" s="1"/>
      <c r="J11" s="61" t="s">
        <v>7</v>
      </c>
      <c r="K11" s="61"/>
      <c r="L11" s="62"/>
      <c r="M11" s="62"/>
      <c r="N11" s="62"/>
      <c r="O11" s="62"/>
      <c r="P11" s="62"/>
      <c r="Q11" s="62"/>
      <c r="R11" s="9"/>
      <c r="S11" s="1"/>
      <c r="U11" s="37" t="s">
        <v>894</v>
      </c>
      <c r="V11" s="35" t="str">
        <f>IF(L11="","代表者の職・氏名を入力してください","")</f>
        <v>代表者の職・氏名を入力してください</v>
      </c>
    </row>
    <row r="12" spans="1:43" ht="24" customHeight="1">
      <c r="A12" s="1"/>
      <c r="B12" s="8"/>
      <c r="C12" s="1"/>
      <c r="D12" s="1"/>
      <c r="E12" s="1"/>
      <c r="F12" s="1"/>
      <c r="G12" s="1"/>
      <c r="H12" s="1"/>
      <c r="I12" s="1"/>
      <c r="J12" s="1"/>
      <c r="K12" s="1"/>
      <c r="L12" s="62"/>
      <c r="M12" s="62"/>
      <c r="N12" s="62"/>
      <c r="O12" s="62"/>
      <c r="P12" s="62"/>
      <c r="Q12" s="62"/>
      <c r="R12" s="9"/>
      <c r="S12" s="1"/>
      <c r="V12" s="35"/>
    </row>
    <row r="13" spans="1:43" ht="24" customHeight="1">
      <c r="A13" s="1"/>
      <c r="B13" s="8"/>
      <c r="C13" s="1"/>
      <c r="D13" s="1"/>
      <c r="E13" s="1"/>
      <c r="F13" s="1"/>
      <c r="G13" s="1"/>
      <c r="H13" s="1"/>
      <c r="I13" s="1"/>
      <c r="J13" s="1"/>
      <c r="K13" s="1"/>
      <c r="L13" s="1"/>
      <c r="M13" s="10"/>
      <c r="N13" s="11"/>
      <c r="O13" s="12"/>
      <c r="P13" s="12"/>
      <c r="Q13" s="12"/>
      <c r="R13" s="9"/>
      <c r="S13" s="1"/>
      <c r="V13" s="35"/>
    </row>
    <row r="14" spans="1:43" ht="27.75" customHeight="1">
      <c r="A14" s="1"/>
      <c r="B14" s="8"/>
      <c r="C14" s="63" t="s">
        <v>8</v>
      </c>
      <c r="D14" s="63"/>
      <c r="E14" s="63"/>
      <c r="F14" s="63"/>
      <c r="G14" s="63"/>
      <c r="H14" s="63"/>
      <c r="I14" s="63"/>
      <c r="J14" s="63"/>
      <c r="K14" s="63"/>
      <c r="L14" s="63"/>
      <c r="M14" s="63"/>
      <c r="N14" s="63"/>
      <c r="O14" s="63"/>
      <c r="P14" s="63"/>
      <c r="Q14" s="63"/>
      <c r="R14" s="9"/>
      <c r="S14" s="1"/>
      <c r="V14" s="35"/>
    </row>
    <row r="15" spans="1:43" ht="32.25" customHeight="1">
      <c r="A15" s="1"/>
      <c r="B15" s="8"/>
      <c r="C15" s="56" t="s">
        <v>9</v>
      </c>
      <c r="D15" s="56"/>
      <c r="E15" s="56"/>
      <c r="F15" s="57"/>
      <c r="G15" s="57"/>
      <c r="H15" s="57"/>
      <c r="I15" s="57"/>
      <c r="J15" s="57"/>
      <c r="K15" s="57"/>
      <c r="L15" s="57"/>
      <c r="M15" s="57"/>
      <c r="N15" s="57"/>
      <c r="O15" s="57"/>
      <c r="P15" s="57"/>
      <c r="Q15" s="57"/>
      <c r="R15" s="9"/>
      <c r="S15" s="1"/>
      <c r="U15" s="37" t="s">
        <v>896</v>
      </c>
      <c r="V15" s="35" t="str">
        <f>IF(F15="","事業所の名称を入力してください","")</f>
        <v>事業所の名称を入力してください</v>
      </c>
    </row>
    <row r="16" spans="1:43" ht="32.25" customHeight="1">
      <c r="A16" s="1"/>
      <c r="B16" s="8"/>
      <c r="C16" s="64" t="s">
        <v>10</v>
      </c>
      <c r="D16" s="65"/>
      <c r="E16" s="66"/>
      <c r="F16" s="67"/>
      <c r="G16" s="68"/>
      <c r="H16" s="68"/>
      <c r="I16" s="68"/>
      <c r="J16" s="68"/>
      <c r="K16" s="68"/>
      <c r="L16" s="68"/>
      <c r="M16" s="68"/>
      <c r="N16" s="68"/>
      <c r="O16" s="68"/>
      <c r="P16" s="68"/>
      <c r="Q16" s="69"/>
      <c r="R16" s="9"/>
      <c r="S16" s="1"/>
      <c r="U16" s="37" t="s">
        <v>897</v>
      </c>
      <c r="V16" s="38" t="s">
        <v>899</v>
      </c>
    </row>
    <row r="17" spans="1:22" ht="32.25" customHeight="1">
      <c r="A17" s="1"/>
      <c r="B17" s="8"/>
      <c r="C17" s="56" t="s">
        <v>11</v>
      </c>
      <c r="D17" s="56"/>
      <c r="E17" s="56"/>
      <c r="F17" s="57"/>
      <c r="G17" s="57"/>
      <c r="H17" s="57"/>
      <c r="I17" s="57"/>
      <c r="J17" s="57"/>
      <c r="K17" s="57"/>
      <c r="L17" s="57"/>
      <c r="M17" s="58"/>
      <c r="N17" s="57"/>
      <c r="O17" s="57"/>
      <c r="P17" s="57"/>
      <c r="Q17" s="57"/>
      <c r="R17" s="9"/>
      <c r="S17" s="1"/>
      <c r="U17" s="37" t="s">
        <v>898</v>
      </c>
      <c r="V17" s="35" t="str">
        <f>IF(F17="","事業所の所在地を入力してください","")</f>
        <v>事業所の所在地を入力してください</v>
      </c>
    </row>
    <row r="18" spans="1:22" ht="15.75" customHeight="1">
      <c r="A18" s="1"/>
      <c r="B18" s="8"/>
      <c r="C18" s="56" t="s">
        <v>12</v>
      </c>
      <c r="D18" s="56"/>
      <c r="E18" s="56"/>
      <c r="F18" s="56"/>
      <c r="G18" s="56"/>
      <c r="H18" s="56"/>
      <c r="I18" s="56"/>
      <c r="J18" s="56"/>
      <c r="K18" s="56"/>
      <c r="L18" s="59"/>
      <c r="M18" s="13"/>
      <c r="N18" s="92"/>
      <c r="O18" s="92"/>
      <c r="P18" s="92"/>
      <c r="Q18" s="39" t="s">
        <v>901</v>
      </c>
      <c r="R18" s="9"/>
      <c r="S18" s="1"/>
      <c r="U18" s="37" t="s">
        <v>900</v>
      </c>
      <c r="V18" s="35" t="str">
        <f>IF(N18="","従業員の数を入力してください","")</f>
        <v>従業員の数を入力してください</v>
      </c>
    </row>
    <row r="19" spans="1:22" ht="24" customHeight="1">
      <c r="A19" s="1"/>
      <c r="B19" s="8"/>
      <c r="C19" s="56"/>
      <c r="D19" s="56"/>
      <c r="E19" s="56" t="s">
        <v>13</v>
      </c>
      <c r="F19" s="56"/>
      <c r="G19" s="56"/>
      <c r="H19" s="56"/>
      <c r="I19" s="56"/>
      <c r="J19" s="56"/>
      <c r="K19" s="56"/>
      <c r="L19" s="56"/>
      <c r="M19" s="60"/>
      <c r="N19" s="56"/>
      <c r="O19" s="56" t="s">
        <v>14</v>
      </c>
      <c r="P19" s="56"/>
      <c r="Q19" s="56"/>
      <c r="R19" s="9"/>
      <c r="S19" s="1"/>
      <c r="V19" s="35"/>
    </row>
    <row r="20" spans="1:22" ht="24" customHeight="1">
      <c r="A20" s="1"/>
      <c r="B20" s="8"/>
      <c r="C20" s="56" t="s">
        <v>15</v>
      </c>
      <c r="D20" s="56"/>
      <c r="E20" s="57" t="str">
        <f>IF(O20="","",VLOOKUP(O20,業種リスト!B:C,2,0))</f>
        <v/>
      </c>
      <c r="F20" s="57"/>
      <c r="G20" s="57"/>
      <c r="H20" s="57"/>
      <c r="I20" s="57"/>
      <c r="J20" s="57"/>
      <c r="K20" s="57"/>
      <c r="L20" s="57"/>
      <c r="M20" s="57"/>
      <c r="N20" s="57"/>
      <c r="O20" s="70"/>
      <c r="P20" s="70"/>
      <c r="Q20" s="70"/>
      <c r="R20" s="9"/>
      <c r="S20" s="1"/>
      <c r="U20" s="37" t="s">
        <v>902</v>
      </c>
      <c r="V20" s="35" t="str">
        <f>IF(O20="","産業分類番号を入力してください","")</f>
        <v>産業分類番号を入力してください</v>
      </c>
    </row>
    <row r="21" spans="1:22" ht="24" customHeight="1">
      <c r="A21" s="1"/>
      <c r="B21" s="8"/>
      <c r="C21" s="71"/>
      <c r="D21" s="72"/>
      <c r="E21" s="57" t="str">
        <f>IF(O21="","",VLOOKUP(O21,業種リスト!B:C,2,0))</f>
        <v/>
      </c>
      <c r="F21" s="57"/>
      <c r="G21" s="57"/>
      <c r="H21" s="57"/>
      <c r="I21" s="57"/>
      <c r="J21" s="57"/>
      <c r="K21" s="57"/>
      <c r="L21" s="57"/>
      <c r="M21" s="57"/>
      <c r="N21" s="57"/>
      <c r="O21" s="70"/>
      <c r="P21" s="70"/>
      <c r="Q21" s="70"/>
      <c r="R21" s="9"/>
      <c r="S21" s="1"/>
      <c r="U21" s="37" t="s">
        <v>903</v>
      </c>
      <c r="V21" s="38" t="s">
        <v>906</v>
      </c>
    </row>
    <row r="22" spans="1:22" ht="24" customHeight="1">
      <c r="A22" s="1"/>
      <c r="B22" s="8"/>
      <c r="C22" s="73"/>
      <c r="D22" s="74"/>
      <c r="E22" s="57" t="str">
        <f>IF(O22="","",VLOOKUP(O22,業種リスト!B:C,2,0))</f>
        <v/>
      </c>
      <c r="F22" s="57"/>
      <c r="G22" s="57"/>
      <c r="H22" s="57"/>
      <c r="I22" s="57"/>
      <c r="J22" s="57"/>
      <c r="K22" s="57"/>
      <c r="L22" s="57"/>
      <c r="M22" s="57"/>
      <c r="N22" s="57"/>
      <c r="O22" s="70"/>
      <c r="P22" s="70"/>
      <c r="Q22" s="70"/>
      <c r="R22" s="9"/>
      <c r="S22" s="1"/>
      <c r="U22" s="37" t="s">
        <v>904</v>
      </c>
      <c r="V22" s="38" t="s">
        <v>906</v>
      </c>
    </row>
    <row r="23" spans="1:22" ht="24" customHeight="1">
      <c r="A23" s="1"/>
      <c r="B23" s="8"/>
      <c r="C23" s="75"/>
      <c r="D23" s="76"/>
      <c r="E23" s="57" t="str">
        <f>IF(O23="","",VLOOKUP(O23,業種リスト!B:C,2,0))</f>
        <v/>
      </c>
      <c r="F23" s="57"/>
      <c r="G23" s="57"/>
      <c r="H23" s="57"/>
      <c r="I23" s="57"/>
      <c r="J23" s="57"/>
      <c r="K23" s="57"/>
      <c r="L23" s="57"/>
      <c r="M23" s="57"/>
      <c r="N23" s="57"/>
      <c r="O23" s="70"/>
      <c r="P23" s="70"/>
      <c r="Q23" s="70"/>
      <c r="R23" s="9"/>
      <c r="S23" s="1"/>
      <c r="U23" s="37" t="s">
        <v>905</v>
      </c>
      <c r="V23" s="38" t="s">
        <v>906</v>
      </c>
    </row>
    <row r="24" spans="1:22" ht="19.5" customHeight="1">
      <c r="A24" s="1"/>
      <c r="B24" s="8"/>
      <c r="C24" s="56" t="s">
        <v>16</v>
      </c>
      <c r="D24" s="56"/>
      <c r="E24" s="56"/>
      <c r="F24" s="56"/>
      <c r="G24" s="56"/>
      <c r="H24" s="77" t="s">
        <v>17</v>
      </c>
      <c r="I24" s="77"/>
      <c r="J24" s="77"/>
      <c r="K24" s="77"/>
      <c r="L24" s="77"/>
      <c r="M24" s="77"/>
      <c r="N24" s="77"/>
      <c r="O24" s="77"/>
      <c r="P24" s="77"/>
      <c r="Q24" s="77"/>
      <c r="R24" s="9"/>
      <c r="S24" s="1"/>
      <c r="V24" s="35"/>
    </row>
    <row r="25" spans="1:22" ht="32.25" customHeight="1">
      <c r="A25" s="1"/>
      <c r="B25" s="8"/>
      <c r="C25" s="14" t="s">
        <v>18</v>
      </c>
      <c r="D25" s="15"/>
      <c r="E25" s="15"/>
      <c r="F25" s="15"/>
      <c r="G25" s="15"/>
      <c r="H25" s="16"/>
      <c r="I25" s="15"/>
      <c r="J25" s="15"/>
      <c r="K25" s="15"/>
      <c r="L25" s="15"/>
      <c r="M25" s="15"/>
      <c r="N25" s="15"/>
      <c r="O25" s="15"/>
      <c r="P25" s="15"/>
      <c r="Q25" s="17"/>
      <c r="R25" s="9"/>
      <c r="S25" s="1"/>
      <c r="V25" s="35"/>
    </row>
    <row r="26" spans="1:22" ht="33.75" customHeight="1">
      <c r="A26" s="1"/>
      <c r="B26" s="8"/>
      <c r="C26" s="56" t="s">
        <v>19</v>
      </c>
      <c r="D26" s="56"/>
      <c r="E26" s="56" t="s">
        <v>20</v>
      </c>
      <c r="F26" s="56"/>
      <c r="G26" s="59"/>
      <c r="H26" s="18"/>
      <c r="I26" s="68"/>
      <c r="J26" s="68"/>
      <c r="K26" s="68"/>
      <c r="L26" s="68"/>
      <c r="M26" s="68"/>
      <c r="N26" s="68"/>
      <c r="O26" s="68"/>
      <c r="P26" s="68"/>
      <c r="Q26" s="69"/>
      <c r="R26" s="9"/>
      <c r="S26" s="1"/>
      <c r="U26" s="37" t="s">
        <v>908</v>
      </c>
      <c r="V26" s="35" t="str">
        <f>IF(I26="","連絡先担当者の所属を入力してください","")</f>
        <v>連絡先担当者の所属を入力してください</v>
      </c>
    </row>
    <row r="27" spans="1:22" ht="24" customHeight="1">
      <c r="A27" s="1"/>
      <c r="B27" s="8"/>
      <c r="C27" s="56"/>
      <c r="D27" s="56"/>
      <c r="E27" s="56" t="s">
        <v>21</v>
      </c>
      <c r="F27" s="56"/>
      <c r="G27" s="59"/>
      <c r="H27" s="18"/>
      <c r="I27" s="78"/>
      <c r="J27" s="78"/>
      <c r="K27" s="78"/>
      <c r="L27" s="78"/>
      <c r="M27" s="78"/>
      <c r="N27" s="78"/>
      <c r="O27" s="78"/>
      <c r="P27" s="78"/>
      <c r="Q27" s="79"/>
      <c r="R27" s="9"/>
      <c r="S27" s="1"/>
      <c r="U27" s="37" t="s">
        <v>909</v>
      </c>
      <c r="V27" s="35" t="str">
        <f>IF(I27="","連絡先担当者の氏名を入力してください","")</f>
        <v>連絡先担当者の氏名を入力してください</v>
      </c>
    </row>
    <row r="28" spans="1:22" ht="24" customHeight="1">
      <c r="A28" s="1"/>
      <c r="B28" s="8"/>
      <c r="C28" s="56"/>
      <c r="D28" s="56"/>
      <c r="E28" s="56" t="s">
        <v>22</v>
      </c>
      <c r="F28" s="56"/>
      <c r="G28" s="59"/>
      <c r="H28" s="18"/>
      <c r="I28" s="78"/>
      <c r="J28" s="78"/>
      <c r="K28" s="78"/>
      <c r="L28" s="78"/>
      <c r="M28" s="78"/>
      <c r="N28" s="78"/>
      <c r="O28" s="78"/>
      <c r="P28" s="78"/>
      <c r="Q28" s="79"/>
      <c r="R28" s="9"/>
      <c r="S28" s="1"/>
      <c r="U28" s="37" t="s">
        <v>910</v>
      </c>
      <c r="V28" s="35" t="str">
        <f>IF(I28="","連絡先担当者の電話番号を入力してください","")</f>
        <v>連絡先担当者の電話番号を入力してください</v>
      </c>
    </row>
    <row r="29" spans="1:22" ht="24" customHeight="1">
      <c r="A29" s="1"/>
      <c r="B29" s="8"/>
      <c r="C29" s="56"/>
      <c r="D29" s="56"/>
      <c r="E29" s="80" t="s">
        <v>23</v>
      </c>
      <c r="F29" s="80"/>
      <c r="G29" s="81"/>
      <c r="H29" s="18"/>
      <c r="I29" s="78"/>
      <c r="J29" s="78"/>
      <c r="K29" s="78"/>
      <c r="L29" s="78"/>
      <c r="M29" s="78"/>
      <c r="N29" s="78"/>
      <c r="O29" s="78"/>
      <c r="P29" s="78"/>
      <c r="Q29" s="79"/>
      <c r="R29" s="9"/>
      <c r="S29" s="1"/>
      <c r="U29" s="37" t="s">
        <v>911</v>
      </c>
      <c r="V29" s="35" t="str">
        <f>IF(I29="","連絡先担当者のFAX番号を入力してください","")</f>
        <v>連絡先担当者のFAX番号を入力してください</v>
      </c>
    </row>
    <row r="30" spans="1:22" ht="24" customHeight="1">
      <c r="A30" s="1"/>
      <c r="B30" s="8"/>
      <c r="C30" s="56"/>
      <c r="D30" s="56"/>
      <c r="E30" s="56" t="s">
        <v>24</v>
      </c>
      <c r="F30" s="56"/>
      <c r="G30" s="59"/>
      <c r="H30" s="13"/>
      <c r="I30" s="78"/>
      <c r="J30" s="78"/>
      <c r="K30" s="78"/>
      <c r="L30" s="78"/>
      <c r="M30" s="78"/>
      <c r="N30" s="78"/>
      <c r="O30" s="78"/>
      <c r="P30" s="78"/>
      <c r="Q30" s="79"/>
      <c r="R30" s="9"/>
      <c r="S30" s="1"/>
      <c r="U30" s="37" t="s">
        <v>912</v>
      </c>
      <c r="V30" s="35" t="str">
        <f>IF(I30="","連絡先担当者のメールアドレスを入力してください","")</f>
        <v>連絡先担当者のメールアドレスを入力してください</v>
      </c>
    </row>
    <row r="31" spans="1:22" ht="11.25" customHeight="1">
      <c r="A31" s="1"/>
      <c r="B31" s="19"/>
      <c r="C31" s="20"/>
      <c r="D31" s="20"/>
      <c r="E31" s="20"/>
      <c r="F31" s="20"/>
      <c r="G31" s="20"/>
      <c r="H31" s="20"/>
      <c r="I31" s="20"/>
      <c r="J31" s="20"/>
      <c r="K31" s="20"/>
      <c r="L31" s="20"/>
      <c r="M31" s="20"/>
      <c r="N31" s="20"/>
      <c r="O31" s="20"/>
      <c r="P31" s="20"/>
      <c r="Q31" s="20"/>
      <c r="R31" s="21"/>
      <c r="S31" s="1"/>
      <c r="V31" s="35"/>
    </row>
    <row r="32" spans="1:22" ht="11.25" customHeight="1">
      <c r="A32" s="1"/>
      <c r="B32" s="5"/>
      <c r="C32" s="5"/>
      <c r="D32" s="5"/>
      <c r="E32" s="5"/>
      <c r="F32" s="5"/>
      <c r="G32" s="5"/>
      <c r="H32" s="5"/>
      <c r="I32" s="5"/>
      <c r="J32" s="5"/>
      <c r="K32" s="5"/>
      <c r="L32" s="5"/>
      <c r="M32" s="5"/>
      <c r="N32" s="5"/>
      <c r="O32" s="5"/>
      <c r="P32" s="5"/>
      <c r="Q32" s="5"/>
      <c r="R32" s="5"/>
      <c r="S32" s="1"/>
      <c r="V32" s="35"/>
    </row>
    <row r="33" spans="1:33" ht="13.5" customHeight="1">
      <c r="A33" s="1"/>
      <c r="B33" s="22" t="s">
        <v>25</v>
      </c>
      <c r="C33" s="23" t="s">
        <v>26</v>
      </c>
      <c r="D33" s="86" t="s">
        <v>27</v>
      </c>
      <c r="E33" s="86"/>
      <c r="F33" s="86"/>
      <c r="G33" s="86"/>
      <c r="H33" s="86"/>
      <c r="I33" s="86"/>
      <c r="J33" s="86"/>
      <c r="K33" s="86"/>
      <c r="L33" s="86"/>
      <c r="M33" s="86"/>
      <c r="N33" s="86"/>
      <c r="O33" s="86"/>
      <c r="P33" s="86"/>
      <c r="Q33" s="86"/>
      <c r="R33" s="86"/>
      <c r="S33" s="1"/>
      <c r="V33" s="35"/>
    </row>
    <row r="34" spans="1:33" ht="13.5" customHeight="1">
      <c r="A34" s="1"/>
      <c r="B34" s="1"/>
      <c r="C34" s="24" t="s">
        <v>28</v>
      </c>
      <c r="D34" s="1" t="s">
        <v>29</v>
      </c>
      <c r="E34" s="1"/>
      <c r="F34" s="1"/>
      <c r="G34" s="1"/>
      <c r="H34" s="1"/>
      <c r="I34" s="1"/>
      <c r="J34" s="1"/>
      <c r="K34" s="1"/>
      <c r="L34" s="1"/>
      <c r="M34" s="1"/>
      <c r="N34" s="1"/>
      <c r="O34" s="1"/>
      <c r="P34" s="1"/>
      <c r="Q34" s="1"/>
      <c r="R34" s="1"/>
      <c r="S34" s="1"/>
      <c r="V34" s="35"/>
    </row>
    <row r="35" spans="1:33" ht="13.5" customHeight="1">
      <c r="A35" s="1"/>
      <c r="B35" s="1"/>
      <c r="C35" s="24" t="s">
        <v>30</v>
      </c>
      <c r="D35" s="1" t="s">
        <v>31</v>
      </c>
      <c r="E35" s="1"/>
      <c r="F35" s="1"/>
      <c r="G35" s="1"/>
      <c r="H35" s="1"/>
      <c r="I35" s="1"/>
      <c r="J35" s="1"/>
      <c r="K35" s="1"/>
      <c r="L35" s="1"/>
      <c r="M35" s="1"/>
      <c r="N35" s="1"/>
      <c r="O35" s="1"/>
      <c r="P35" s="1"/>
      <c r="Q35" s="1"/>
      <c r="R35" s="1"/>
      <c r="S35" s="1"/>
      <c r="V35" s="35"/>
    </row>
    <row r="36" spans="1:33" ht="25.5" customHeight="1">
      <c r="A36" s="1"/>
      <c r="B36" s="1"/>
      <c r="C36" s="23"/>
      <c r="D36" s="25"/>
      <c r="E36" s="25"/>
      <c r="F36" s="25"/>
      <c r="G36" s="25"/>
      <c r="H36" s="25"/>
      <c r="I36" s="25"/>
      <c r="J36" s="25"/>
      <c r="K36" s="25"/>
      <c r="L36" s="25"/>
      <c r="M36" s="25"/>
      <c r="N36" s="25"/>
      <c r="O36" s="25"/>
      <c r="P36" s="25"/>
      <c r="Q36" s="25"/>
      <c r="R36" s="25"/>
      <c r="S36" s="1"/>
      <c r="V36" s="35"/>
    </row>
    <row r="37" spans="1:33" ht="24" customHeight="1">
      <c r="A37" s="1"/>
      <c r="B37" s="12" t="s">
        <v>32</v>
      </c>
      <c r="C37" s="1"/>
      <c r="D37" s="1"/>
      <c r="E37" s="1"/>
      <c r="F37" s="1"/>
      <c r="G37" s="1"/>
      <c r="H37" s="1"/>
      <c r="I37" s="1"/>
      <c r="J37" s="1"/>
      <c r="K37" s="1"/>
      <c r="L37" s="1"/>
      <c r="M37" s="1"/>
      <c r="N37" s="1"/>
      <c r="O37" s="1"/>
      <c r="P37" s="1"/>
      <c r="Q37" s="1"/>
      <c r="R37" s="1"/>
      <c r="S37" s="1"/>
      <c r="V37" s="35"/>
    </row>
    <row r="38" spans="1:33" ht="24" customHeight="1">
      <c r="A38" s="1"/>
      <c r="B38" s="1"/>
      <c r="C38" s="1"/>
      <c r="D38" s="1"/>
      <c r="E38" s="1"/>
      <c r="F38" s="1"/>
      <c r="G38" s="1"/>
      <c r="H38" s="1"/>
      <c r="I38" s="1"/>
      <c r="J38" s="1"/>
      <c r="K38" s="82" t="s">
        <v>33</v>
      </c>
      <c r="L38" s="87"/>
      <c r="M38" s="83"/>
      <c r="N38" s="82"/>
      <c r="O38" s="87"/>
      <c r="P38" s="87"/>
      <c r="Q38" s="87"/>
      <c r="R38" s="83"/>
      <c r="S38" s="1"/>
      <c r="V38" s="35"/>
    </row>
    <row r="39" spans="1:33" ht="24" customHeight="1">
      <c r="A39" s="1"/>
      <c r="B39" s="1"/>
      <c r="C39" s="1"/>
      <c r="D39" s="1"/>
      <c r="E39" s="1"/>
      <c r="F39" s="1"/>
      <c r="G39" s="1"/>
      <c r="H39" s="1"/>
      <c r="I39" s="1"/>
      <c r="J39" s="1"/>
      <c r="K39" s="1"/>
      <c r="L39" s="1"/>
      <c r="M39" s="1"/>
      <c r="N39" s="1"/>
      <c r="O39" s="1"/>
      <c r="P39" s="1"/>
      <c r="Q39" s="1"/>
      <c r="R39" s="1"/>
      <c r="S39" s="1"/>
      <c r="V39" s="35"/>
    </row>
    <row r="40" spans="1:33" ht="24" customHeight="1">
      <c r="A40" s="1"/>
      <c r="B40" s="4"/>
      <c r="C40" s="5"/>
      <c r="D40" s="5"/>
      <c r="E40" s="5"/>
      <c r="F40" s="5"/>
      <c r="G40" s="5"/>
      <c r="H40" s="5"/>
      <c r="I40" s="5"/>
      <c r="J40" s="5"/>
      <c r="K40" s="5"/>
      <c r="L40" s="5"/>
      <c r="M40" s="5"/>
      <c r="N40" s="5"/>
      <c r="O40" s="5"/>
      <c r="P40" s="5"/>
      <c r="Q40" s="5"/>
      <c r="R40" s="7"/>
      <c r="S40" s="1"/>
      <c r="V40" s="35"/>
    </row>
    <row r="41" spans="1:33" ht="24" customHeight="1">
      <c r="A41" s="1"/>
      <c r="B41" s="8"/>
      <c r="C41" s="1"/>
      <c r="D41" s="1"/>
      <c r="E41" s="1"/>
      <c r="F41" s="1"/>
      <c r="G41" s="1"/>
      <c r="H41" s="1"/>
      <c r="I41" s="1"/>
      <c r="J41" s="1"/>
      <c r="K41" s="1"/>
      <c r="L41" s="1"/>
      <c r="M41" s="1"/>
      <c r="N41" s="82" t="s">
        <v>34</v>
      </c>
      <c r="O41" s="83"/>
      <c r="P41" s="59">
        <v>1</v>
      </c>
      <c r="Q41" s="84"/>
      <c r="R41" s="9"/>
      <c r="S41" s="1"/>
      <c r="V41" s="36"/>
    </row>
    <row r="42" spans="1:33" ht="24" customHeight="1">
      <c r="A42" s="1"/>
      <c r="B42" s="8"/>
      <c r="C42" s="1"/>
      <c r="D42" s="1"/>
      <c r="E42" s="1"/>
      <c r="F42" s="1"/>
      <c r="G42" s="1"/>
      <c r="H42" s="1"/>
      <c r="I42" s="1"/>
      <c r="J42" s="1"/>
      <c r="K42" s="1"/>
      <c r="L42" s="1"/>
      <c r="M42" s="1"/>
      <c r="N42" s="1"/>
      <c r="O42" s="1"/>
      <c r="P42" s="1"/>
      <c r="Q42" s="1"/>
      <c r="R42" s="9"/>
      <c r="S42" s="1"/>
      <c r="V42" s="35"/>
    </row>
    <row r="43" spans="1:33" ht="24" customHeight="1">
      <c r="A43" s="1"/>
      <c r="B43" s="8"/>
      <c r="C43" s="85" t="s">
        <v>35</v>
      </c>
      <c r="D43" s="85"/>
      <c r="E43" s="85" t="s">
        <v>36</v>
      </c>
      <c r="F43" s="85"/>
      <c r="G43" s="85"/>
      <c r="H43" s="85" t="s">
        <v>37</v>
      </c>
      <c r="I43" s="85"/>
      <c r="J43" s="85"/>
      <c r="K43" s="85"/>
      <c r="L43" s="85"/>
      <c r="M43" s="85"/>
      <c r="N43" s="85" t="s">
        <v>38</v>
      </c>
      <c r="O43" s="85"/>
      <c r="P43" s="85"/>
      <c r="Q43" s="85"/>
      <c r="R43" s="9"/>
      <c r="S43" s="1"/>
      <c r="V43" s="35"/>
      <c r="AF43" s="37" t="s">
        <v>913</v>
      </c>
      <c r="AG43" s="2" t="s">
        <v>914</v>
      </c>
    </row>
    <row r="44" spans="1:33" ht="34.950000000000003" customHeight="1">
      <c r="A44" s="1"/>
      <c r="B44" s="8"/>
      <c r="C44" s="85">
        <v>1</v>
      </c>
      <c r="D44" s="85"/>
      <c r="E44" s="85"/>
      <c r="F44" s="85"/>
      <c r="G44" s="85"/>
      <c r="H44" s="88" t="str">
        <f>IF(E44="","",VLOOKUP(E44,物質リスト!B:H,7,0))</f>
        <v/>
      </c>
      <c r="I44" s="88"/>
      <c r="J44" s="88"/>
      <c r="K44" s="88"/>
      <c r="L44" s="88"/>
      <c r="M44" s="88"/>
      <c r="N44" s="89"/>
      <c r="O44" s="89"/>
      <c r="P44" s="89"/>
      <c r="Q44" s="89"/>
      <c r="R44" s="9"/>
      <c r="S44" s="1"/>
      <c r="U44" s="37" t="s">
        <v>959</v>
      </c>
      <c r="V44" s="44" t="str">
        <f>IF(E44="","管理番号未入力",IF(N44="","取扱量未入力",""))</f>
        <v>管理番号未入力</v>
      </c>
      <c r="W44" s="35" t="str">
        <f t="shared" ref="W44:W54" si="0">IF(AG44=1,IF(AF44&lt;500,"特定第一種指定化学物質は取扱量500kg以上が対象です",IF(N44=AF44,"","有効数字２桁で入力してください")),IF(AF44&lt;1000,"取扱量1,00kg以上が対象です",IF(N44=AF44,"","有効数字２桁で入力してください")))</f>
        <v/>
      </c>
      <c r="AF44" s="43" t="str">
        <f t="shared" ref="AF44:AF54" si="1">IF(N44="","",ROUND(N44,-INT(LOG10(N44))+1))</f>
        <v/>
      </c>
      <c r="AG44" s="2" t="str">
        <f>IF(E44="","",VLOOKUP(E44,物質リスト!B:I,8,0))</f>
        <v/>
      </c>
    </row>
    <row r="45" spans="1:33" ht="34.950000000000003" customHeight="1">
      <c r="A45" s="1"/>
      <c r="B45" s="8"/>
      <c r="C45" s="85">
        <v>2</v>
      </c>
      <c r="D45" s="85"/>
      <c r="E45" s="85"/>
      <c r="F45" s="85"/>
      <c r="G45" s="85"/>
      <c r="H45" s="88" t="str">
        <f>IF(E45="","",VLOOKUP(E45,物質リスト!B:H,7,0))</f>
        <v/>
      </c>
      <c r="I45" s="88"/>
      <c r="J45" s="88"/>
      <c r="K45" s="88"/>
      <c r="L45" s="88"/>
      <c r="M45" s="88"/>
      <c r="N45" s="89"/>
      <c r="O45" s="89"/>
      <c r="P45" s="89"/>
      <c r="Q45" s="89"/>
      <c r="R45" s="9"/>
      <c r="S45" s="1"/>
      <c r="U45" s="37" t="s">
        <v>916</v>
      </c>
      <c r="V45" s="44" t="str">
        <f>IF(E45="","",IF(N45="","取扱量未入力",""))</f>
        <v/>
      </c>
      <c r="W45" s="35" t="str">
        <f t="shared" si="0"/>
        <v/>
      </c>
      <c r="AF45" s="43" t="str">
        <f t="shared" si="1"/>
        <v/>
      </c>
      <c r="AG45" s="2" t="str">
        <f>IF(E45="","",VLOOKUP(E45,物質リスト!B:I,8,0))</f>
        <v/>
      </c>
    </row>
    <row r="46" spans="1:33" ht="34.950000000000003" customHeight="1">
      <c r="A46" s="1"/>
      <c r="B46" s="8"/>
      <c r="C46" s="85">
        <v>3</v>
      </c>
      <c r="D46" s="85"/>
      <c r="E46" s="85"/>
      <c r="F46" s="85"/>
      <c r="G46" s="85"/>
      <c r="H46" s="88" t="str">
        <f>IF(E46="","",VLOOKUP(E46,物質リスト!B:H,7,0))</f>
        <v/>
      </c>
      <c r="I46" s="88"/>
      <c r="J46" s="88"/>
      <c r="K46" s="88"/>
      <c r="L46" s="88"/>
      <c r="M46" s="88"/>
      <c r="N46" s="89"/>
      <c r="O46" s="89"/>
      <c r="P46" s="89"/>
      <c r="Q46" s="89"/>
      <c r="R46" s="9"/>
      <c r="S46" s="1"/>
      <c r="U46" s="37" t="s">
        <v>917</v>
      </c>
      <c r="V46" s="44" t="str">
        <f t="shared" ref="V46:V54" si="2">IF(E46="","",IF(N46="","取扱量未入力",""))</f>
        <v/>
      </c>
      <c r="W46" s="35" t="str">
        <f t="shared" si="0"/>
        <v/>
      </c>
      <c r="AF46" s="43" t="str">
        <f t="shared" si="1"/>
        <v/>
      </c>
      <c r="AG46" s="2" t="str">
        <f>IF(E46="","",VLOOKUP(E46,物質リスト!B:I,8,0))</f>
        <v/>
      </c>
    </row>
    <row r="47" spans="1:33" ht="34.950000000000003" customHeight="1">
      <c r="A47" s="1"/>
      <c r="B47" s="8"/>
      <c r="C47" s="85">
        <v>4</v>
      </c>
      <c r="D47" s="85"/>
      <c r="E47" s="85"/>
      <c r="F47" s="85"/>
      <c r="G47" s="85"/>
      <c r="H47" s="88" t="str">
        <f>IF(E47="","",VLOOKUP(E47,物質リスト!B:H,7,0))</f>
        <v/>
      </c>
      <c r="I47" s="88"/>
      <c r="J47" s="88"/>
      <c r="K47" s="88"/>
      <c r="L47" s="88"/>
      <c r="M47" s="88"/>
      <c r="N47" s="89"/>
      <c r="O47" s="89"/>
      <c r="P47" s="89"/>
      <c r="Q47" s="89"/>
      <c r="R47" s="9"/>
      <c r="S47" s="1"/>
      <c r="U47" s="37" t="s">
        <v>918</v>
      </c>
      <c r="V47" s="44" t="str">
        <f t="shared" si="2"/>
        <v/>
      </c>
      <c r="W47" s="35" t="str">
        <f t="shared" si="0"/>
        <v/>
      </c>
      <c r="AF47" s="43" t="str">
        <f t="shared" si="1"/>
        <v/>
      </c>
      <c r="AG47" s="2" t="str">
        <f>IF(E47="","",VLOOKUP(E47,物質リスト!B:I,8,0))</f>
        <v/>
      </c>
    </row>
    <row r="48" spans="1:33" ht="34.950000000000003" customHeight="1">
      <c r="A48" s="1"/>
      <c r="B48" s="8"/>
      <c r="C48" s="85">
        <v>5</v>
      </c>
      <c r="D48" s="85"/>
      <c r="E48" s="85"/>
      <c r="F48" s="85"/>
      <c r="G48" s="85"/>
      <c r="H48" s="88" t="str">
        <f>IF(E48="","",VLOOKUP(E48,物質リスト!B:H,7,0))</f>
        <v/>
      </c>
      <c r="I48" s="88"/>
      <c r="J48" s="88"/>
      <c r="K48" s="88"/>
      <c r="L48" s="88"/>
      <c r="M48" s="88"/>
      <c r="N48" s="89"/>
      <c r="O48" s="89"/>
      <c r="P48" s="89"/>
      <c r="Q48" s="89"/>
      <c r="R48" s="9"/>
      <c r="S48" s="1"/>
      <c r="U48" s="37" t="s">
        <v>919</v>
      </c>
      <c r="V48" s="44" t="str">
        <f t="shared" si="2"/>
        <v/>
      </c>
      <c r="W48" s="35" t="str">
        <f t="shared" si="0"/>
        <v/>
      </c>
      <c r="AF48" s="43" t="str">
        <f t="shared" si="1"/>
        <v/>
      </c>
      <c r="AG48" s="2" t="str">
        <f>IF(E48="","",VLOOKUP(E48,物質リスト!B:I,8,0))</f>
        <v/>
      </c>
    </row>
    <row r="49" spans="1:33" ht="34.950000000000003" customHeight="1">
      <c r="A49" s="1"/>
      <c r="B49" s="8"/>
      <c r="C49" s="85">
        <v>6</v>
      </c>
      <c r="D49" s="85"/>
      <c r="E49" s="85"/>
      <c r="F49" s="85"/>
      <c r="G49" s="85"/>
      <c r="H49" s="88" t="str">
        <f>IF(E49="","",VLOOKUP(E49,物質リスト!B:H,7,0))</f>
        <v/>
      </c>
      <c r="I49" s="88"/>
      <c r="J49" s="88"/>
      <c r="K49" s="88"/>
      <c r="L49" s="88"/>
      <c r="M49" s="88"/>
      <c r="N49" s="89"/>
      <c r="O49" s="89"/>
      <c r="P49" s="89"/>
      <c r="Q49" s="89"/>
      <c r="R49" s="9"/>
      <c r="S49" s="1"/>
      <c r="U49" s="37" t="s">
        <v>920</v>
      </c>
      <c r="V49" s="44" t="str">
        <f t="shared" si="2"/>
        <v/>
      </c>
      <c r="W49" s="35" t="str">
        <f t="shared" si="0"/>
        <v/>
      </c>
      <c r="AF49" s="43" t="str">
        <f t="shared" si="1"/>
        <v/>
      </c>
      <c r="AG49" s="2" t="str">
        <f>IF(E49="","",VLOOKUP(E49,物質リスト!B:I,8,0))</f>
        <v/>
      </c>
    </row>
    <row r="50" spans="1:33" ht="34.950000000000003" customHeight="1">
      <c r="A50" s="1"/>
      <c r="B50" s="8"/>
      <c r="C50" s="85">
        <v>7</v>
      </c>
      <c r="D50" s="85"/>
      <c r="E50" s="85"/>
      <c r="F50" s="85"/>
      <c r="G50" s="85"/>
      <c r="H50" s="88" t="str">
        <f>IF(E50="","",VLOOKUP(E50,物質リスト!B:H,7,0))</f>
        <v/>
      </c>
      <c r="I50" s="88"/>
      <c r="J50" s="88"/>
      <c r="K50" s="88"/>
      <c r="L50" s="88"/>
      <c r="M50" s="88"/>
      <c r="N50" s="89"/>
      <c r="O50" s="89"/>
      <c r="P50" s="89"/>
      <c r="Q50" s="89"/>
      <c r="R50" s="9"/>
      <c r="S50" s="1"/>
      <c r="U50" s="37" t="s">
        <v>921</v>
      </c>
      <c r="V50" s="44" t="str">
        <f t="shared" si="2"/>
        <v/>
      </c>
      <c r="W50" s="35" t="str">
        <f t="shared" si="0"/>
        <v/>
      </c>
      <c r="AF50" s="43" t="str">
        <f t="shared" si="1"/>
        <v/>
      </c>
      <c r="AG50" s="2" t="str">
        <f>IF(E50="","",VLOOKUP(E50,物質リスト!B:I,8,0))</f>
        <v/>
      </c>
    </row>
    <row r="51" spans="1:33" ht="34.950000000000003" customHeight="1">
      <c r="A51" s="1"/>
      <c r="B51" s="8"/>
      <c r="C51" s="85">
        <v>8</v>
      </c>
      <c r="D51" s="85"/>
      <c r="E51" s="85"/>
      <c r="F51" s="85"/>
      <c r="G51" s="85"/>
      <c r="H51" s="88" t="str">
        <f>IF(E51="","",VLOOKUP(E51,物質リスト!B:H,7,0))</f>
        <v/>
      </c>
      <c r="I51" s="88"/>
      <c r="J51" s="88"/>
      <c r="K51" s="88"/>
      <c r="L51" s="88"/>
      <c r="M51" s="88"/>
      <c r="N51" s="89"/>
      <c r="O51" s="89"/>
      <c r="P51" s="89"/>
      <c r="Q51" s="89"/>
      <c r="R51" s="9"/>
      <c r="S51" s="1"/>
      <c r="U51" s="37" t="s">
        <v>922</v>
      </c>
      <c r="V51" s="44" t="str">
        <f t="shared" si="2"/>
        <v/>
      </c>
      <c r="W51" s="35" t="str">
        <f t="shared" si="0"/>
        <v/>
      </c>
      <c r="AF51" s="43" t="str">
        <f t="shared" si="1"/>
        <v/>
      </c>
      <c r="AG51" s="2" t="str">
        <f>IF(E51="","",VLOOKUP(E51,物質リスト!B:I,8,0))</f>
        <v/>
      </c>
    </row>
    <row r="52" spans="1:33" ht="34.950000000000003" customHeight="1">
      <c r="A52" s="1"/>
      <c r="B52" s="8"/>
      <c r="C52" s="85">
        <v>9</v>
      </c>
      <c r="D52" s="85"/>
      <c r="E52" s="85"/>
      <c r="F52" s="85"/>
      <c r="G52" s="85"/>
      <c r="H52" s="88" t="str">
        <f>IF(E52="","",VLOOKUP(E52,物質リスト!B:H,7,0))</f>
        <v/>
      </c>
      <c r="I52" s="88"/>
      <c r="J52" s="88"/>
      <c r="K52" s="88"/>
      <c r="L52" s="88"/>
      <c r="M52" s="88"/>
      <c r="N52" s="89"/>
      <c r="O52" s="89"/>
      <c r="P52" s="89"/>
      <c r="Q52" s="89"/>
      <c r="R52" s="9"/>
      <c r="S52" s="1"/>
      <c r="U52" s="37" t="s">
        <v>923</v>
      </c>
      <c r="V52" s="44" t="str">
        <f t="shared" si="2"/>
        <v/>
      </c>
      <c r="W52" s="35" t="str">
        <f t="shared" si="0"/>
        <v/>
      </c>
      <c r="AF52" s="43" t="str">
        <f t="shared" si="1"/>
        <v/>
      </c>
      <c r="AG52" s="2" t="str">
        <f>IF(E52="","",VLOOKUP(E52,物質リスト!B:I,8,0))</f>
        <v/>
      </c>
    </row>
    <row r="53" spans="1:33" ht="34.950000000000003" customHeight="1">
      <c r="A53" s="1"/>
      <c r="B53" s="8"/>
      <c r="C53" s="85">
        <v>10</v>
      </c>
      <c r="D53" s="85"/>
      <c r="E53" s="85"/>
      <c r="F53" s="85"/>
      <c r="G53" s="85"/>
      <c r="H53" s="88" t="str">
        <f>IF(E53="","",VLOOKUP(E53,物質リスト!B:H,7,0))</f>
        <v/>
      </c>
      <c r="I53" s="88"/>
      <c r="J53" s="88"/>
      <c r="K53" s="88"/>
      <c r="L53" s="88"/>
      <c r="M53" s="88"/>
      <c r="N53" s="89"/>
      <c r="O53" s="89"/>
      <c r="P53" s="89"/>
      <c r="Q53" s="89"/>
      <c r="R53" s="9"/>
      <c r="S53" s="1"/>
      <c r="U53" s="37" t="s">
        <v>924</v>
      </c>
      <c r="V53" s="44" t="str">
        <f t="shared" si="2"/>
        <v/>
      </c>
      <c r="W53" s="35" t="str">
        <f t="shared" si="0"/>
        <v/>
      </c>
      <c r="AF53" s="43" t="str">
        <f t="shared" si="1"/>
        <v/>
      </c>
      <c r="AG53" s="2" t="str">
        <f>IF(E53="","",VLOOKUP(E53,物質リスト!B:I,8,0))</f>
        <v/>
      </c>
    </row>
    <row r="54" spans="1:33" ht="34.950000000000003" customHeight="1">
      <c r="A54" s="1"/>
      <c r="B54" s="8"/>
      <c r="C54" s="85">
        <v>11</v>
      </c>
      <c r="D54" s="85"/>
      <c r="E54" s="85"/>
      <c r="F54" s="85"/>
      <c r="G54" s="85"/>
      <c r="H54" s="88" t="str">
        <f>IF(E54="","",VLOOKUP(E54,物質リスト!B:H,7,0))</f>
        <v/>
      </c>
      <c r="I54" s="88"/>
      <c r="J54" s="88"/>
      <c r="K54" s="88"/>
      <c r="L54" s="88"/>
      <c r="M54" s="88"/>
      <c r="N54" s="89"/>
      <c r="O54" s="89"/>
      <c r="P54" s="89"/>
      <c r="Q54" s="89"/>
      <c r="R54" s="9"/>
      <c r="S54" s="1"/>
      <c r="U54" s="37" t="s">
        <v>925</v>
      </c>
      <c r="V54" s="44" t="str">
        <f t="shared" si="2"/>
        <v/>
      </c>
      <c r="W54" s="35" t="str">
        <f t="shared" si="0"/>
        <v/>
      </c>
      <c r="AF54" s="43" t="str">
        <f t="shared" si="1"/>
        <v/>
      </c>
      <c r="AG54" s="2" t="str">
        <f>IF(E54="","",VLOOKUP(E54,物質リスト!B:I,8,0))</f>
        <v/>
      </c>
    </row>
    <row r="55" spans="1:33" ht="24" customHeight="1">
      <c r="A55" s="1"/>
      <c r="B55" s="8"/>
      <c r="C55" s="1"/>
      <c r="D55" s="1"/>
      <c r="E55" s="1"/>
      <c r="F55" s="1"/>
      <c r="G55" s="1"/>
      <c r="H55" s="1"/>
      <c r="I55" s="1"/>
      <c r="J55" s="1"/>
      <c r="K55" s="1"/>
      <c r="L55" s="1"/>
      <c r="M55" s="1"/>
      <c r="N55" s="1"/>
      <c r="O55" s="1"/>
      <c r="P55" s="1"/>
      <c r="Q55" s="1"/>
      <c r="R55" s="9"/>
      <c r="S55" s="1"/>
    </row>
    <row r="56" spans="1:33" ht="30.75" customHeight="1">
      <c r="A56" s="1"/>
      <c r="B56" s="8"/>
      <c r="C56" s="26" t="s">
        <v>25</v>
      </c>
      <c r="D56" s="27" t="s">
        <v>26</v>
      </c>
      <c r="E56" s="90" t="s">
        <v>39</v>
      </c>
      <c r="F56" s="90"/>
      <c r="G56" s="90"/>
      <c r="H56" s="90"/>
      <c r="I56" s="90"/>
      <c r="J56" s="90"/>
      <c r="K56" s="90"/>
      <c r="L56" s="90"/>
      <c r="M56" s="90"/>
      <c r="N56" s="90"/>
      <c r="O56" s="90"/>
      <c r="P56" s="90"/>
      <c r="Q56" s="90"/>
      <c r="R56" s="9"/>
      <c r="S56" s="1"/>
    </row>
    <row r="57" spans="1:33" ht="17.25" customHeight="1">
      <c r="A57" s="1"/>
      <c r="B57" s="8"/>
      <c r="C57" s="26"/>
      <c r="D57" s="27" t="s">
        <v>28</v>
      </c>
      <c r="E57" s="90" t="s">
        <v>44</v>
      </c>
      <c r="F57" s="90"/>
      <c r="G57" s="90"/>
      <c r="H57" s="90"/>
      <c r="I57" s="90"/>
      <c r="J57" s="90"/>
      <c r="K57" s="90"/>
      <c r="L57" s="90"/>
      <c r="M57" s="90"/>
      <c r="N57" s="90"/>
      <c r="O57" s="90"/>
      <c r="P57" s="90"/>
      <c r="Q57" s="90"/>
      <c r="R57" s="9"/>
      <c r="S57" s="1"/>
    </row>
    <row r="58" spans="1:33" ht="55.5" customHeight="1">
      <c r="A58" s="1"/>
      <c r="B58" s="8"/>
      <c r="C58" s="26"/>
      <c r="D58" s="27" t="s">
        <v>30</v>
      </c>
      <c r="E58" s="90" t="s">
        <v>45</v>
      </c>
      <c r="F58" s="90"/>
      <c r="G58" s="90"/>
      <c r="H58" s="90"/>
      <c r="I58" s="90"/>
      <c r="J58" s="90"/>
      <c r="K58" s="90"/>
      <c r="L58" s="90"/>
      <c r="M58" s="90"/>
      <c r="N58" s="90"/>
      <c r="O58" s="90"/>
      <c r="P58" s="90"/>
      <c r="Q58" s="90"/>
      <c r="R58" s="9"/>
      <c r="S58" s="1"/>
    </row>
    <row r="59" spans="1:33" ht="17.25" customHeight="1">
      <c r="A59" s="1"/>
      <c r="B59" s="8"/>
      <c r="C59" s="26"/>
      <c r="D59" s="27" t="s">
        <v>40</v>
      </c>
      <c r="E59" s="91" t="s">
        <v>41</v>
      </c>
      <c r="F59" s="91"/>
      <c r="G59" s="91"/>
      <c r="H59" s="91"/>
      <c r="I59" s="91"/>
      <c r="J59" s="91"/>
      <c r="K59" s="91"/>
      <c r="L59" s="91"/>
      <c r="M59" s="91"/>
      <c r="N59" s="91"/>
      <c r="O59" s="91"/>
      <c r="P59" s="91"/>
      <c r="Q59" s="91"/>
      <c r="R59" s="9"/>
      <c r="S59" s="1"/>
    </row>
    <row r="60" spans="1:33" ht="17.25" customHeight="1">
      <c r="A60" s="1"/>
      <c r="B60" s="8"/>
      <c r="C60" s="26"/>
      <c r="D60" s="27" t="s">
        <v>42</v>
      </c>
      <c r="E60" s="91" t="s">
        <v>29</v>
      </c>
      <c r="F60" s="91"/>
      <c r="G60" s="91"/>
      <c r="H60" s="91"/>
      <c r="I60" s="91"/>
      <c r="J60" s="91"/>
      <c r="K60" s="91"/>
      <c r="L60" s="91"/>
      <c r="M60" s="91"/>
      <c r="N60" s="91"/>
      <c r="O60" s="91"/>
      <c r="P60" s="91"/>
      <c r="Q60" s="91"/>
      <c r="R60" s="9"/>
      <c r="S60" s="1"/>
    </row>
    <row r="61" spans="1:33" ht="24" customHeight="1">
      <c r="A61" s="1"/>
      <c r="B61" s="8"/>
      <c r="C61" s="1"/>
      <c r="D61" s="1"/>
      <c r="E61" s="1"/>
      <c r="F61" s="1"/>
      <c r="G61" s="1"/>
      <c r="H61" s="1"/>
      <c r="I61" s="1"/>
      <c r="J61" s="1"/>
      <c r="K61" s="1"/>
      <c r="L61" s="1"/>
      <c r="M61" s="1"/>
      <c r="N61" s="1"/>
      <c r="O61" s="1"/>
      <c r="P61" s="1"/>
      <c r="Q61" s="1"/>
      <c r="R61" s="9"/>
      <c r="S61" s="1"/>
    </row>
    <row r="62" spans="1:33" ht="24" customHeight="1">
      <c r="A62" s="1"/>
      <c r="B62" s="19"/>
      <c r="C62" s="20"/>
      <c r="D62" s="20"/>
      <c r="E62" s="20"/>
      <c r="F62" s="20"/>
      <c r="G62" s="20"/>
      <c r="H62" s="20"/>
      <c r="I62" s="20"/>
      <c r="J62" s="20"/>
      <c r="K62" s="20"/>
      <c r="L62" s="20"/>
      <c r="M62" s="20"/>
      <c r="N62" s="20"/>
      <c r="O62" s="20"/>
      <c r="P62" s="20"/>
      <c r="Q62" s="20"/>
      <c r="R62" s="21"/>
      <c r="S62" s="1"/>
    </row>
    <row r="64" spans="1:33" ht="24" customHeight="1">
      <c r="A64" s="1"/>
      <c r="B64" s="12" t="s">
        <v>32</v>
      </c>
      <c r="C64" s="1"/>
      <c r="D64" s="1"/>
      <c r="E64" s="1"/>
      <c r="F64" s="1"/>
      <c r="G64" s="1"/>
      <c r="H64" s="1"/>
      <c r="I64" s="1"/>
      <c r="J64" s="1"/>
      <c r="K64" s="1"/>
      <c r="L64" s="1"/>
      <c r="M64" s="1"/>
      <c r="N64" s="1"/>
      <c r="O64" s="1"/>
      <c r="P64" s="1"/>
      <c r="Q64" s="1"/>
      <c r="R64" s="1"/>
      <c r="S64" s="1"/>
    </row>
    <row r="65" spans="1:33" ht="24" customHeight="1">
      <c r="A65" s="1"/>
      <c r="B65" s="1"/>
      <c r="C65" s="1"/>
      <c r="D65" s="1"/>
      <c r="E65" s="1"/>
      <c r="F65" s="1"/>
      <c r="G65" s="1"/>
      <c r="H65" s="1"/>
      <c r="I65" s="1"/>
      <c r="J65" s="1"/>
      <c r="K65" s="82" t="s">
        <v>33</v>
      </c>
      <c r="L65" s="87"/>
      <c r="M65" s="83"/>
      <c r="N65" s="82"/>
      <c r="O65" s="87"/>
      <c r="P65" s="87"/>
      <c r="Q65" s="87"/>
      <c r="R65" s="83"/>
      <c r="S65" s="1"/>
    </row>
    <row r="66" spans="1:33" ht="24" customHeight="1">
      <c r="A66" s="1"/>
      <c r="B66" s="1"/>
      <c r="C66" s="1"/>
      <c r="D66" s="1"/>
      <c r="E66" s="1"/>
      <c r="F66" s="1"/>
      <c r="G66" s="1"/>
      <c r="H66" s="1"/>
      <c r="I66" s="1"/>
      <c r="J66" s="1"/>
      <c r="K66" s="1"/>
      <c r="L66" s="1"/>
      <c r="M66" s="1"/>
      <c r="N66" s="1"/>
      <c r="O66" s="1"/>
      <c r="P66" s="1"/>
      <c r="Q66" s="1"/>
      <c r="R66" s="1"/>
      <c r="S66" s="1"/>
    </row>
    <row r="67" spans="1:33" ht="24" customHeight="1">
      <c r="A67" s="1"/>
      <c r="B67" s="4"/>
      <c r="C67" s="5"/>
      <c r="D67" s="5"/>
      <c r="E67" s="5"/>
      <c r="F67" s="5"/>
      <c r="G67" s="5"/>
      <c r="H67" s="5"/>
      <c r="I67" s="5"/>
      <c r="J67" s="5"/>
      <c r="K67" s="5"/>
      <c r="L67" s="5"/>
      <c r="M67" s="5"/>
      <c r="N67" s="5"/>
      <c r="O67" s="5"/>
      <c r="P67" s="5"/>
      <c r="Q67" s="5"/>
      <c r="R67" s="7"/>
      <c r="S67" s="1"/>
    </row>
    <row r="68" spans="1:33" ht="24" customHeight="1">
      <c r="A68" s="1"/>
      <c r="B68" s="8"/>
      <c r="C68" s="1"/>
      <c r="D68" s="1"/>
      <c r="E68" s="1"/>
      <c r="F68" s="1"/>
      <c r="G68" s="1"/>
      <c r="H68" s="1"/>
      <c r="I68" s="1"/>
      <c r="J68" s="1"/>
      <c r="K68" s="1"/>
      <c r="L68" s="1"/>
      <c r="M68" s="1"/>
      <c r="N68" s="82" t="s">
        <v>34</v>
      </c>
      <c r="O68" s="83"/>
      <c r="P68" s="59">
        <v>2</v>
      </c>
      <c r="Q68" s="84"/>
      <c r="R68" s="9"/>
      <c r="S68" s="1"/>
    </row>
    <row r="69" spans="1:33" ht="24" customHeight="1">
      <c r="A69" s="1"/>
      <c r="B69" s="8"/>
      <c r="C69" s="1"/>
      <c r="D69" s="1"/>
      <c r="E69" s="1"/>
      <c r="F69" s="1"/>
      <c r="G69" s="1"/>
      <c r="H69" s="1"/>
      <c r="I69" s="1"/>
      <c r="J69" s="1"/>
      <c r="K69" s="1"/>
      <c r="L69" s="1"/>
      <c r="M69" s="1"/>
      <c r="N69" s="1"/>
      <c r="O69" s="1"/>
      <c r="P69" s="1"/>
      <c r="Q69" s="1"/>
      <c r="R69" s="9"/>
      <c r="S69" s="1"/>
    </row>
    <row r="70" spans="1:33" ht="24" customHeight="1">
      <c r="A70" s="1"/>
      <c r="B70" s="8"/>
      <c r="C70" s="85" t="s">
        <v>35</v>
      </c>
      <c r="D70" s="85"/>
      <c r="E70" s="85" t="s">
        <v>36</v>
      </c>
      <c r="F70" s="85"/>
      <c r="G70" s="85"/>
      <c r="H70" s="85" t="s">
        <v>37</v>
      </c>
      <c r="I70" s="85"/>
      <c r="J70" s="85"/>
      <c r="K70" s="85"/>
      <c r="L70" s="85"/>
      <c r="M70" s="85"/>
      <c r="N70" s="85" t="s">
        <v>38</v>
      </c>
      <c r="O70" s="85"/>
      <c r="P70" s="85"/>
      <c r="Q70" s="85"/>
      <c r="R70" s="9"/>
      <c r="S70" s="1"/>
      <c r="W70" s="35"/>
      <c r="AF70" s="37" t="s">
        <v>913</v>
      </c>
      <c r="AG70" s="2" t="s">
        <v>914</v>
      </c>
    </row>
    <row r="71" spans="1:33" ht="24" customHeight="1">
      <c r="A71" s="1"/>
      <c r="B71" s="8"/>
      <c r="C71" s="85">
        <v>12</v>
      </c>
      <c r="D71" s="85"/>
      <c r="E71" s="85"/>
      <c r="F71" s="85"/>
      <c r="G71" s="85"/>
      <c r="H71" s="88" t="str">
        <f>IF(E71="","",VLOOKUP(E71,物質リスト!B:H,7,0))</f>
        <v/>
      </c>
      <c r="I71" s="88"/>
      <c r="J71" s="88"/>
      <c r="K71" s="88"/>
      <c r="L71" s="88"/>
      <c r="M71" s="88"/>
      <c r="N71" s="89"/>
      <c r="O71" s="89"/>
      <c r="P71" s="89"/>
      <c r="Q71" s="89"/>
      <c r="R71" s="9"/>
      <c r="S71" s="1"/>
      <c r="U71" s="37" t="s">
        <v>926</v>
      </c>
      <c r="V71" s="44" t="str">
        <f>IF(E71="","",IF(N71="","取扱量未入力",""))</f>
        <v/>
      </c>
      <c r="W71" s="35" t="str">
        <f t="shared" ref="W71:W81" si="3">IF(AG71=1,IF(AF71&lt;500,"特定第一種指定化学物質は取扱量500kg以上が対象です",IF(N71=AF71,"","有効数字２桁で入力してください")),IF(AF71&lt;1000,"取扱量1,00kg以上が対象です",IF(N71=AF71,"","有効数字２桁で入力してください")))</f>
        <v/>
      </c>
      <c r="AF71" s="43" t="str">
        <f t="shared" ref="AF71:AF81" si="4">IF(N71="","",ROUND(N71,-INT(LOG10(N71))+1))</f>
        <v/>
      </c>
      <c r="AG71" s="2" t="str">
        <f>IF(E71="","",VLOOKUP(E71,物質リスト!B:I,8,0))</f>
        <v/>
      </c>
    </row>
    <row r="72" spans="1:33" ht="24" customHeight="1">
      <c r="A72" s="1"/>
      <c r="B72" s="8"/>
      <c r="C72" s="85">
        <v>13</v>
      </c>
      <c r="D72" s="85"/>
      <c r="E72" s="85"/>
      <c r="F72" s="85"/>
      <c r="G72" s="85"/>
      <c r="H72" s="88" t="str">
        <f>IF(E72="","",VLOOKUP(E72,物質リスト!B:H,7,0))</f>
        <v/>
      </c>
      <c r="I72" s="88"/>
      <c r="J72" s="88"/>
      <c r="K72" s="88"/>
      <c r="L72" s="88"/>
      <c r="M72" s="88"/>
      <c r="N72" s="89"/>
      <c r="O72" s="89"/>
      <c r="P72" s="89"/>
      <c r="Q72" s="89"/>
      <c r="R72" s="9"/>
      <c r="S72" s="1"/>
      <c r="U72" s="37" t="s">
        <v>927</v>
      </c>
      <c r="V72" s="44" t="str">
        <f t="shared" ref="V72:V81" si="5">IF(E72="","",IF(N72="","取扱量未入力",""))</f>
        <v/>
      </c>
      <c r="W72" s="35" t="str">
        <f t="shared" si="3"/>
        <v/>
      </c>
      <c r="AF72" s="43" t="str">
        <f t="shared" si="4"/>
        <v/>
      </c>
      <c r="AG72" s="2" t="str">
        <f>IF(E72="","",VLOOKUP(E72,物質リスト!B:I,8,0))</f>
        <v/>
      </c>
    </row>
    <row r="73" spans="1:33" ht="24" customHeight="1">
      <c r="A73" s="1"/>
      <c r="B73" s="8"/>
      <c r="C73" s="85">
        <v>14</v>
      </c>
      <c r="D73" s="85"/>
      <c r="E73" s="85"/>
      <c r="F73" s="85"/>
      <c r="G73" s="85"/>
      <c r="H73" s="88" t="str">
        <f>IF(E73="","",VLOOKUP(E73,物質リスト!B:H,7,0))</f>
        <v/>
      </c>
      <c r="I73" s="88"/>
      <c r="J73" s="88"/>
      <c r="K73" s="88"/>
      <c r="L73" s="88"/>
      <c r="M73" s="88"/>
      <c r="N73" s="89"/>
      <c r="O73" s="89"/>
      <c r="P73" s="89"/>
      <c r="Q73" s="89"/>
      <c r="R73" s="9"/>
      <c r="S73" s="1"/>
      <c r="U73" s="37" t="s">
        <v>928</v>
      </c>
      <c r="V73" s="44" t="str">
        <f t="shared" si="5"/>
        <v/>
      </c>
      <c r="W73" s="35" t="str">
        <f t="shared" si="3"/>
        <v/>
      </c>
      <c r="AF73" s="43" t="str">
        <f t="shared" si="4"/>
        <v/>
      </c>
      <c r="AG73" s="2" t="str">
        <f>IF(E73="","",VLOOKUP(E73,物質リスト!B:I,8,0))</f>
        <v/>
      </c>
    </row>
    <row r="74" spans="1:33" ht="24" customHeight="1">
      <c r="A74" s="1"/>
      <c r="B74" s="8"/>
      <c r="C74" s="85">
        <v>15</v>
      </c>
      <c r="D74" s="85"/>
      <c r="E74" s="85"/>
      <c r="F74" s="85"/>
      <c r="G74" s="85"/>
      <c r="H74" s="88" t="str">
        <f>IF(E74="","",VLOOKUP(E74,物質リスト!B:H,7,0))</f>
        <v/>
      </c>
      <c r="I74" s="88"/>
      <c r="J74" s="88"/>
      <c r="K74" s="88"/>
      <c r="L74" s="88"/>
      <c r="M74" s="88"/>
      <c r="N74" s="89"/>
      <c r="O74" s="89"/>
      <c r="P74" s="89"/>
      <c r="Q74" s="89"/>
      <c r="R74" s="9"/>
      <c r="S74" s="1"/>
      <c r="U74" s="37" t="s">
        <v>929</v>
      </c>
      <c r="V74" s="44" t="str">
        <f t="shared" si="5"/>
        <v/>
      </c>
      <c r="W74" s="35" t="str">
        <f t="shared" si="3"/>
        <v/>
      </c>
      <c r="AF74" s="43" t="str">
        <f t="shared" si="4"/>
        <v/>
      </c>
      <c r="AG74" s="2" t="str">
        <f>IF(E74="","",VLOOKUP(E74,物質リスト!B:I,8,0))</f>
        <v/>
      </c>
    </row>
    <row r="75" spans="1:33" ht="24" customHeight="1">
      <c r="A75" s="1"/>
      <c r="B75" s="8"/>
      <c r="C75" s="85">
        <v>16</v>
      </c>
      <c r="D75" s="85"/>
      <c r="E75" s="85"/>
      <c r="F75" s="85"/>
      <c r="G75" s="85"/>
      <c r="H75" s="88" t="str">
        <f>IF(E75="","",VLOOKUP(E75,物質リスト!B:H,7,0))</f>
        <v/>
      </c>
      <c r="I75" s="88"/>
      <c r="J75" s="88"/>
      <c r="K75" s="88"/>
      <c r="L75" s="88"/>
      <c r="M75" s="88"/>
      <c r="N75" s="89"/>
      <c r="O75" s="89"/>
      <c r="P75" s="89"/>
      <c r="Q75" s="89"/>
      <c r="R75" s="9"/>
      <c r="S75" s="1"/>
      <c r="U75" s="37" t="s">
        <v>930</v>
      </c>
      <c r="V75" s="44" t="str">
        <f t="shared" si="5"/>
        <v/>
      </c>
      <c r="W75" s="35" t="str">
        <f t="shared" si="3"/>
        <v/>
      </c>
      <c r="AF75" s="43" t="str">
        <f t="shared" si="4"/>
        <v/>
      </c>
      <c r="AG75" s="2" t="str">
        <f>IF(E75="","",VLOOKUP(E75,物質リスト!B:I,8,0))</f>
        <v/>
      </c>
    </row>
    <row r="76" spans="1:33" ht="24" customHeight="1">
      <c r="A76" s="1"/>
      <c r="B76" s="8"/>
      <c r="C76" s="85">
        <v>17</v>
      </c>
      <c r="D76" s="85"/>
      <c r="E76" s="85"/>
      <c r="F76" s="85"/>
      <c r="G76" s="85"/>
      <c r="H76" s="88" t="str">
        <f>IF(E76="","",VLOOKUP(E76,物質リスト!B:H,7,0))</f>
        <v/>
      </c>
      <c r="I76" s="88"/>
      <c r="J76" s="88"/>
      <c r="K76" s="88"/>
      <c r="L76" s="88"/>
      <c r="M76" s="88"/>
      <c r="N76" s="89"/>
      <c r="O76" s="89"/>
      <c r="P76" s="89"/>
      <c r="Q76" s="89"/>
      <c r="R76" s="9"/>
      <c r="S76" s="1"/>
      <c r="U76" s="37" t="s">
        <v>931</v>
      </c>
      <c r="V76" s="44" t="str">
        <f t="shared" si="5"/>
        <v/>
      </c>
      <c r="W76" s="35" t="str">
        <f t="shared" si="3"/>
        <v/>
      </c>
      <c r="AF76" s="43" t="str">
        <f t="shared" si="4"/>
        <v/>
      </c>
      <c r="AG76" s="2" t="str">
        <f>IF(E76="","",VLOOKUP(E76,物質リスト!B:I,8,0))</f>
        <v/>
      </c>
    </row>
    <row r="77" spans="1:33" ht="24" customHeight="1">
      <c r="A77" s="1"/>
      <c r="B77" s="8"/>
      <c r="C77" s="85">
        <v>18</v>
      </c>
      <c r="D77" s="85"/>
      <c r="E77" s="85"/>
      <c r="F77" s="85"/>
      <c r="G77" s="85"/>
      <c r="H77" s="88" t="str">
        <f>IF(E77="","",VLOOKUP(E77,物質リスト!B:H,7,0))</f>
        <v/>
      </c>
      <c r="I77" s="88"/>
      <c r="J77" s="88"/>
      <c r="K77" s="88"/>
      <c r="L77" s="88"/>
      <c r="M77" s="88"/>
      <c r="N77" s="89"/>
      <c r="O77" s="89"/>
      <c r="P77" s="89"/>
      <c r="Q77" s="89"/>
      <c r="R77" s="9"/>
      <c r="S77" s="1"/>
      <c r="U77" s="37" t="s">
        <v>932</v>
      </c>
      <c r="V77" s="44" t="str">
        <f t="shared" si="5"/>
        <v/>
      </c>
      <c r="W77" s="35" t="str">
        <f t="shared" si="3"/>
        <v/>
      </c>
      <c r="AF77" s="43" t="str">
        <f t="shared" si="4"/>
        <v/>
      </c>
      <c r="AG77" s="2" t="str">
        <f>IF(E77="","",VLOOKUP(E77,物質リスト!B:I,8,0))</f>
        <v/>
      </c>
    </row>
    <row r="78" spans="1:33" ht="24" customHeight="1">
      <c r="A78" s="1"/>
      <c r="B78" s="8"/>
      <c r="C78" s="85">
        <v>19</v>
      </c>
      <c r="D78" s="85"/>
      <c r="E78" s="85"/>
      <c r="F78" s="85"/>
      <c r="G78" s="85"/>
      <c r="H78" s="88" t="str">
        <f>IF(E78="","",VLOOKUP(E78,物質リスト!B:H,7,0))</f>
        <v/>
      </c>
      <c r="I78" s="88"/>
      <c r="J78" s="88"/>
      <c r="K78" s="88"/>
      <c r="L78" s="88"/>
      <c r="M78" s="88"/>
      <c r="N78" s="89"/>
      <c r="O78" s="89"/>
      <c r="P78" s="89"/>
      <c r="Q78" s="89"/>
      <c r="R78" s="9"/>
      <c r="S78" s="1"/>
      <c r="U78" s="37" t="s">
        <v>933</v>
      </c>
      <c r="V78" s="44" t="str">
        <f t="shared" si="5"/>
        <v/>
      </c>
      <c r="W78" s="35" t="str">
        <f t="shared" si="3"/>
        <v/>
      </c>
      <c r="AF78" s="43" t="str">
        <f t="shared" si="4"/>
        <v/>
      </c>
      <c r="AG78" s="2" t="str">
        <f>IF(E78="","",VLOOKUP(E78,物質リスト!B:I,8,0))</f>
        <v/>
      </c>
    </row>
    <row r="79" spans="1:33" ht="24" customHeight="1">
      <c r="A79" s="1"/>
      <c r="B79" s="8"/>
      <c r="C79" s="85">
        <v>20</v>
      </c>
      <c r="D79" s="85"/>
      <c r="E79" s="85"/>
      <c r="F79" s="85"/>
      <c r="G79" s="85"/>
      <c r="H79" s="88" t="str">
        <f>IF(E79="","",VLOOKUP(E79,物質リスト!B:H,7,0))</f>
        <v/>
      </c>
      <c r="I79" s="88"/>
      <c r="J79" s="88"/>
      <c r="K79" s="88"/>
      <c r="L79" s="88"/>
      <c r="M79" s="88"/>
      <c r="N79" s="89"/>
      <c r="O79" s="89"/>
      <c r="P79" s="89"/>
      <c r="Q79" s="89"/>
      <c r="R79" s="9"/>
      <c r="S79" s="1"/>
      <c r="U79" s="37" t="s">
        <v>934</v>
      </c>
      <c r="V79" s="44" t="str">
        <f t="shared" si="5"/>
        <v/>
      </c>
      <c r="W79" s="35" t="str">
        <f t="shared" si="3"/>
        <v/>
      </c>
      <c r="AF79" s="43" t="str">
        <f t="shared" si="4"/>
        <v/>
      </c>
      <c r="AG79" s="2" t="str">
        <f>IF(E79="","",VLOOKUP(E79,物質リスト!B:I,8,0))</f>
        <v/>
      </c>
    </row>
    <row r="80" spans="1:33" ht="24" customHeight="1">
      <c r="A80" s="1"/>
      <c r="B80" s="8"/>
      <c r="C80" s="85">
        <v>21</v>
      </c>
      <c r="D80" s="85"/>
      <c r="E80" s="85"/>
      <c r="F80" s="85"/>
      <c r="G80" s="85"/>
      <c r="H80" s="88" t="str">
        <f>IF(E80="","",VLOOKUP(E80,物質リスト!B:H,7,0))</f>
        <v/>
      </c>
      <c r="I80" s="88"/>
      <c r="J80" s="88"/>
      <c r="K80" s="88"/>
      <c r="L80" s="88"/>
      <c r="M80" s="88"/>
      <c r="N80" s="89"/>
      <c r="O80" s="89"/>
      <c r="P80" s="89"/>
      <c r="Q80" s="89"/>
      <c r="R80" s="9"/>
      <c r="S80" s="1"/>
      <c r="U80" s="37" t="s">
        <v>935</v>
      </c>
      <c r="V80" s="44" t="str">
        <f t="shared" si="5"/>
        <v/>
      </c>
      <c r="W80" s="35" t="str">
        <f t="shared" si="3"/>
        <v/>
      </c>
      <c r="AF80" s="43" t="str">
        <f t="shared" si="4"/>
        <v/>
      </c>
      <c r="AG80" s="2" t="str">
        <f>IF(E80="","",VLOOKUP(E80,物質リスト!B:I,8,0))</f>
        <v/>
      </c>
    </row>
    <row r="81" spans="1:33" ht="24" customHeight="1">
      <c r="A81" s="1"/>
      <c r="B81" s="8"/>
      <c r="C81" s="85">
        <v>22</v>
      </c>
      <c r="D81" s="85"/>
      <c r="E81" s="85"/>
      <c r="F81" s="85"/>
      <c r="G81" s="85"/>
      <c r="H81" s="88" t="str">
        <f>IF(E81="","",VLOOKUP(E81,物質リスト!B:H,7,0))</f>
        <v/>
      </c>
      <c r="I81" s="88"/>
      <c r="J81" s="88"/>
      <c r="K81" s="88"/>
      <c r="L81" s="88"/>
      <c r="M81" s="88"/>
      <c r="N81" s="89"/>
      <c r="O81" s="89"/>
      <c r="P81" s="89"/>
      <c r="Q81" s="89"/>
      <c r="R81" s="9"/>
      <c r="S81" s="1"/>
      <c r="U81" s="37" t="s">
        <v>936</v>
      </c>
      <c r="V81" s="44" t="str">
        <f t="shared" si="5"/>
        <v/>
      </c>
      <c r="W81" s="35" t="str">
        <f t="shared" si="3"/>
        <v/>
      </c>
      <c r="AF81" s="43" t="str">
        <f t="shared" si="4"/>
        <v/>
      </c>
      <c r="AG81" s="2" t="str">
        <f>IF(E81="","",VLOOKUP(E81,物質リスト!B:I,8,0))</f>
        <v/>
      </c>
    </row>
    <row r="82" spans="1:33" ht="24" customHeight="1">
      <c r="A82" s="1"/>
      <c r="B82" s="8"/>
      <c r="C82" s="1"/>
      <c r="D82" s="1"/>
      <c r="E82" s="1"/>
      <c r="F82" s="1"/>
      <c r="G82" s="1"/>
      <c r="H82" s="1"/>
      <c r="I82" s="1"/>
      <c r="J82" s="1"/>
      <c r="K82" s="1"/>
      <c r="L82" s="1"/>
      <c r="M82" s="1"/>
      <c r="N82" s="1"/>
      <c r="O82" s="1"/>
      <c r="P82" s="1"/>
      <c r="Q82" s="1"/>
      <c r="R82" s="9"/>
      <c r="S82" s="1"/>
    </row>
    <row r="83" spans="1:33" ht="24" customHeight="1">
      <c r="A83" s="1"/>
      <c r="B83" s="8"/>
      <c r="C83" s="26" t="s">
        <v>25</v>
      </c>
      <c r="D83" s="27" t="s">
        <v>26</v>
      </c>
      <c r="E83" s="90" t="s">
        <v>39</v>
      </c>
      <c r="F83" s="90"/>
      <c r="G83" s="90"/>
      <c r="H83" s="90"/>
      <c r="I83" s="90"/>
      <c r="J83" s="90"/>
      <c r="K83" s="90"/>
      <c r="L83" s="90"/>
      <c r="M83" s="90"/>
      <c r="N83" s="90"/>
      <c r="O83" s="90"/>
      <c r="P83" s="90"/>
      <c r="Q83" s="90"/>
      <c r="R83" s="9"/>
      <c r="S83" s="1"/>
    </row>
    <row r="84" spans="1:33" ht="24" customHeight="1">
      <c r="A84" s="1"/>
      <c r="B84" s="8"/>
      <c r="C84" s="26"/>
      <c r="D84" s="27" t="s">
        <v>28</v>
      </c>
      <c r="E84" s="90" t="s">
        <v>44</v>
      </c>
      <c r="F84" s="90"/>
      <c r="G84" s="90"/>
      <c r="H84" s="90"/>
      <c r="I84" s="90"/>
      <c r="J84" s="90"/>
      <c r="K84" s="90"/>
      <c r="L84" s="90"/>
      <c r="M84" s="90"/>
      <c r="N84" s="90"/>
      <c r="O84" s="90"/>
      <c r="P84" s="90"/>
      <c r="Q84" s="90"/>
      <c r="R84" s="9"/>
      <c r="S84" s="1"/>
    </row>
    <row r="85" spans="1:33" ht="24" customHeight="1">
      <c r="A85" s="1"/>
      <c r="B85" s="8"/>
      <c r="C85" s="26"/>
      <c r="D85" s="27" t="s">
        <v>30</v>
      </c>
      <c r="E85" s="90" t="s">
        <v>45</v>
      </c>
      <c r="F85" s="90"/>
      <c r="G85" s="90"/>
      <c r="H85" s="90"/>
      <c r="I85" s="90"/>
      <c r="J85" s="90"/>
      <c r="K85" s="90"/>
      <c r="L85" s="90"/>
      <c r="M85" s="90"/>
      <c r="N85" s="90"/>
      <c r="O85" s="90"/>
      <c r="P85" s="90"/>
      <c r="Q85" s="90"/>
      <c r="R85" s="9"/>
      <c r="S85" s="1"/>
    </row>
    <row r="86" spans="1:33" ht="24" customHeight="1">
      <c r="A86" s="1"/>
      <c r="B86" s="8"/>
      <c r="C86" s="26"/>
      <c r="D86" s="27" t="s">
        <v>40</v>
      </c>
      <c r="E86" s="91" t="s">
        <v>41</v>
      </c>
      <c r="F86" s="91"/>
      <c r="G86" s="91"/>
      <c r="H86" s="91"/>
      <c r="I86" s="91"/>
      <c r="J86" s="91"/>
      <c r="K86" s="91"/>
      <c r="L86" s="91"/>
      <c r="M86" s="91"/>
      <c r="N86" s="91"/>
      <c r="O86" s="91"/>
      <c r="P86" s="91"/>
      <c r="Q86" s="91"/>
      <c r="R86" s="9"/>
      <c r="S86" s="1"/>
    </row>
    <row r="87" spans="1:33" ht="24" customHeight="1">
      <c r="A87" s="1"/>
      <c r="B87" s="8"/>
      <c r="C87" s="26"/>
      <c r="D87" s="27" t="s">
        <v>42</v>
      </c>
      <c r="E87" s="91" t="s">
        <v>29</v>
      </c>
      <c r="F87" s="91"/>
      <c r="G87" s="91"/>
      <c r="H87" s="91"/>
      <c r="I87" s="91"/>
      <c r="J87" s="91"/>
      <c r="K87" s="91"/>
      <c r="L87" s="91"/>
      <c r="M87" s="91"/>
      <c r="N87" s="91"/>
      <c r="O87" s="91"/>
      <c r="P87" s="91"/>
      <c r="Q87" s="91"/>
      <c r="R87" s="9"/>
      <c r="S87" s="1"/>
    </row>
    <row r="88" spans="1:33" ht="24" customHeight="1">
      <c r="A88" s="1"/>
      <c r="B88" s="8"/>
      <c r="C88" s="1"/>
      <c r="D88" s="1"/>
      <c r="E88" s="1"/>
      <c r="F88" s="1"/>
      <c r="G88" s="1"/>
      <c r="H88" s="1"/>
      <c r="I88" s="1"/>
      <c r="J88" s="1"/>
      <c r="K88" s="1"/>
      <c r="L88" s="1"/>
      <c r="M88" s="1"/>
      <c r="N88" s="1"/>
      <c r="O88" s="1"/>
      <c r="P88" s="1"/>
      <c r="Q88" s="1"/>
      <c r="R88" s="9"/>
      <c r="S88" s="1"/>
    </row>
    <row r="89" spans="1:33" ht="24" customHeight="1">
      <c r="A89" s="1"/>
      <c r="B89" s="19"/>
      <c r="C89" s="20"/>
      <c r="D89" s="20"/>
      <c r="E89" s="20"/>
      <c r="F89" s="20"/>
      <c r="G89" s="20"/>
      <c r="H89" s="20"/>
      <c r="I89" s="20"/>
      <c r="J89" s="20"/>
      <c r="K89" s="20"/>
      <c r="L89" s="20"/>
      <c r="M89" s="20"/>
      <c r="N89" s="20"/>
      <c r="O89" s="20"/>
      <c r="P89" s="20"/>
      <c r="Q89" s="20"/>
      <c r="R89" s="21"/>
      <c r="S89" s="1"/>
    </row>
    <row r="91" spans="1:33" ht="24" customHeight="1">
      <c r="A91" s="1"/>
      <c r="B91" s="12" t="s">
        <v>32</v>
      </c>
      <c r="C91" s="1"/>
      <c r="D91" s="1"/>
      <c r="E91" s="1"/>
      <c r="F91" s="1"/>
      <c r="G91" s="1"/>
      <c r="H91" s="1"/>
      <c r="I91" s="1"/>
      <c r="J91" s="1"/>
      <c r="K91" s="1"/>
      <c r="L91" s="1"/>
      <c r="M91" s="1"/>
      <c r="N91" s="1"/>
      <c r="O91" s="1"/>
      <c r="P91" s="1"/>
      <c r="Q91" s="1"/>
      <c r="R91" s="1"/>
      <c r="S91" s="1"/>
    </row>
    <row r="92" spans="1:33" ht="24" customHeight="1">
      <c r="A92" s="1"/>
      <c r="B92" s="1"/>
      <c r="C92" s="1"/>
      <c r="D92" s="1"/>
      <c r="E92" s="1"/>
      <c r="F92" s="1"/>
      <c r="G92" s="1"/>
      <c r="H92" s="1"/>
      <c r="I92" s="1"/>
      <c r="J92" s="1"/>
      <c r="K92" s="82" t="s">
        <v>33</v>
      </c>
      <c r="L92" s="87"/>
      <c r="M92" s="83"/>
      <c r="N92" s="82"/>
      <c r="O92" s="87"/>
      <c r="P92" s="87"/>
      <c r="Q92" s="87"/>
      <c r="R92" s="83"/>
      <c r="S92" s="1"/>
    </row>
    <row r="93" spans="1:33" ht="24" customHeight="1">
      <c r="A93" s="1"/>
      <c r="B93" s="1"/>
      <c r="C93" s="1"/>
      <c r="D93" s="1"/>
      <c r="E93" s="1"/>
      <c r="F93" s="1"/>
      <c r="G93" s="1"/>
      <c r="H93" s="1"/>
      <c r="I93" s="1"/>
      <c r="J93" s="1"/>
      <c r="K93" s="1"/>
      <c r="L93" s="1"/>
      <c r="M93" s="1"/>
      <c r="N93" s="1"/>
      <c r="O93" s="1"/>
      <c r="P93" s="1"/>
      <c r="Q93" s="1"/>
      <c r="R93" s="1"/>
      <c r="S93" s="1"/>
    </row>
    <row r="94" spans="1:33" ht="24" customHeight="1">
      <c r="A94" s="1"/>
      <c r="B94" s="4"/>
      <c r="C94" s="5"/>
      <c r="D94" s="5"/>
      <c r="E94" s="5"/>
      <c r="F94" s="5"/>
      <c r="G94" s="5"/>
      <c r="H94" s="5"/>
      <c r="I94" s="5"/>
      <c r="J94" s="5"/>
      <c r="K94" s="5"/>
      <c r="L94" s="5"/>
      <c r="M94" s="5"/>
      <c r="N94" s="5"/>
      <c r="O94" s="5"/>
      <c r="P94" s="5"/>
      <c r="Q94" s="5"/>
      <c r="R94" s="7"/>
      <c r="S94" s="1"/>
    </row>
    <row r="95" spans="1:33" ht="24" customHeight="1">
      <c r="A95" s="1"/>
      <c r="B95" s="8"/>
      <c r="C95" s="1"/>
      <c r="D95" s="1"/>
      <c r="E95" s="1"/>
      <c r="F95" s="1"/>
      <c r="G95" s="1"/>
      <c r="H95" s="1"/>
      <c r="I95" s="1"/>
      <c r="J95" s="1"/>
      <c r="K95" s="1"/>
      <c r="L95" s="1"/>
      <c r="M95" s="1"/>
      <c r="N95" s="82" t="s">
        <v>34</v>
      </c>
      <c r="O95" s="83"/>
      <c r="P95" s="59">
        <v>3</v>
      </c>
      <c r="Q95" s="84"/>
      <c r="R95" s="9"/>
      <c r="S95" s="1"/>
    </row>
    <row r="96" spans="1:33" ht="24" customHeight="1">
      <c r="A96" s="1"/>
      <c r="B96" s="8"/>
      <c r="C96" s="1"/>
      <c r="D96" s="1"/>
      <c r="E96" s="1"/>
      <c r="F96" s="1"/>
      <c r="G96" s="1"/>
      <c r="H96" s="1"/>
      <c r="I96" s="1"/>
      <c r="J96" s="1"/>
      <c r="K96" s="1"/>
      <c r="L96" s="1"/>
      <c r="M96" s="1"/>
      <c r="N96" s="1"/>
      <c r="O96" s="1"/>
      <c r="P96" s="1"/>
      <c r="Q96" s="1"/>
      <c r="R96" s="9"/>
      <c r="S96" s="1"/>
    </row>
    <row r="97" spans="1:33" ht="24" customHeight="1">
      <c r="A97" s="1"/>
      <c r="B97" s="8"/>
      <c r="C97" s="85" t="s">
        <v>35</v>
      </c>
      <c r="D97" s="85"/>
      <c r="E97" s="85" t="s">
        <v>36</v>
      </c>
      <c r="F97" s="85"/>
      <c r="G97" s="85"/>
      <c r="H97" s="85" t="s">
        <v>37</v>
      </c>
      <c r="I97" s="85"/>
      <c r="J97" s="85"/>
      <c r="K97" s="85"/>
      <c r="L97" s="85"/>
      <c r="M97" s="85"/>
      <c r="N97" s="85" t="s">
        <v>38</v>
      </c>
      <c r="O97" s="85"/>
      <c r="P97" s="85"/>
      <c r="Q97" s="85"/>
      <c r="R97" s="9"/>
      <c r="S97" s="1"/>
      <c r="W97" s="35"/>
      <c r="AF97" s="37" t="s">
        <v>913</v>
      </c>
      <c r="AG97" s="2" t="s">
        <v>914</v>
      </c>
    </row>
    <row r="98" spans="1:33" ht="24" customHeight="1">
      <c r="A98" s="1"/>
      <c r="B98" s="8"/>
      <c r="C98" s="85">
        <v>23</v>
      </c>
      <c r="D98" s="85"/>
      <c r="E98" s="85"/>
      <c r="F98" s="85"/>
      <c r="G98" s="85"/>
      <c r="H98" s="88" t="str">
        <f>IF(E98="","",VLOOKUP(E98,物質リスト!B:H,7,0))</f>
        <v/>
      </c>
      <c r="I98" s="88"/>
      <c r="J98" s="88"/>
      <c r="K98" s="88"/>
      <c r="L98" s="88"/>
      <c r="M98" s="88"/>
      <c r="N98" s="89"/>
      <c r="O98" s="89"/>
      <c r="P98" s="89"/>
      <c r="Q98" s="89"/>
      <c r="R98" s="9"/>
      <c r="S98" s="1"/>
      <c r="U98" s="37" t="s">
        <v>937</v>
      </c>
      <c r="V98" s="44" t="str">
        <f>IF(E98="","",IF(N98="","取扱量未入力",""))</f>
        <v/>
      </c>
      <c r="W98" s="35" t="str">
        <f t="shared" ref="W98:W108" si="6">IF(AG98=1,IF(AF98&lt;500,"特定第一種指定化学物質は取扱量500kg以上が対象です",IF(N98=AF98,"","有効数字２桁で入力してください")),IF(AF98&lt;1000,"取扱量1,00kg以上が対象です",IF(N98=AF98,"","有効数字２桁で入力してください")))</f>
        <v/>
      </c>
      <c r="AF98" s="43" t="str">
        <f t="shared" ref="AF98:AF108" si="7">IF(N98="","",ROUND(N98,-INT(LOG10(N98))+1))</f>
        <v/>
      </c>
      <c r="AG98" s="2" t="str">
        <f>IF(E98="","",VLOOKUP(E98,物質リスト!B:I,8,0))</f>
        <v/>
      </c>
    </row>
    <row r="99" spans="1:33" ht="24" customHeight="1">
      <c r="A99" s="1"/>
      <c r="B99" s="8"/>
      <c r="C99" s="85">
        <v>24</v>
      </c>
      <c r="D99" s="85"/>
      <c r="E99" s="85"/>
      <c r="F99" s="85"/>
      <c r="G99" s="85"/>
      <c r="H99" s="88" t="str">
        <f>IF(E99="","",VLOOKUP(E99,物質リスト!B:H,7,0))</f>
        <v/>
      </c>
      <c r="I99" s="88"/>
      <c r="J99" s="88"/>
      <c r="K99" s="88"/>
      <c r="L99" s="88"/>
      <c r="M99" s="88"/>
      <c r="N99" s="89"/>
      <c r="O99" s="89"/>
      <c r="P99" s="89"/>
      <c r="Q99" s="89"/>
      <c r="R99" s="9"/>
      <c r="S99" s="1"/>
      <c r="U99" s="37" t="s">
        <v>938</v>
      </c>
      <c r="V99" s="44" t="str">
        <f t="shared" ref="V99:V108" si="8">IF(E99="","",IF(N99="","取扱量未入力",""))</f>
        <v/>
      </c>
      <c r="W99" s="35" t="str">
        <f t="shared" si="6"/>
        <v/>
      </c>
      <c r="AF99" s="43" t="str">
        <f t="shared" si="7"/>
        <v/>
      </c>
      <c r="AG99" s="2" t="str">
        <f>IF(E99="","",VLOOKUP(E99,物質リスト!B:I,8,0))</f>
        <v/>
      </c>
    </row>
    <row r="100" spans="1:33" ht="24" customHeight="1">
      <c r="A100" s="1"/>
      <c r="B100" s="8"/>
      <c r="C100" s="85">
        <v>25</v>
      </c>
      <c r="D100" s="85"/>
      <c r="E100" s="85"/>
      <c r="F100" s="85"/>
      <c r="G100" s="85"/>
      <c r="H100" s="88" t="str">
        <f>IF(E100="","",VLOOKUP(E100,物質リスト!B:H,7,0))</f>
        <v/>
      </c>
      <c r="I100" s="88"/>
      <c r="J100" s="88"/>
      <c r="K100" s="88"/>
      <c r="L100" s="88"/>
      <c r="M100" s="88"/>
      <c r="N100" s="89"/>
      <c r="O100" s="89"/>
      <c r="P100" s="89"/>
      <c r="Q100" s="89"/>
      <c r="R100" s="9"/>
      <c r="S100" s="1"/>
      <c r="U100" s="37" t="s">
        <v>939</v>
      </c>
      <c r="V100" s="44" t="str">
        <f t="shared" si="8"/>
        <v/>
      </c>
      <c r="W100" s="35" t="str">
        <f t="shared" si="6"/>
        <v/>
      </c>
      <c r="AF100" s="43" t="str">
        <f t="shared" si="7"/>
        <v/>
      </c>
      <c r="AG100" s="2" t="str">
        <f>IF(E100="","",VLOOKUP(E100,物質リスト!B:I,8,0))</f>
        <v/>
      </c>
    </row>
    <row r="101" spans="1:33" ht="24" customHeight="1">
      <c r="A101" s="1"/>
      <c r="B101" s="8"/>
      <c r="C101" s="85">
        <v>26</v>
      </c>
      <c r="D101" s="85"/>
      <c r="E101" s="85"/>
      <c r="F101" s="85"/>
      <c r="G101" s="85"/>
      <c r="H101" s="88" t="str">
        <f>IF(E101="","",VLOOKUP(E101,物質リスト!B:H,7,0))</f>
        <v/>
      </c>
      <c r="I101" s="88"/>
      <c r="J101" s="88"/>
      <c r="K101" s="88"/>
      <c r="L101" s="88"/>
      <c r="M101" s="88"/>
      <c r="N101" s="89"/>
      <c r="O101" s="89"/>
      <c r="P101" s="89"/>
      <c r="Q101" s="89"/>
      <c r="R101" s="9"/>
      <c r="S101" s="1"/>
      <c r="U101" s="37" t="s">
        <v>940</v>
      </c>
      <c r="V101" s="44" t="str">
        <f t="shared" si="8"/>
        <v/>
      </c>
      <c r="W101" s="35" t="str">
        <f t="shared" si="6"/>
        <v/>
      </c>
      <c r="AF101" s="43" t="str">
        <f t="shared" si="7"/>
        <v/>
      </c>
      <c r="AG101" s="2" t="str">
        <f>IF(E101="","",VLOOKUP(E101,物質リスト!B:I,8,0))</f>
        <v/>
      </c>
    </row>
    <row r="102" spans="1:33" ht="24" customHeight="1">
      <c r="A102" s="1"/>
      <c r="B102" s="8"/>
      <c r="C102" s="85">
        <v>27</v>
      </c>
      <c r="D102" s="85"/>
      <c r="E102" s="85"/>
      <c r="F102" s="85"/>
      <c r="G102" s="85"/>
      <c r="H102" s="88" t="str">
        <f>IF(E102="","",VLOOKUP(E102,物質リスト!B:H,7,0))</f>
        <v/>
      </c>
      <c r="I102" s="88"/>
      <c r="J102" s="88"/>
      <c r="K102" s="88"/>
      <c r="L102" s="88"/>
      <c r="M102" s="88"/>
      <c r="N102" s="89"/>
      <c r="O102" s="89"/>
      <c r="P102" s="89"/>
      <c r="Q102" s="89"/>
      <c r="R102" s="9"/>
      <c r="S102" s="1"/>
      <c r="U102" s="37" t="s">
        <v>941</v>
      </c>
      <c r="V102" s="44" t="str">
        <f t="shared" si="8"/>
        <v/>
      </c>
      <c r="W102" s="35" t="str">
        <f t="shared" si="6"/>
        <v/>
      </c>
      <c r="AF102" s="43" t="str">
        <f t="shared" si="7"/>
        <v/>
      </c>
      <c r="AG102" s="2" t="str">
        <f>IF(E102="","",VLOOKUP(E102,物質リスト!B:I,8,0))</f>
        <v/>
      </c>
    </row>
    <row r="103" spans="1:33" ht="24" customHeight="1">
      <c r="A103" s="1"/>
      <c r="B103" s="8"/>
      <c r="C103" s="85">
        <v>28</v>
      </c>
      <c r="D103" s="85"/>
      <c r="E103" s="85"/>
      <c r="F103" s="85"/>
      <c r="G103" s="85"/>
      <c r="H103" s="88" t="str">
        <f>IF(E103="","",VLOOKUP(E103,物質リスト!B:H,7,0))</f>
        <v/>
      </c>
      <c r="I103" s="88"/>
      <c r="J103" s="88"/>
      <c r="K103" s="88"/>
      <c r="L103" s="88"/>
      <c r="M103" s="88"/>
      <c r="N103" s="89"/>
      <c r="O103" s="89"/>
      <c r="P103" s="89"/>
      <c r="Q103" s="89"/>
      <c r="R103" s="9"/>
      <c r="S103" s="1"/>
      <c r="U103" s="37" t="s">
        <v>942</v>
      </c>
      <c r="V103" s="44" t="str">
        <f t="shared" si="8"/>
        <v/>
      </c>
      <c r="W103" s="35" t="str">
        <f t="shared" si="6"/>
        <v/>
      </c>
      <c r="AF103" s="43" t="str">
        <f t="shared" si="7"/>
        <v/>
      </c>
      <c r="AG103" s="2" t="str">
        <f>IF(E103="","",VLOOKUP(E103,物質リスト!B:I,8,0))</f>
        <v/>
      </c>
    </row>
    <row r="104" spans="1:33" ht="24" customHeight="1">
      <c r="A104" s="1"/>
      <c r="B104" s="8"/>
      <c r="C104" s="85">
        <v>29</v>
      </c>
      <c r="D104" s="85"/>
      <c r="E104" s="85"/>
      <c r="F104" s="85"/>
      <c r="G104" s="85"/>
      <c r="H104" s="88" t="str">
        <f>IF(E104="","",VLOOKUP(E104,物質リスト!B:H,7,0))</f>
        <v/>
      </c>
      <c r="I104" s="88"/>
      <c r="J104" s="88"/>
      <c r="K104" s="88"/>
      <c r="L104" s="88"/>
      <c r="M104" s="88"/>
      <c r="N104" s="89"/>
      <c r="O104" s="89"/>
      <c r="P104" s="89"/>
      <c r="Q104" s="89"/>
      <c r="R104" s="9"/>
      <c r="S104" s="1"/>
      <c r="U104" s="37" t="s">
        <v>943</v>
      </c>
      <c r="V104" s="44" t="str">
        <f t="shared" si="8"/>
        <v/>
      </c>
      <c r="W104" s="35" t="str">
        <f t="shared" si="6"/>
        <v/>
      </c>
      <c r="AF104" s="43" t="str">
        <f t="shared" si="7"/>
        <v/>
      </c>
      <c r="AG104" s="2" t="str">
        <f>IF(E104="","",VLOOKUP(E104,物質リスト!B:I,8,0))</f>
        <v/>
      </c>
    </row>
    <row r="105" spans="1:33" ht="24" customHeight="1">
      <c r="A105" s="1"/>
      <c r="B105" s="8"/>
      <c r="C105" s="85">
        <v>30</v>
      </c>
      <c r="D105" s="85"/>
      <c r="E105" s="85"/>
      <c r="F105" s="85"/>
      <c r="G105" s="85"/>
      <c r="H105" s="88" t="str">
        <f>IF(E105="","",VLOOKUP(E105,物質リスト!B:H,7,0))</f>
        <v/>
      </c>
      <c r="I105" s="88"/>
      <c r="J105" s="88"/>
      <c r="K105" s="88"/>
      <c r="L105" s="88"/>
      <c r="M105" s="88"/>
      <c r="N105" s="89"/>
      <c r="O105" s="89"/>
      <c r="P105" s="89"/>
      <c r="Q105" s="89"/>
      <c r="R105" s="9"/>
      <c r="S105" s="1"/>
      <c r="U105" s="37" t="s">
        <v>944</v>
      </c>
      <c r="V105" s="44" t="str">
        <f t="shared" si="8"/>
        <v/>
      </c>
      <c r="W105" s="35" t="str">
        <f t="shared" si="6"/>
        <v/>
      </c>
      <c r="AF105" s="43" t="str">
        <f t="shared" si="7"/>
        <v/>
      </c>
      <c r="AG105" s="2" t="str">
        <f>IF(E105="","",VLOOKUP(E105,物質リスト!B:I,8,0))</f>
        <v/>
      </c>
    </row>
    <row r="106" spans="1:33" ht="24" customHeight="1">
      <c r="A106" s="1"/>
      <c r="B106" s="8"/>
      <c r="C106" s="85">
        <v>31</v>
      </c>
      <c r="D106" s="85"/>
      <c r="E106" s="85"/>
      <c r="F106" s="85"/>
      <c r="G106" s="85"/>
      <c r="H106" s="88" t="str">
        <f>IF(E106="","",VLOOKUP(E106,物質リスト!B:H,7,0))</f>
        <v/>
      </c>
      <c r="I106" s="88"/>
      <c r="J106" s="88"/>
      <c r="K106" s="88"/>
      <c r="L106" s="88"/>
      <c r="M106" s="88"/>
      <c r="N106" s="89"/>
      <c r="O106" s="89"/>
      <c r="P106" s="89"/>
      <c r="Q106" s="89"/>
      <c r="R106" s="9"/>
      <c r="S106" s="1"/>
      <c r="U106" s="37" t="s">
        <v>945</v>
      </c>
      <c r="V106" s="44" t="str">
        <f t="shared" si="8"/>
        <v/>
      </c>
      <c r="W106" s="35" t="str">
        <f t="shared" si="6"/>
        <v/>
      </c>
      <c r="AF106" s="43" t="str">
        <f t="shared" si="7"/>
        <v/>
      </c>
      <c r="AG106" s="2" t="str">
        <f>IF(E106="","",VLOOKUP(E106,物質リスト!B:I,8,0))</f>
        <v/>
      </c>
    </row>
    <row r="107" spans="1:33" ht="24" customHeight="1">
      <c r="A107" s="1"/>
      <c r="B107" s="8"/>
      <c r="C107" s="85">
        <v>32</v>
      </c>
      <c r="D107" s="85"/>
      <c r="E107" s="85"/>
      <c r="F107" s="85"/>
      <c r="G107" s="85"/>
      <c r="H107" s="88" t="str">
        <f>IF(E107="","",VLOOKUP(E107,物質リスト!B:H,7,0))</f>
        <v/>
      </c>
      <c r="I107" s="88"/>
      <c r="J107" s="88"/>
      <c r="K107" s="88"/>
      <c r="L107" s="88"/>
      <c r="M107" s="88"/>
      <c r="N107" s="89"/>
      <c r="O107" s="89"/>
      <c r="P107" s="89"/>
      <c r="Q107" s="89"/>
      <c r="R107" s="9"/>
      <c r="S107" s="1"/>
      <c r="U107" s="37" t="s">
        <v>946</v>
      </c>
      <c r="V107" s="44" t="str">
        <f t="shared" si="8"/>
        <v/>
      </c>
      <c r="W107" s="35" t="str">
        <f t="shared" si="6"/>
        <v/>
      </c>
      <c r="AF107" s="43" t="str">
        <f t="shared" si="7"/>
        <v/>
      </c>
      <c r="AG107" s="2" t="str">
        <f>IF(E107="","",VLOOKUP(E107,物質リスト!B:I,8,0))</f>
        <v/>
      </c>
    </row>
    <row r="108" spans="1:33" ht="24" customHeight="1">
      <c r="A108" s="1"/>
      <c r="B108" s="8"/>
      <c r="C108" s="85">
        <v>33</v>
      </c>
      <c r="D108" s="85"/>
      <c r="E108" s="85"/>
      <c r="F108" s="85"/>
      <c r="G108" s="85"/>
      <c r="H108" s="88" t="str">
        <f>IF(E108="","",VLOOKUP(E108,物質リスト!B:H,7,0))</f>
        <v/>
      </c>
      <c r="I108" s="88"/>
      <c r="J108" s="88"/>
      <c r="K108" s="88"/>
      <c r="L108" s="88"/>
      <c r="M108" s="88"/>
      <c r="N108" s="89"/>
      <c r="O108" s="89"/>
      <c r="P108" s="89"/>
      <c r="Q108" s="89"/>
      <c r="R108" s="9"/>
      <c r="S108" s="1"/>
      <c r="U108" s="37" t="s">
        <v>947</v>
      </c>
      <c r="V108" s="44" t="str">
        <f t="shared" si="8"/>
        <v/>
      </c>
      <c r="W108" s="35" t="str">
        <f t="shared" si="6"/>
        <v/>
      </c>
      <c r="AF108" s="43" t="str">
        <f t="shared" si="7"/>
        <v/>
      </c>
      <c r="AG108" s="2" t="str">
        <f>IF(E108="","",VLOOKUP(E108,物質リスト!B:I,8,0))</f>
        <v/>
      </c>
    </row>
    <row r="109" spans="1:33" ht="24" customHeight="1">
      <c r="A109" s="1"/>
      <c r="B109" s="8"/>
      <c r="C109" s="1"/>
      <c r="D109" s="1"/>
      <c r="E109" s="1"/>
      <c r="F109" s="1"/>
      <c r="G109" s="1"/>
      <c r="H109" s="1"/>
      <c r="I109" s="1"/>
      <c r="J109" s="1"/>
      <c r="K109" s="1"/>
      <c r="L109" s="1"/>
      <c r="M109" s="1"/>
      <c r="N109" s="1"/>
      <c r="O109" s="1"/>
      <c r="P109" s="1"/>
      <c r="Q109" s="1"/>
      <c r="R109" s="9"/>
      <c r="S109" s="1"/>
    </row>
    <row r="110" spans="1:33" ht="24" customHeight="1">
      <c r="A110" s="1"/>
      <c r="B110" s="8"/>
      <c r="C110" s="26" t="s">
        <v>25</v>
      </c>
      <c r="D110" s="27" t="s">
        <v>26</v>
      </c>
      <c r="E110" s="90" t="s">
        <v>39</v>
      </c>
      <c r="F110" s="90"/>
      <c r="G110" s="90"/>
      <c r="H110" s="90"/>
      <c r="I110" s="90"/>
      <c r="J110" s="90"/>
      <c r="K110" s="90"/>
      <c r="L110" s="90"/>
      <c r="M110" s="90"/>
      <c r="N110" s="90"/>
      <c r="O110" s="90"/>
      <c r="P110" s="90"/>
      <c r="Q110" s="90"/>
      <c r="R110" s="9"/>
      <c r="S110" s="1"/>
    </row>
    <row r="111" spans="1:33" ht="24" customHeight="1">
      <c r="A111" s="1"/>
      <c r="B111" s="8"/>
      <c r="C111" s="26"/>
      <c r="D111" s="27" t="s">
        <v>28</v>
      </c>
      <c r="E111" s="90" t="s">
        <v>44</v>
      </c>
      <c r="F111" s="90"/>
      <c r="G111" s="90"/>
      <c r="H111" s="90"/>
      <c r="I111" s="90"/>
      <c r="J111" s="90"/>
      <c r="K111" s="90"/>
      <c r="L111" s="90"/>
      <c r="M111" s="90"/>
      <c r="N111" s="90"/>
      <c r="O111" s="90"/>
      <c r="P111" s="90"/>
      <c r="Q111" s="90"/>
      <c r="R111" s="9"/>
      <c r="S111" s="1"/>
    </row>
    <row r="112" spans="1:33" ht="24" customHeight="1">
      <c r="A112" s="1"/>
      <c r="B112" s="8"/>
      <c r="C112" s="26"/>
      <c r="D112" s="27" t="s">
        <v>30</v>
      </c>
      <c r="E112" s="90" t="s">
        <v>45</v>
      </c>
      <c r="F112" s="90"/>
      <c r="G112" s="90"/>
      <c r="H112" s="90"/>
      <c r="I112" s="90"/>
      <c r="J112" s="90"/>
      <c r="K112" s="90"/>
      <c r="L112" s="90"/>
      <c r="M112" s="90"/>
      <c r="N112" s="90"/>
      <c r="O112" s="90"/>
      <c r="P112" s="90"/>
      <c r="Q112" s="90"/>
      <c r="R112" s="9"/>
      <c r="S112" s="1"/>
    </row>
    <row r="113" spans="1:33" ht="24" customHeight="1">
      <c r="A113" s="1"/>
      <c r="B113" s="8"/>
      <c r="C113" s="26"/>
      <c r="D113" s="27" t="s">
        <v>40</v>
      </c>
      <c r="E113" s="91" t="s">
        <v>41</v>
      </c>
      <c r="F113" s="91"/>
      <c r="G113" s="91"/>
      <c r="H113" s="91"/>
      <c r="I113" s="91"/>
      <c r="J113" s="91"/>
      <c r="K113" s="91"/>
      <c r="L113" s="91"/>
      <c r="M113" s="91"/>
      <c r="N113" s="91"/>
      <c r="O113" s="91"/>
      <c r="P113" s="91"/>
      <c r="Q113" s="91"/>
      <c r="R113" s="9"/>
      <c r="S113" s="1"/>
    </row>
    <row r="114" spans="1:33" ht="24" customHeight="1">
      <c r="A114" s="1"/>
      <c r="B114" s="8"/>
      <c r="C114" s="26"/>
      <c r="D114" s="27" t="s">
        <v>42</v>
      </c>
      <c r="E114" s="91" t="s">
        <v>29</v>
      </c>
      <c r="F114" s="91"/>
      <c r="G114" s="91"/>
      <c r="H114" s="91"/>
      <c r="I114" s="91"/>
      <c r="J114" s="91"/>
      <c r="K114" s="91"/>
      <c r="L114" s="91"/>
      <c r="M114" s="91"/>
      <c r="N114" s="91"/>
      <c r="O114" s="91"/>
      <c r="P114" s="91"/>
      <c r="Q114" s="91"/>
      <c r="R114" s="9"/>
      <c r="S114" s="1"/>
    </row>
    <row r="115" spans="1:33" ht="24" customHeight="1">
      <c r="A115" s="1"/>
      <c r="B115" s="8"/>
      <c r="C115" s="1"/>
      <c r="D115" s="1"/>
      <c r="E115" s="1"/>
      <c r="F115" s="1"/>
      <c r="G115" s="1"/>
      <c r="H115" s="1"/>
      <c r="I115" s="1"/>
      <c r="J115" s="1"/>
      <c r="K115" s="1"/>
      <c r="L115" s="1"/>
      <c r="M115" s="1"/>
      <c r="N115" s="1"/>
      <c r="O115" s="1"/>
      <c r="P115" s="1"/>
      <c r="Q115" s="1"/>
      <c r="R115" s="9"/>
      <c r="S115" s="1"/>
    </row>
    <row r="116" spans="1:33" ht="24" customHeight="1">
      <c r="A116" s="1"/>
      <c r="B116" s="19"/>
      <c r="C116" s="20"/>
      <c r="D116" s="20"/>
      <c r="E116" s="20"/>
      <c r="F116" s="20"/>
      <c r="G116" s="20"/>
      <c r="H116" s="20"/>
      <c r="I116" s="20"/>
      <c r="J116" s="20"/>
      <c r="K116" s="20"/>
      <c r="L116" s="20"/>
      <c r="M116" s="20"/>
      <c r="N116" s="20"/>
      <c r="O116" s="20"/>
      <c r="P116" s="20"/>
      <c r="Q116" s="20"/>
      <c r="R116" s="21"/>
      <c r="S116" s="1"/>
    </row>
    <row r="118" spans="1:33" ht="24" customHeight="1">
      <c r="A118" s="1"/>
      <c r="B118" s="12" t="s">
        <v>32</v>
      </c>
      <c r="C118" s="1"/>
      <c r="D118" s="1"/>
      <c r="E118" s="1"/>
      <c r="F118" s="1"/>
      <c r="G118" s="1"/>
      <c r="H118" s="1"/>
      <c r="I118" s="1"/>
      <c r="J118" s="1"/>
      <c r="K118" s="1"/>
      <c r="L118" s="1"/>
      <c r="M118" s="1"/>
      <c r="N118" s="1"/>
      <c r="O118" s="1"/>
      <c r="P118" s="1"/>
      <c r="Q118" s="1"/>
      <c r="R118" s="1"/>
      <c r="S118" s="1"/>
    </row>
    <row r="119" spans="1:33" ht="24" customHeight="1">
      <c r="A119" s="1"/>
      <c r="B119" s="1"/>
      <c r="C119" s="1"/>
      <c r="D119" s="1"/>
      <c r="E119" s="1"/>
      <c r="F119" s="1"/>
      <c r="G119" s="1"/>
      <c r="H119" s="1"/>
      <c r="I119" s="1"/>
      <c r="J119" s="1"/>
      <c r="K119" s="82" t="s">
        <v>33</v>
      </c>
      <c r="L119" s="87"/>
      <c r="M119" s="83"/>
      <c r="N119" s="82"/>
      <c r="O119" s="87"/>
      <c r="P119" s="87"/>
      <c r="Q119" s="87"/>
      <c r="R119" s="83"/>
      <c r="S119" s="1"/>
    </row>
    <row r="120" spans="1:33" ht="24" customHeight="1">
      <c r="A120" s="1"/>
      <c r="B120" s="1"/>
      <c r="C120" s="1"/>
      <c r="D120" s="1"/>
      <c r="E120" s="1"/>
      <c r="F120" s="1"/>
      <c r="G120" s="1"/>
      <c r="H120" s="1"/>
      <c r="I120" s="1"/>
      <c r="J120" s="1"/>
      <c r="K120" s="1"/>
      <c r="L120" s="1"/>
      <c r="M120" s="1"/>
      <c r="N120" s="1"/>
      <c r="O120" s="1"/>
      <c r="P120" s="1"/>
      <c r="Q120" s="1"/>
      <c r="R120" s="1"/>
      <c r="S120" s="1"/>
    </row>
    <row r="121" spans="1:33" ht="24" customHeight="1">
      <c r="A121" s="1"/>
      <c r="B121" s="4"/>
      <c r="C121" s="5"/>
      <c r="D121" s="5"/>
      <c r="E121" s="5"/>
      <c r="F121" s="5"/>
      <c r="G121" s="5"/>
      <c r="H121" s="5"/>
      <c r="I121" s="5"/>
      <c r="J121" s="5"/>
      <c r="K121" s="5"/>
      <c r="L121" s="5"/>
      <c r="M121" s="5"/>
      <c r="N121" s="5"/>
      <c r="O121" s="5"/>
      <c r="P121" s="5"/>
      <c r="Q121" s="5"/>
      <c r="R121" s="7"/>
      <c r="S121" s="1"/>
    </row>
    <row r="122" spans="1:33" ht="24" customHeight="1">
      <c r="A122" s="1"/>
      <c r="B122" s="8"/>
      <c r="C122" s="1"/>
      <c r="D122" s="1"/>
      <c r="E122" s="1"/>
      <c r="F122" s="1"/>
      <c r="G122" s="1"/>
      <c r="H122" s="1"/>
      <c r="I122" s="1"/>
      <c r="J122" s="1"/>
      <c r="K122" s="1"/>
      <c r="L122" s="1"/>
      <c r="M122" s="1"/>
      <c r="N122" s="82" t="s">
        <v>34</v>
      </c>
      <c r="O122" s="83"/>
      <c r="P122" s="59">
        <v>4</v>
      </c>
      <c r="Q122" s="84"/>
      <c r="R122" s="9"/>
      <c r="S122" s="1"/>
    </row>
    <row r="123" spans="1:33" ht="24" customHeight="1">
      <c r="A123" s="1"/>
      <c r="B123" s="8"/>
      <c r="C123" s="1"/>
      <c r="D123" s="1"/>
      <c r="E123" s="1"/>
      <c r="F123" s="1"/>
      <c r="G123" s="1"/>
      <c r="H123" s="1"/>
      <c r="I123" s="1"/>
      <c r="J123" s="1"/>
      <c r="K123" s="1"/>
      <c r="L123" s="1"/>
      <c r="M123" s="1"/>
      <c r="N123" s="1"/>
      <c r="O123" s="1"/>
      <c r="P123" s="1"/>
      <c r="Q123" s="1"/>
      <c r="R123" s="9"/>
      <c r="S123" s="1"/>
    </row>
    <row r="124" spans="1:33" ht="24" customHeight="1">
      <c r="A124" s="1"/>
      <c r="B124" s="8"/>
      <c r="C124" s="85" t="s">
        <v>35</v>
      </c>
      <c r="D124" s="85"/>
      <c r="E124" s="85" t="s">
        <v>36</v>
      </c>
      <c r="F124" s="85"/>
      <c r="G124" s="85"/>
      <c r="H124" s="85" t="s">
        <v>37</v>
      </c>
      <c r="I124" s="85"/>
      <c r="J124" s="85"/>
      <c r="K124" s="85"/>
      <c r="L124" s="85"/>
      <c r="M124" s="85"/>
      <c r="N124" s="85" t="s">
        <v>38</v>
      </c>
      <c r="O124" s="85"/>
      <c r="P124" s="85"/>
      <c r="Q124" s="85"/>
      <c r="R124" s="9"/>
      <c r="S124" s="1"/>
      <c r="W124" s="35"/>
      <c r="AF124" s="37" t="s">
        <v>913</v>
      </c>
      <c r="AG124" s="2" t="s">
        <v>914</v>
      </c>
    </row>
    <row r="125" spans="1:33" ht="24" customHeight="1">
      <c r="A125" s="1"/>
      <c r="B125" s="8"/>
      <c r="C125" s="85">
        <v>34</v>
      </c>
      <c r="D125" s="85"/>
      <c r="E125" s="85"/>
      <c r="F125" s="85"/>
      <c r="G125" s="85"/>
      <c r="H125" s="88" t="str">
        <f>IF(E125="","",VLOOKUP(E125,物質リスト!B:H,7,0))</f>
        <v/>
      </c>
      <c r="I125" s="88"/>
      <c r="J125" s="88"/>
      <c r="K125" s="88"/>
      <c r="L125" s="88"/>
      <c r="M125" s="88"/>
      <c r="N125" s="89"/>
      <c r="O125" s="89"/>
      <c r="P125" s="89"/>
      <c r="Q125" s="89"/>
      <c r="R125" s="9"/>
      <c r="S125" s="1"/>
      <c r="U125" s="37" t="s">
        <v>948</v>
      </c>
      <c r="V125" s="44" t="str">
        <f>IF(E125="","",IF(N125="","取扱量未入力",""))</f>
        <v/>
      </c>
      <c r="W125" s="35" t="str">
        <f t="shared" ref="W125:W135" si="9">IF(AG125=1,IF(AF125&lt;500,"特定第一種指定化学物質は取扱量500kg以上が対象です",IF(N125=AF125,"","有効数字２桁で入力してください")),IF(AF125&lt;1000,"取扱量1,00kg以上が対象です",IF(N125=AF125,"","有効数字２桁で入力してください")))</f>
        <v/>
      </c>
      <c r="AF125" s="43" t="str">
        <f t="shared" ref="AF125:AF135" si="10">IF(N125="","",ROUND(N125,-INT(LOG10(N125))+1))</f>
        <v/>
      </c>
      <c r="AG125" s="2" t="str">
        <f>IF(E125="","",VLOOKUP(E125,物質リスト!B:I,8,0))</f>
        <v/>
      </c>
    </row>
    <row r="126" spans="1:33" ht="24" customHeight="1">
      <c r="A126" s="1"/>
      <c r="B126" s="8"/>
      <c r="C126" s="85">
        <v>35</v>
      </c>
      <c r="D126" s="85"/>
      <c r="E126" s="85"/>
      <c r="F126" s="85"/>
      <c r="G126" s="85"/>
      <c r="H126" s="88" t="str">
        <f>IF(E126="","",VLOOKUP(E126,物質リスト!B:H,7,0))</f>
        <v/>
      </c>
      <c r="I126" s="88"/>
      <c r="J126" s="88"/>
      <c r="K126" s="88"/>
      <c r="L126" s="88"/>
      <c r="M126" s="88"/>
      <c r="N126" s="89"/>
      <c r="O126" s="89"/>
      <c r="P126" s="89"/>
      <c r="Q126" s="89"/>
      <c r="R126" s="9"/>
      <c r="S126" s="1"/>
      <c r="U126" s="37" t="s">
        <v>949</v>
      </c>
      <c r="V126" s="44" t="str">
        <f t="shared" ref="V126:V135" si="11">IF(E126="","",IF(N126="","取扱量未入力",""))</f>
        <v/>
      </c>
      <c r="W126" s="35" t="str">
        <f t="shared" si="9"/>
        <v/>
      </c>
      <c r="AF126" s="43" t="str">
        <f t="shared" si="10"/>
        <v/>
      </c>
      <c r="AG126" s="2" t="str">
        <f>IF(E126="","",VLOOKUP(E126,物質リスト!B:I,8,0))</f>
        <v/>
      </c>
    </row>
    <row r="127" spans="1:33" ht="24" customHeight="1">
      <c r="A127" s="1"/>
      <c r="B127" s="8"/>
      <c r="C127" s="85">
        <v>36</v>
      </c>
      <c r="D127" s="85"/>
      <c r="E127" s="85"/>
      <c r="F127" s="85"/>
      <c r="G127" s="85"/>
      <c r="H127" s="88" t="str">
        <f>IF(E127="","",VLOOKUP(E127,物質リスト!B:H,7,0))</f>
        <v/>
      </c>
      <c r="I127" s="88"/>
      <c r="J127" s="88"/>
      <c r="K127" s="88"/>
      <c r="L127" s="88"/>
      <c r="M127" s="88"/>
      <c r="N127" s="89"/>
      <c r="O127" s="89"/>
      <c r="P127" s="89"/>
      <c r="Q127" s="89"/>
      <c r="R127" s="9"/>
      <c r="S127" s="1"/>
      <c r="U127" s="37" t="s">
        <v>950</v>
      </c>
      <c r="V127" s="44" t="str">
        <f t="shared" si="11"/>
        <v/>
      </c>
      <c r="W127" s="35" t="str">
        <f t="shared" si="9"/>
        <v/>
      </c>
      <c r="AF127" s="43" t="str">
        <f t="shared" si="10"/>
        <v/>
      </c>
      <c r="AG127" s="2" t="str">
        <f>IF(E127="","",VLOOKUP(E127,物質リスト!B:I,8,0))</f>
        <v/>
      </c>
    </row>
    <row r="128" spans="1:33" ht="24" customHeight="1">
      <c r="A128" s="1"/>
      <c r="B128" s="8"/>
      <c r="C128" s="85">
        <v>37</v>
      </c>
      <c r="D128" s="85"/>
      <c r="E128" s="85"/>
      <c r="F128" s="85"/>
      <c r="G128" s="85"/>
      <c r="H128" s="88" t="str">
        <f>IF(E128="","",VLOOKUP(E128,物質リスト!B:H,7,0))</f>
        <v/>
      </c>
      <c r="I128" s="88"/>
      <c r="J128" s="88"/>
      <c r="K128" s="88"/>
      <c r="L128" s="88"/>
      <c r="M128" s="88"/>
      <c r="N128" s="89"/>
      <c r="O128" s="89"/>
      <c r="P128" s="89"/>
      <c r="Q128" s="89"/>
      <c r="R128" s="9"/>
      <c r="S128" s="1"/>
      <c r="U128" s="37" t="s">
        <v>951</v>
      </c>
      <c r="V128" s="44" t="str">
        <f t="shared" si="11"/>
        <v/>
      </c>
      <c r="W128" s="35" t="str">
        <f t="shared" si="9"/>
        <v/>
      </c>
      <c r="AF128" s="43" t="str">
        <f t="shared" si="10"/>
        <v/>
      </c>
      <c r="AG128" s="2" t="str">
        <f>IF(E128="","",VLOOKUP(E128,物質リスト!B:I,8,0))</f>
        <v/>
      </c>
    </row>
    <row r="129" spans="1:33" ht="24" customHeight="1">
      <c r="A129" s="1"/>
      <c r="B129" s="8"/>
      <c r="C129" s="85">
        <v>38</v>
      </c>
      <c r="D129" s="85"/>
      <c r="E129" s="85"/>
      <c r="F129" s="85"/>
      <c r="G129" s="85"/>
      <c r="H129" s="88" t="str">
        <f>IF(E129="","",VLOOKUP(E129,物質リスト!B:H,7,0))</f>
        <v/>
      </c>
      <c r="I129" s="88"/>
      <c r="J129" s="88"/>
      <c r="K129" s="88"/>
      <c r="L129" s="88"/>
      <c r="M129" s="88"/>
      <c r="N129" s="89"/>
      <c r="O129" s="89"/>
      <c r="P129" s="89"/>
      <c r="Q129" s="89"/>
      <c r="R129" s="9"/>
      <c r="S129" s="1"/>
      <c r="U129" s="37" t="s">
        <v>952</v>
      </c>
      <c r="V129" s="44" t="str">
        <f t="shared" si="11"/>
        <v/>
      </c>
      <c r="W129" s="35" t="str">
        <f t="shared" si="9"/>
        <v/>
      </c>
      <c r="AF129" s="43" t="str">
        <f t="shared" si="10"/>
        <v/>
      </c>
      <c r="AG129" s="2" t="str">
        <f>IF(E129="","",VLOOKUP(E129,物質リスト!B:I,8,0))</f>
        <v/>
      </c>
    </row>
    <row r="130" spans="1:33" ht="24" customHeight="1">
      <c r="A130" s="1"/>
      <c r="B130" s="8"/>
      <c r="C130" s="85">
        <v>39</v>
      </c>
      <c r="D130" s="85"/>
      <c r="E130" s="85"/>
      <c r="F130" s="85"/>
      <c r="G130" s="85"/>
      <c r="H130" s="88" t="str">
        <f>IF(E130="","",VLOOKUP(E130,物質リスト!B:H,7,0))</f>
        <v/>
      </c>
      <c r="I130" s="88"/>
      <c r="J130" s="88"/>
      <c r="K130" s="88"/>
      <c r="L130" s="88"/>
      <c r="M130" s="88"/>
      <c r="N130" s="89"/>
      <c r="O130" s="89"/>
      <c r="P130" s="89"/>
      <c r="Q130" s="89"/>
      <c r="R130" s="9"/>
      <c r="S130" s="1"/>
      <c r="U130" s="37" t="s">
        <v>953</v>
      </c>
      <c r="V130" s="44" t="str">
        <f t="shared" si="11"/>
        <v/>
      </c>
      <c r="W130" s="35" t="str">
        <f t="shared" si="9"/>
        <v/>
      </c>
      <c r="AF130" s="43" t="str">
        <f t="shared" si="10"/>
        <v/>
      </c>
      <c r="AG130" s="2" t="str">
        <f>IF(E130="","",VLOOKUP(E130,物質リスト!B:I,8,0))</f>
        <v/>
      </c>
    </row>
    <row r="131" spans="1:33" ht="24" customHeight="1">
      <c r="A131" s="1"/>
      <c r="B131" s="8"/>
      <c r="C131" s="85">
        <v>40</v>
      </c>
      <c r="D131" s="85"/>
      <c r="E131" s="85"/>
      <c r="F131" s="85"/>
      <c r="G131" s="85"/>
      <c r="H131" s="88" t="str">
        <f>IF(E131="","",VLOOKUP(E131,物質リスト!B:H,7,0))</f>
        <v/>
      </c>
      <c r="I131" s="88"/>
      <c r="J131" s="88"/>
      <c r="K131" s="88"/>
      <c r="L131" s="88"/>
      <c r="M131" s="88"/>
      <c r="N131" s="89"/>
      <c r="O131" s="89"/>
      <c r="P131" s="89"/>
      <c r="Q131" s="89"/>
      <c r="R131" s="9"/>
      <c r="S131" s="1"/>
      <c r="U131" s="37" t="s">
        <v>954</v>
      </c>
      <c r="V131" s="44" t="str">
        <f t="shared" si="11"/>
        <v/>
      </c>
      <c r="W131" s="35" t="str">
        <f t="shared" si="9"/>
        <v/>
      </c>
      <c r="AF131" s="43" t="str">
        <f t="shared" si="10"/>
        <v/>
      </c>
      <c r="AG131" s="2" t="str">
        <f>IF(E131="","",VLOOKUP(E131,物質リスト!B:I,8,0))</f>
        <v/>
      </c>
    </row>
    <row r="132" spans="1:33" ht="24" customHeight="1">
      <c r="A132" s="1"/>
      <c r="B132" s="8"/>
      <c r="C132" s="85">
        <v>41</v>
      </c>
      <c r="D132" s="85"/>
      <c r="E132" s="85"/>
      <c r="F132" s="85"/>
      <c r="G132" s="85"/>
      <c r="H132" s="88" t="str">
        <f>IF(E132="","",VLOOKUP(E132,物質リスト!B:H,7,0))</f>
        <v/>
      </c>
      <c r="I132" s="88"/>
      <c r="J132" s="88"/>
      <c r="K132" s="88"/>
      <c r="L132" s="88"/>
      <c r="M132" s="88"/>
      <c r="N132" s="89"/>
      <c r="O132" s="89"/>
      <c r="P132" s="89"/>
      <c r="Q132" s="89"/>
      <c r="R132" s="9"/>
      <c r="S132" s="1"/>
      <c r="U132" s="37" t="s">
        <v>955</v>
      </c>
      <c r="V132" s="44" t="str">
        <f t="shared" si="11"/>
        <v/>
      </c>
      <c r="W132" s="35" t="str">
        <f t="shared" si="9"/>
        <v/>
      </c>
      <c r="AF132" s="43" t="str">
        <f t="shared" si="10"/>
        <v/>
      </c>
      <c r="AG132" s="2" t="str">
        <f>IF(E132="","",VLOOKUP(E132,物質リスト!B:I,8,0))</f>
        <v/>
      </c>
    </row>
    <row r="133" spans="1:33" ht="24" customHeight="1">
      <c r="A133" s="1"/>
      <c r="B133" s="8"/>
      <c r="C133" s="85">
        <v>42</v>
      </c>
      <c r="D133" s="85"/>
      <c r="E133" s="85"/>
      <c r="F133" s="85"/>
      <c r="G133" s="85"/>
      <c r="H133" s="88" t="str">
        <f>IF(E133="","",VLOOKUP(E133,物質リスト!B:H,7,0))</f>
        <v/>
      </c>
      <c r="I133" s="88"/>
      <c r="J133" s="88"/>
      <c r="K133" s="88"/>
      <c r="L133" s="88"/>
      <c r="M133" s="88"/>
      <c r="N133" s="89"/>
      <c r="O133" s="89"/>
      <c r="P133" s="89"/>
      <c r="Q133" s="89"/>
      <c r="R133" s="9"/>
      <c r="S133" s="1"/>
      <c r="U133" s="37" t="s">
        <v>956</v>
      </c>
      <c r="V133" s="44" t="str">
        <f t="shared" si="11"/>
        <v/>
      </c>
      <c r="W133" s="35" t="str">
        <f t="shared" si="9"/>
        <v/>
      </c>
      <c r="AF133" s="43" t="str">
        <f t="shared" si="10"/>
        <v/>
      </c>
      <c r="AG133" s="2" t="str">
        <f>IF(E133="","",VLOOKUP(E133,物質リスト!B:I,8,0))</f>
        <v/>
      </c>
    </row>
    <row r="134" spans="1:33" ht="24" customHeight="1">
      <c r="A134" s="1"/>
      <c r="B134" s="8"/>
      <c r="C134" s="85">
        <v>43</v>
      </c>
      <c r="D134" s="85"/>
      <c r="E134" s="85"/>
      <c r="F134" s="85"/>
      <c r="G134" s="85"/>
      <c r="H134" s="88" t="str">
        <f>IF(E134="","",VLOOKUP(E134,物質リスト!B:H,7,0))</f>
        <v/>
      </c>
      <c r="I134" s="88"/>
      <c r="J134" s="88"/>
      <c r="K134" s="88"/>
      <c r="L134" s="88"/>
      <c r="M134" s="88"/>
      <c r="N134" s="89"/>
      <c r="O134" s="89"/>
      <c r="P134" s="89"/>
      <c r="Q134" s="89"/>
      <c r="R134" s="9"/>
      <c r="S134" s="1"/>
      <c r="U134" s="37" t="s">
        <v>957</v>
      </c>
      <c r="V134" s="44" t="str">
        <f t="shared" si="11"/>
        <v/>
      </c>
      <c r="W134" s="35" t="str">
        <f t="shared" si="9"/>
        <v/>
      </c>
      <c r="AF134" s="43" t="str">
        <f t="shared" si="10"/>
        <v/>
      </c>
      <c r="AG134" s="2" t="str">
        <f>IF(E134="","",VLOOKUP(E134,物質リスト!B:I,8,0))</f>
        <v/>
      </c>
    </row>
    <row r="135" spans="1:33" ht="24" customHeight="1">
      <c r="A135" s="1"/>
      <c r="B135" s="8"/>
      <c r="C135" s="85">
        <v>44</v>
      </c>
      <c r="D135" s="85"/>
      <c r="E135" s="85"/>
      <c r="F135" s="85"/>
      <c r="G135" s="85"/>
      <c r="H135" s="88" t="str">
        <f>IF(E135="","",VLOOKUP(E135,物質リスト!B:H,7,0))</f>
        <v/>
      </c>
      <c r="I135" s="88"/>
      <c r="J135" s="88"/>
      <c r="K135" s="88"/>
      <c r="L135" s="88"/>
      <c r="M135" s="88"/>
      <c r="N135" s="89"/>
      <c r="O135" s="89"/>
      <c r="P135" s="89"/>
      <c r="Q135" s="89"/>
      <c r="R135" s="9"/>
      <c r="S135" s="1"/>
      <c r="U135" s="37" t="s">
        <v>958</v>
      </c>
      <c r="V135" s="44" t="str">
        <f t="shared" si="11"/>
        <v/>
      </c>
      <c r="W135" s="35" t="str">
        <f t="shared" si="9"/>
        <v/>
      </c>
      <c r="AF135" s="43" t="str">
        <f t="shared" si="10"/>
        <v/>
      </c>
      <c r="AG135" s="2" t="str">
        <f>IF(E135="","",VLOOKUP(E135,物質リスト!B:I,8,0))</f>
        <v/>
      </c>
    </row>
    <row r="136" spans="1:33" ht="24" customHeight="1">
      <c r="A136" s="1"/>
      <c r="B136" s="8"/>
      <c r="C136" s="1"/>
      <c r="D136" s="1"/>
      <c r="E136" s="1"/>
      <c r="F136" s="1"/>
      <c r="G136" s="1"/>
      <c r="H136" s="1"/>
      <c r="I136" s="1"/>
      <c r="J136" s="1"/>
      <c r="K136" s="1"/>
      <c r="L136" s="1"/>
      <c r="M136" s="1"/>
      <c r="N136" s="1"/>
      <c r="O136" s="1"/>
      <c r="P136" s="1"/>
      <c r="Q136" s="1"/>
      <c r="R136" s="9"/>
      <c r="S136" s="1"/>
    </row>
    <row r="137" spans="1:33" ht="24" customHeight="1">
      <c r="A137" s="1"/>
      <c r="B137" s="8"/>
      <c r="C137" s="26" t="s">
        <v>25</v>
      </c>
      <c r="D137" s="27" t="s">
        <v>26</v>
      </c>
      <c r="E137" s="90" t="s">
        <v>39</v>
      </c>
      <c r="F137" s="90"/>
      <c r="G137" s="90"/>
      <c r="H137" s="90"/>
      <c r="I137" s="90"/>
      <c r="J137" s="90"/>
      <c r="K137" s="90"/>
      <c r="L137" s="90"/>
      <c r="M137" s="90"/>
      <c r="N137" s="90"/>
      <c r="O137" s="90"/>
      <c r="P137" s="90"/>
      <c r="Q137" s="90"/>
      <c r="R137" s="9"/>
      <c r="S137" s="1"/>
    </row>
    <row r="138" spans="1:33" ht="24" customHeight="1">
      <c r="A138" s="1"/>
      <c r="B138" s="8"/>
      <c r="C138" s="26"/>
      <c r="D138" s="27" t="s">
        <v>28</v>
      </c>
      <c r="E138" s="90" t="s">
        <v>44</v>
      </c>
      <c r="F138" s="90"/>
      <c r="G138" s="90"/>
      <c r="H138" s="90"/>
      <c r="I138" s="90"/>
      <c r="J138" s="90"/>
      <c r="K138" s="90"/>
      <c r="L138" s="90"/>
      <c r="M138" s="90"/>
      <c r="N138" s="90"/>
      <c r="O138" s="90"/>
      <c r="P138" s="90"/>
      <c r="Q138" s="90"/>
      <c r="R138" s="9"/>
      <c r="S138" s="1"/>
    </row>
    <row r="139" spans="1:33" ht="24" customHeight="1">
      <c r="A139" s="1"/>
      <c r="B139" s="8"/>
      <c r="C139" s="26"/>
      <c r="D139" s="27" t="s">
        <v>30</v>
      </c>
      <c r="E139" s="90" t="s">
        <v>45</v>
      </c>
      <c r="F139" s="90"/>
      <c r="G139" s="90"/>
      <c r="H139" s="90"/>
      <c r="I139" s="90"/>
      <c r="J139" s="90"/>
      <c r="K139" s="90"/>
      <c r="L139" s="90"/>
      <c r="M139" s="90"/>
      <c r="N139" s="90"/>
      <c r="O139" s="90"/>
      <c r="P139" s="90"/>
      <c r="Q139" s="90"/>
      <c r="R139" s="9"/>
      <c r="S139" s="1"/>
    </row>
    <row r="140" spans="1:33" ht="24" customHeight="1">
      <c r="A140" s="1"/>
      <c r="B140" s="8"/>
      <c r="C140" s="26"/>
      <c r="D140" s="27" t="s">
        <v>40</v>
      </c>
      <c r="E140" s="91" t="s">
        <v>41</v>
      </c>
      <c r="F140" s="91"/>
      <c r="G140" s="91"/>
      <c r="H140" s="91"/>
      <c r="I140" s="91"/>
      <c r="J140" s="91"/>
      <c r="K140" s="91"/>
      <c r="L140" s="91"/>
      <c r="M140" s="91"/>
      <c r="N140" s="91"/>
      <c r="O140" s="91"/>
      <c r="P140" s="91"/>
      <c r="Q140" s="91"/>
      <c r="R140" s="9"/>
      <c r="S140" s="1"/>
    </row>
    <row r="141" spans="1:33" ht="24" customHeight="1">
      <c r="A141" s="1"/>
      <c r="B141" s="8"/>
      <c r="C141" s="26"/>
      <c r="D141" s="27" t="s">
        <v>42</v>
      </c>
      <c r="E141" s="91" t="s">
        <v>29</v>
      </c>
      <c r="F141" s="91"/>
      <c r="G141" s="91"/>
      <c r="H141" s="91"/>
      <c r="I141" s="91"/>
      <c r="J141" s="91"/>
      <c r="K141" s="91"/>
      <c r="L141" s="91"/>
      <c r="M141" s="91"/>
      <c r="N141" s="91"/>
      <c r="O141" s="91"/>
      <c r="P141" s="91"/>
      <c r="Q141" s="91"/>
      <c r="R141" s="9"/>
      <c r="S141" s="1"/>
    </row>
    <row r="142" spans="1:33" ht="24" customHeight="1">
      <c r="A142" s="1"/>
      <c r="B142" s="8"/>
      <c r="C142" s="1"/>
      <c r="D142" s="1"/>
      <c r="E142" s="1"/>
      <c r="F142" s="1"/>
      <c r="G142" s="1"/>
      <c r="H142" s="1"/>
      <c r="I142" s="1"/>
      <c r="J142" s="1"/>
      <c r="K142" s="1"/>
      <c r="L142" s="1"/>
      <c r="M142" s="1"/>
      <c r="N142" s="1"/>
      <c r="O142" s="1"/>
      <c r="P142" s="1"/>
      <c r="Q142" s="1"/>
      <c r="R142" s="9"/>
      <c r="S142" s="1"/>
    </row>
    <row r="143" spans="1:33" ht="24" customHeight="1">
      <c r="A143" s="1"/>
      <c r="B143" s="19"/>
      <c r="C143" s="20"/>
      <c r="D143" s="20"/>
      <c r="E143" s="20"/>
      <c r="F143" s="20"/>
      <c r="G143" s="20"/>
      <c r="H143" s="20"/>
      <c r="I143" s="20"/>
      <c r="J143" s="20"/>
      <c r="K143" s="20"/>
      <c r="L143" s="20"/>
      <c r="M143" s="20"/>
      <c r="N143" s="20"/>
      <c r="O143" s="20"/>
      <c r="P143" s="20"/>
      <c r="Q143" s="20"/>
      <c r="R143" s="21"/>
      <c r="S143" s="1"/>
    </row>
  </sheetData>
  <mergeCells count="274">
    <mergeCell ref="E139:Q139"/>
    <mergeCell ref="E140:Q140"/>
    <mergeCell ref="E141:Q141"/>
    <mergeCell ref="N18:P18"/>
    <mergeCell ref="C135:D135"/>
    <mergeCell ref="E135:G135"/>
    <mergeCell ref="H135:M135"/>
    <mergeCell ref="N135:Q135"/>
    <mergeCell ref="E137:Q137"/>
    <mergeCell ref="E138:Q138"/>
    <mergeCell ref="C133:D133"/>
    <mergeCell ref="E133:G133"/>
    <mergeCell ref="H133:M133"/>
    <mergeCell ref="N133:Q133"/>
    <mergeCell ref="C134:D134"/>
    <mergeCell ref="E134:G134"/>
    <mergeCell ref="H134:M134"/>
    <mergeCell ref="N134:Q134"/>
    <mergeCell ref="C131:D131"/>
    <mergeCell ref="E131:G131"/>
    <mergeCell ref="H131:M131"/>
    <mergeCell ref="N131:Q131"/>
    <mergeCell ref="C132:D132"/>
    <mergeCell ref="E132:G132"/>
    <mergeCell ref="H132:M132"/>
    <mergeCell ref="N132:Q132"/>
    <mergeCell ref="C129:D129"/>
    <mergeCell ref="E129:G129"/>
    <mergeCell ref="H129:M129"/>
    <mergeCell ref="N129:Q129"/>
    <mergeCell ref="C130:D130"/>
    <mergeCell ref="E130:G130"/>
    <mergeCell ref="H130:M130"/>
    <mergeCell ref="N130:Q130"/>
    <mergeCell ref="C127:D127"/>
    <mergeCell ref="E127:G127"/>
    <mergeCell ref="H127:M127"/>
    <mergeCell ref="N127:Q127"/>
    <mergeCell ref="C128:D128"/>
    <mergeCell ref="E128:G128"/>
    <mergeCell ref="H128:M128"/>
    <mergeCell ref="N128:Q128"/>
    <mergeCell ref="C125:D125"/>
    <mergeCell ref="E125:G125"/>
    <mergeCell ref="H125:M125"/>
    <mergeCell ref="N125:Q125"/>
    <mergeCell ref="C126:D126"/>
    <mergeCell ref="E126:G126"/>
    <mergeCell ref="H126:M126"/>
    <mergeCell ref="N126:Q126"/>
    <mergeCell ref="N122:O122"/>
    <mergeCell ref="P122:Q122"/>
    <mergeCell ref="C124:D124"/>
    <mergeCell ref="E124:G124"/>
    <mergeCell ref="H124:M124"/>
    <mergeCell ref="N124:Q124"/>
    <mergeCell ref="E110:Q110"/>
    <mergeCell ref="E111:Q111"/>
    <mergeCell ref="E112:Q112"/>
    <mergeCell ref="E113:Q113"/>
    <mergeCell ref="E114:Q114"/>
    <mergeCell ref="K119:M119"/>
    <mergeCell ref="N119:R119"/>
    <mergeCell ref="C107:D107"/>
    <mergeCell ref="E107:G107"/>
    <mergeCell ref="H107:M107"/>
    <mergeCell ref="N107:Q107"/>
    <mergeCell ref="C108:D108"/>
    <mergeCell ref="E108:G108"/>
    <mergeCell ref="H108:M108"/>
    <mergeCell ref="N108:Q108"/>
    <mergeCell ref="C105:D105"/>
    <mergeCell ref="E105:G105"/>
    <mergeCell ref="H105:M105"/>
    <mergeCell ref="N105:Q105"/>
    <mergeCell ref="C106:D106"/>
    <mergeCell ref="E106:G106"/>
    <mergeCell ref="H106:M106"/>
    <mergeCell ref="N106:Q106"/>
    <mergeCell ref="C103:D103"/>
    <mergeCell ref="E103:G103"/>
    <mergeCell ref="H103:M103"/>
    <mergeCell ref="N103:Q103"/>
    <mergeCell ref="C104:D104"/>
    <mergeCell ref="E104:G104"/>
    <mergeCell ref="H104:M104"/>
    <mergeCell ref="N104:Q104"/>
    <mergeCell ref="C101:D101"/>
    <mergeCell ref="E101:G101"/>
    <mergeCell ref="H101:M101"/>
    <mergeCell ref="N101:Q101"/>
    <mergeCell ref="C102:D102"/>
    <mergeCell ref="E102:G102"/>
    <mergeCell ref="H102:M102"/>
    <mergeCell ref="N102:Q102"/>
    <mergeCell ref="C99:D99"/>
    <mergeCell ref="E99:G99"/>
    <mergeCell ref="H99:M99"/>
    <mergeCell ref="N99:Q99"/>
    <mergeCell ref="C100:D100"/>
    <mergeCell ref="E100:G100"/>
    <mergeCell ref="H100:M100"/>
    <mergeCell ref="N100:Q100"/>
    <mergeCell ref="C97:D97"/>
    <mergeCell ref="E97:G97"/>
    <mergeCell ref="H97:M97"/>
    <mergeCell ref="N97:Q97"/>
    <mergeCell ref="C98:D98"/>
    <mergeCell ref="E98:G98"/>
    <mergeCell ref="H98:M98"/>
    <mergeCell ref="N98:Q98"/>
    <mergeCell ref="E85:Q85"/>
    <mergeCell ref="E86:Q86"/>
    <mergeCell ref="E87:Q87"/>
    <mergeCell ref="K92:M92"/>
    <mergeCell ref="N92:R92"/>
    <mergeCell ref="N95:O95"/>
    <mergeCell ref="P95:Q95"/>
    <mergeCell ref="C81:D81"/>
    <mergeCell ref="E81:G81"/>
    <mergeCell ref="H81:M81"/>
    <mergeCell ref="N81:Q81"/>
    <mergeCell ref="E83:Q83"/>
    <mergeCell ref="E84:Q84"/>
    <mergeCell ref="C79:D79"/>
    <mergeCell ref="E79:G79"/>
    <mergeCell ref="H79:M79"/>
    <mergeCell ref="N79:Q79"/>
    <mergeCell ref="C80:D80"/>
    <mergeCell ref="E80:G80"/>
    <mergeCell ref="H80:M80"/>
    <mergeCell ref="N80:Q80"/>
    <mergeCell ref="C77:D77"/>
    <mergeCell ref="E77:G77"/>
    <mergeCell ref="H77:M77"/>
    <mergeCell ref="N77:Q77"/>
    <mergeCell ref="C78:D78"/>
    <mergeCell ref="E78:G78"/>
    <mergeCell ref="H78:M78"/>
    <mergeCell ref="N78:Q78"/>
    <mergeCell ref="C75:D75"/>
    <mergeCell ref="E75:G75"/>
    <mergeCell ref="H75:M75"/>
    <mergeCell ref="N75:Q75"/>
    <mergeCell ref="C76:D76"/>
    <mergeCell ref="E76:G76"/>
    <mergeCell ref="H76:M76"/>
    <mergeCell ref="N76:Q76"/>
    <mergeCell ref="C73:D73"/>
    <mergeCell ref="E73:G73"/>
    <mergeCell ref="H73:M73"/>
    <mergeCell ref="N73:Q73"/>
    <mergeCell ref="C74:D74"/>
    <mergeCell ref="E74:G74"/>
    <mergeCell ref="H74:M74"/>
    <mergeCell ref="N74:Q74"/>
    <mergeCell ref="C71:D71"/>
    <mergeCell ref="E71:G71"/>
    <mergeCell ref="H71:M71"/>
    <mergeCell ref="N71:Q71"/>
    <mergeCell ref="C72:D72"/>
    <mergeCell ref="E72:G72"/>
    <mergeCell ref="H72:M72"/>
    <mergeCell ref="N72:Q72"/>
    <mergeCell ref="K65:M65"/>
    <mergeCell ref="N65:R65"/>
    <mergeCell ref="N68:O68"/>
    <mergeCell ref="P68:Q68"/>
    <mergeCell ref="C70:D70"/>
    <mergeCell ref="E70:G70"/>
    <mergeCell ref="H70:M70"/>
    <mergeCell ref="N70:Q70"/>
    <mergeCell ref="E58:Q58"/>
    <mergeCell ref="E59:Q59"/>
    <mergeCell ref="E60:Q60"/>
    <mergeCell ref="C5:F5"/>
    <mergeCell ref="N44:Q44"/>
    <mergeCell ref="N45:Q45"/>
    <mergeCell ref="N46:Q46"/>
    <mergeCell ref="N47:Q47"/>
    <mergeCell ref="N48:Q48"/>
    <mergeCell ref="N49:Q49"/>
    <mergeCell ref="C54:D54"/>
    <mergeCell ref="E54:G54"/>
    <mergeCell ref="H54:M54"/>
    <mergeCell ref="E56:Q56"/>
    <mergeCell ref="E57:Q57"/>
    <mergeCell ref="N54:Q54"/>
    <mergeCell ref="C52:D52"/>
    <mergeCell ref="E52:G52"/>
    <mergeCell ref="H52:M52"/>
    <mergeCell ref="C53:D53"/>
    <mergeCell ref="E53:G53"/>
    <mergeCell ref="H53:M53"/>
    <mergeCell ref="N52:Q52"/>
    <mergeCell ref="N53:Q53"/>
    <mergeCell ref="C50:D50"/>
    <mergeCell ref="E50:G50"/>
    <mergeCell ref="H50:M50"/>
    <mergeCell ref="C51:D51"/>
    <mergeCell ref="E51:G51"/>
    <mergeCell ref="H51:M51"/>
    <mergeCell ref="N50:Q50"/>
    <mergeCell ref="N51:Q51"/>
    <mergeCell ref="C48:D48"/>
    <mergeCell ref="E48:G48"/>
    <mergeCell ref="H48:M48"/>
    <mergeCell ref="C49:D49"/>
    <mergeCell ref="E49:G49"/>
    <mergeCell ref="H49:M49"/>
    <mergeCell ref="C46:D46"/>
    <mergeCell ref="E46:G46"/>
    <mergeCell ref="H46:M46"/>
    <mergeCell ref="C47:D47"/>
    <mergeCell ref="E47:G47"/>
    <mergeCell ref="H47:M47"/>
    <mergeCell ref="C44:D44"/>
    <mergeCell ref="E44:G44"/>
    <mergeCell ref="H44:M44"/>
    <mergeCell ref="C45:D45"/>
    <mergeCell ref="E45:G45"/>
    <mergeCell ref="H45:M45"/>
    <mergeCell ref="N41:O41"/>
    <mergeCell ref="P41:Q41"/>
    <mergeCell ref="C43:D43"/>
    <mergeCell ref="E43:G43"/>
    <mergeCell ref="H43:M43"/>
    <mergeCell ref="N43:Q43"/>
    <mergeCell ref="I29:Q29"/>
    <mergeCell ref="E30:G30"/>
    <mergeCell ref="I30:Q30"/>
    <mergeCell ref="D33:R33"/>
    <mergeCell ref="K38:M38"/>
    <mergeCell ref="N38:R38"/>
    <mergeCell ref="C24:G24"/>
    <mergeCell ref="H24:Q24"/>
    <mergeCell ref="C26:D30"/>
    <mergeCell ref="E26:G26"/>
    <mergeCell ref="I26:Q26"/>
    <mergeCell ref="E27:G27"/>
    <mergeCell ref="I27:Q27"/>
    <mergeCell ref="E28:G28"/>
    <mergeCell ref="I28:Q28"/>
    <mergeCell ref="E29:G29"/>
    <mergeCell ref="C20:D20"/>
    <mergeCell ref="E20:N20"/>
    <mergeCell ref="O20:Q20"/>
    <mergeCell ref="C21:D23"/>
    <mergeCell ref="E21:N21"/>
    <mergeCell ref="O21:Q21"/>
    <mergeCell ref="E22:N22"/>
    <mergeCell ref="O22:Q22"/>
    <mergeCell ref="E23:N23"/>
    <mergeCell ref="O23:Q23"/>
    <mergeCell ref="C18:L18"/>
    <mergeCell ref="C19:D19"/>
    <mergeCell ref="E19:N19"/>
    <mergeCell ref="O19:Q19"/>
    <mergeCell ref="J11:K11"/>
    <mergeCell ref="L11:Q12"/>
    <mergeCell ref="C14:Q14"/>
    <mergeCell ref="C15:E15"/>
    <mergeCell ref="F15:Q15"/>
    <mergeCell ref="C16:E16"/>
    <mergeCell ref="F16:Q16"/>
    <mergeCell ref="M4:Q4"/>
    <mergeCell ref="J7:K8"/>
    <mergeCell ref="L7:Q8"/>
    <mergeCell ref="J9:K9"/>
    <mergeCell ref="L9:Q9"/>
    <mergeCell ref="J10:K10"/>
    <mergeCell ref="L10:Q10"/>
    <mergeCell ref="C17:E17"/>
    <mergeCell ref="F17:Q17"/>
  </mergeCells>
  <phoneticPr fontId="6"/>
  <dataValidations count="1">
    <dataValidation type="list" allowBlank="1" showInputMessage="1" showErrorMessage="1" sqref="C5:F5" xr:uid="{D03B4457-99BB-4E16-B2AA-27F7857C2D81}">
      <formula1>$AQ$3:$AQ$8</formula1>
    </dataValidation>
  </dataValidations>
  <pageMargins left="0.70866141732283472" right="0.39370078740157483" top="0.59055118110236227" bottom="0.59055118110236227" header="0.31496062992125984" footer="0.31496062992125984"/>
  <pageSetup paperSize="9" scale="88" orientation="portrait" r:id="rId1"/>
  <rowBreaks count="4" manualBreakCount="4">
    <brk id="36" max="16383" man="1"/>
    <brk id="63" max="16383" man="1"/>
    <brk id="90" max="16383" man="1"/>
    <brk id="117"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6C26C4-5660-420D-B3A7-1B09BBDB1502}">
          <x14:formula1>
            <xm:f>業種リスト!$B$3:$B$60</xm:f>
          </x14:formula1>
          <xm:sqref>O20:Q23</xm:sqref>
        </x14:dataValidation>
        <x14:dataValidation type="list" allowBlank="1" showInputMessage="1" showErrorMessage="1" xr:uid="{A4CA4B5D-FB8E-4613-95C8-3C0A24033A0E}">
          <x14:formula1>
            <xm:f>物質リスト!$B$3:$B$518</xm:f>
          </x14:formula1>
          <xm:sqref>E44:G54 E71:G81 E98:G108 E125:G135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A66E-BAB9-44AD-86F8-CF851D7F09E7}">
  <dimension ref="B2:C60"/>
  <sheetViews>
    <sheetView view="pageBreakPreview" zoomScale="60" zoomScaleNormal="100" workbookViewId="0">
      <selection activeCell="L17" sqref="L17"/>
    </sheetView>
  </sheetViews>
  <sheetFormatPr defaultRowHeight="18"/>
  <cols>
    <col min="2" max="2" width="12.3984375" bestFit="1" customWidth="1"/>
    <col min="3" max="3" width="53" customWidth="1"/>
  </cols>
  <sheetData>
    <row r="2" spans="2:3">
      <c r="B2" s="34" t="s">
        <v>14</v>
      </c>
      <c r="C2" s="34" t="s">
        <v>13</v>
      </c>
    </row>
    <row r="3" spans="2:3" ht="4.2" customHeight="1">
      <c r="B3" s="40"/>
      <c r="C3" s="40"/>
    </row>
    <row r="4" spans="2:3">
      <c r="B4" s="33" t="s">
        <v>883</v>
      </c>
      <c r="C4" s="32" t="s">
        <v>826</v>
      </c>
    </row>
    <row r="5" spans="2:3">
      <c r="B5" s="33" t="s">
        <v>884</v>
      </c>
      <c r="C5" s="32" t="s">
        <v>827</v>
      </c>
    </row>
    <row r="6" spans="2:3">
      <c r="B6" s="33">
        <v>1200</v>
      </c>
      <c r="C6" s="32" t="s">
        <v>828</v>
      </c>
    </row>
    <row r="7" spans="2:3">
      <c r="B7" s="33">
        <v>1300</v>
      </c>
      <c r="C7" s="32" t="s">
        <v>829</v>
      </c>
    </row>
    <row r="8" spans="2:3">
      <c r="B8" s="33">
        <v>1320</v>
      </c>
      <c r="C8" s="32" t="s">
        <v>830</v>
      </c>
    </row>
    <row r="9" spans="2:3">
      <c r="B9" s="33">
        <v>1350</v>
      </c>
      <c r="C9" s="32" t="s">
        <v>831</v>
      </c>
    </row>
    <row r="10" spans="2:3">
      <c r="B10" s="33">
        <v>1400</v>
      </c>
      <c r="C10" s="32" t="s">
        <v>832</v>
      </c>
    </row>
    <row r="11" spans="2:3">
      <c r="B11" s="33">
        <v>1500</v>
      </c>
      <c r="C11" s="32" t="s">
        <v>833</v>
      </c>
    </row>
    <row r="12" spans="2:3">
      <c r="B12" s="33">
        <v>1600</v>
      </c>
      <c r="C12" s="32" t="s">
        <v>834</v>
      </c>
    </row>
    <row r="13" spans="2:3">
      <c r="B13" s="33">
        <v>1700</v>
      </c>
      <c r="C13" s="32" t="s">
        <v>835</v>
      </c>
    </row>
    <row r="14" spans="2:3">
      <c r="B14" s="33">
        <v>1800</v>
      </c>
      <c r="C14" s="32" t="s">
        <v>836</v>
      </c>
    </row>
    <row r="15" spans="2:3">
      <c r="B15" s="33">
        <v>1900</v>
      </c>
      <c r="C15" s="32" t="s">
        <v>837</v>
      </c>
    </row>
    <row r="16" spans="2:3">
      <c r="B16" s="33">
        <v>2000</v>
      </c>
      <c r="C16" s="32" t="s">
        <v>838</v>
      </c>
    </row>
    <row r="17" spans="2:3">
      <c r="B17" s="33">
        <v>2025</v>
      </c>
      <c r="C17" s="32" t="s">
        <v>839</v>
      </c>
    </row>
    <row r="18" spans="2:3">
      <c r="B18" s="33">
        <v>2060</v>
      </c>
      <c r="C18" s="32" t="s">
        <v>840</v>
      </c>
    </row>
    <row r="19" spans="2:3">
      <c r="B19" s="33">
        <v>2092</v>
      </c>
      <c r="C19" s="32" t="s">
        <v>841</v>
      </c>
    </row>
    <row r="20" spans="2:3">
      <c r="B20" s="33">
        <v>2100</v>
      </c>
      <c r="C20" s="32" t="s">
        <v>842</v>
      </c>
    </row>
    <row r="21" spans="2:3">
      <c r="B21" s="33">
        <v>2200</v>
      </c>
      <c r="C21" s="32" t="s">
        <v>843</v>
      </c>
    </row>
    <row r="22" spans="2:3">
      <c r="B22" s="33">
        <v>2300</v>
      </c>
      <c r="C22" s="32" t="s">
        <v>844</v>
      </c>
    </row>
    <row r="23" spans="2:3">
      <c r="B23" s="33">
        <v>2400</v>
      </c>
      <c r="C23" s="32" t="s">
        <v>845</v>
      </c>
    </row>
    <row r="24" spans="2:3">
      <c r="B24" s="33">
        <v>2500</v>
      </c>
      <c r="C24" s="32" t="s">
        <v>846</v>
      </c>
    </row>
    <row r="25" spans="2:3">
      <c r="B25" s="33">
        <v>2600</v>
      </c>
      <c r="C25" s="32" t="s">
        <v>847</v>
      </c>
    </row>
    <row r="26" spans="2:3">
      <c r="B26" s="33">
        <v>2700</v>
      </c>
      <c r="C26" s="32" t="s">
        <v>848</v>
      </c>
    </row>
    <row r="27" spans="2:3">
      <c r="B27" s="33">
        <v>2800</v>
      </c>
      <c r="C27" s="32" t="s">
        <v>849</v>
      </c>
    </row>
    <row r="28" spans="2:3">
      <c r="B28" s="33">
        <v>2900</v>
      </c>
      <c r="C28" s="32" t="s">
        <v>850</v>
      </c>
    </row>
    <row r="29" spans="2:3">
      <c r="B29" s="33">
        <v>3000</v>
      </c>
      <c r="C29" s="32" t="s">
        <v>851</v>
      </c>
    </row>
    <row r="30" spans="2:3">
      <c r="B30" s="33">
        <v>3060</v>
      </c>
      <c r="C30" s="32" t="s">
        <v>852</v>
      </c>
    </row>
    <row r="31" spans="2:3">
      <c r="B31" s="33">
        <v>3070</v>
      </c>
      <c r="C31" s="32" t="s">
        <v>853</v>
      </c>
    </row>
    <row r="32" spans="2:3">
      <c r="B32" s="33">
        <v>3100</v>
      </c>
      <c r="C32" s="32" t="s">
        <v>854</v>
      </c>
    </row>
    <row r="33" spans="2:3">
      <c r="B33" s="33">
        <v>3120</v>
      </c>
      <c r="C33" s="32" t="s">
        <v>855</v>
      </c>
    </row>
    <row r="34" spans="2:3">
      <c r="B34" s="33">
        <v>3140</v>
      </c>
      <c r="C34" s="32" t="s">
        <v>856</v>
      </c>
    </row>
    <row r="35" spans="2:3">
      <c r="B35" s="33">
        <v>3200</v>
      </c>
      <c r="C35" s="32" t="s">
        <v>857</v>
      </c>
    </row>
    <row r="36" spans="2:3">
      <c r="B36" s="33">
        <v>3230</v>
      </c>
      <c r="C36" s="32" t="s">
        <v>858</v>
      </c>
    </row>
    <row r="37" spans="2:3">
      <c r="B37" s="33">
        <v>3300</v>
      </c>
      <c r="C37" s="32" t="s">
        <v>859</v>
      </c>
    </row>
    <row r="38" spans="2:3">
      <c r="B38" s="33">
        <v>3400</v>
      </c>
      <c r="C38" s="32" t="s">
        <v>860</v>
      </c>
    </row>
    <row r="39" spans="2:3">
      <c r="B39" s="33">
        <v>3500</v>
      </c>
      <c r="C39" s="32" t="s">
        <v>861</v>
      </c>
    </row>
    <row r="40" spans="2:3">
      <c r="B40" s="33">
        <v>3600</v>
      </c>
      <c r="C40" s="32" t="s">
        <v>862</v>
      </c>
    </row>
    <row r="41" spans="2:3">
      <c r="B41" s="33">
        <v>3700</v>
      </c>
      <c r="C41" s="32" t="s">
        <v>863</v>
      </c>
    </row>
    <row r="42" spans="2:3">
      <c r="B42" s="33">
        <v>3830</v>
      </c>
      <c r="C42" s="32" t="s">
        <v>864</v>
      </c>
    </row>
    <row r="43" spans="2:3">
      <c r="B43" s="33">
        <v>3900</v>
      </c>
      <c r="C43" s="32" t="s">
        <v>865</v>
      </c>
    </row>
    <row r="44" spans="2:3" ht="36">
      <c r="B44" s="33">
        <v>4400</v>
      </c>
      <c r="C44" s="32" t="s">
        <v>866</v>
      </c>
    </row>
    <row r="45" spans="2:3">
      <c r="B45" s="33">
        <v>5132</v>
      </c>
      <c r="C45" s="32" t="s">
        <v>867</v>
      </c>
    </row>
    <row r="46" spans="2:3" ht="54">
      <c r="B46" s="33">
        <v>5142</v>
      </c>
      <c r="C46" s="32" t="s">
        <v>868</v>
      </c>
    </row>
    <row r="47" spans="2:3" ht="36">
      <c r="B47" s="33">
        <v>5220</v>
      </c>
      <c r="C47" s="32" t="s">
        <v>869</v>
      </c>
    </row>
    <row r="48" spans="2:3">
      <c r="B48" s="33">
        <v>5930</v>
      </c>
      <c r="C48" s="32" t="s">
        <v>870</v>
      </c>
    </row>
    <row r="49" spans="2:3">
      <c r="B49" s="33">
        <v>7210</v>
      </c>
      <c r="C49" s="32" t="s">
        <v>871</v>
      </c>
    </row>
    <row r="50" spans="2:3">
      <c r="B50" s="33">
        <v>7430</v>
      </c>
      <c r="C50" s="32" t="s">
        <v>872</v>
      </c>
    </row>
    <row r="51" spans="2:3">
      <c r="B51" s="33">
        <v>7700</v>
      </c>
      <c r="C51" s="32" t="s">
        <v>873</v>
      </c>
    </row>
    <row r="52" spans="2:3">
      <c r="B52" s="33">
        <v>7810</v>
      </c>
      <c r="C52" s="32" t="s">
        <v>874</v>
      </c>
    </row>
    <row r="53" spans="2:3">
      <c r="B53" s="33">
        <v>8620</v>
      </c>
      <c r="C53" s="32" t="s">
        <v>875</v>
      </c>
    </row>
    <row r="54" spans="2:3">
      <c r="B54" s="33">
        <v>8630</v>
      </c>
      <c r="C54" s="32" t="s">
        <v>876</v>
      </c>
    </row>
    <row r="55" spans="2:3">
      <c r="B55" s="33">
        <v>8716</v>
      </c>
      <c r="C55" s="32" t="s">
        <v>877</v>
      </c>
    </row>
    <row r="56" spans="2:3">
      <c r="B56" s="33">
        <v>8722</v>
      </c>
      <c r="C56" s="32" t="s">
        <v>878</v>
      </c>
    </row>
    <row r="57" spans="2:3">
      <c r="B57" s="33">
        <v>8724</v>
      </c>
      <c r="C57" s="32" t="s">
        <v>879</v>
      </c>
    </row>
    <row r="58" spans="2:3">
      <c r="B58" s="33">
        <v>8800</v>
      </c>
      <c r="C58" s="32" t="s">
        <v>880</v>
      </c>
    </row>
    <row r="59" spans="2:3" ht="36">
      <c r="B59" s="33">
        <v>9140</v>
      </c>
      <c r="C59" s="32" t="s">
        <v>881</v>
      </c>
    </row>
    <row r="60" spans="2:3">
      <c r="B60" s="33">
        <v>9210</v>
      </c>
      <c r="C60" s="32" t="s">
        <v>882</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3070-F773-43C4-B564-4E8CF8B54F42}">
  <dimension ref="A1:I518"/>
  <sheetViews>
    <sheetView view="pageBreakPreview" zoomScale="60" zoomScaleNormal="100" workbookViewId="0">
      <selection activeCell="I470" sqref="I470"/>
    </sheetView>
  </sheetViews>
  <sheetFormatPr defaultRowHeight="18"/>
  <cols>
    <col min="1" max="2" width="8.796875" style="28"/>
    <col min="3" max="3" width="45" style="28" customWidth="1"/>
    <col min="4" max="4" width="48.3984375" style="28" bestFit="1" customWidth="1"/>
    <col min="5" max="5" width="45" style="29" customWidth="1"/>
    <col min="6" max="6" width="8.796875" style="28"/>
    <col min="7" max="7" width="2.19921875" style="28" customWidth="1"/>
    <col min="8" max="8" width="45.59765625" style="29" customWidth="1"/>
    <col min="9" max="16384" width="8.796875" style="28"/>
  </cols>
  <sheetData>
    <row r="1" spans="1:9">
      <c r="A1" s="28" t="s">
        <v>46</v>
      </c>
    </row>
    <row r="2" spans="1:9">
      <c r="B2" s="30" t="s">
        <v>47</v>
      </c>
      <c r="C2" s="30" t="s">
        <v>48</v>
      </c>
      <c r="D2" s="30" t="s">
        <v>49</v>
      </c>
      <c r="E2" s="31" t="s">
        <v>50</v>
      </c>
      <c r="F2" s="30" t="s">
        <v>51</v>
      </c>
      <c r="G2" s="30"/>
      <c r="H2" s="31" t="s">
        <v>52</v>
      </c>
      <c r="I2" s="30" t="s">
        <v>915</v>
      </c>
    </row>
    <row r="3" spans="1:9" s="41" customFormat="1" ht="3.6" customHeight="1">
      <c r="E3" s="42"/>
      <c r="H3" s="42"/>
    </row>
    <row r="4" spans="1:9">
      <c r="B4" s="28">
        <v>1</v>
      </c>
      <c r="C4" s="29" t="s">
        <v>53</v>
      </c>
      <c r="E4" s="29" t="str">
        <f t="shared" ref="E4:E67" si="0">IF(D4="",C4,D4)</f>
        <v>亜鉛の水溶性化合物</v>
      </c>
      <c r="F4" s="28">
        <f>LEN(E4)</f>
        <v>9</v>
      </c>
      <c r="H4" s="29" t="s">
        <v>53</v>
      </c>
    </row>
    <row r="5" spans="1:9">
      <c r="B5" s="28">
        <v>2</v>
      </c>
      <c r="C5" s="29" t="s">
        <v>54</v>
      </c>
      <c r="E5" s="29" t="str">
        <f t="shared" si="0"/>
        <v>アクリルアミド</v>
      </c>
      <c r="F5" s="28">
        <f t="shared" ref="F5:F68" si="1">LEN(E5)</f>
        <v>7</v>
      </c>
      <c r="H5" s="29" t="s">
        <v>54</v>
      </c>
    </row>
    <row r="6" spans="1:9">
      <c r="B6" s="28">
        <v>3</v>
      </c>
      <c r="C6" s="29" t="s">
        <v>55</v>
      </c>
      <c r="E6" s="29" t="str">
        <f t="shared" si="0"/>
        <v>アクリル酸エチル</v>
      </c>
      <c r="F6" s="28">
        <f t="shared" si="1"/>
        <v>8</v>
      </c>
      <c r="H6" s="29" t="s">
        <v>55</v>
      </c>
    </row>
    <row r="7" spans="1:9">
      <c r="B7" s="28">
        <v>4</v>
      </c>
      <c r="C7" s="29" t="s">
        <v>56</v>
      </c>
      <c r="E7" s="29" t="str">
        <f t="shared" si="0"/>
        <v>アクリル酸及びその水溶性塩</v>
      </c>
      <c r="F7" s="28">
        <f t="shared" si="1"/>
        <v>13</v>
      </c>
      <c r="H7" s="29" t="s">
        <v>56</v>
      </c>
    </row>
    <row r="8" spans="1:9">
      <c r="B8" s="28">
        <v>5</v>
      </c>
      <c r="C8" s="29" t="s">
        <v>57</v>
      </c>
      <c r="E8" s="29" t="str">
        <f t="shared" si="0"/>
        <v>アクリル酸２－（ジメチルアミノ）エチル</v>
      </c>
      <c r="F8" s="28">
        <f t="shared" si="1"/>
        <v>19</v>
      </c>
      <c r="H8" s="29" t="s">
        <v>57</v>
      </c>
    </row>
    <row r="9" spans="1:9">
      <c r="B9" s="28">
        <v>7</v>
      </c>
      <c r="C9" s="29" t="s">
        <v>58</v>
      </c>
      <c r="E9" s="29" t="str">
        <f t="shared" si="0"/>
        <v>アクリル酸ブチル</v>
      </c>
      <c r="F9" s="28">
        <f t="shared" si="1"/>
        <v>8</v>
      </c>
      <c r="H9" s="29" t="s">
        <v>58</v>
      </c>
    </row>
    <row r="10" spans="1:9">
      <c r="B10" s="28">
        <v>8</v>
      </c>
      <c r="C10" s="29" t="s">
        <v>59</v>
      </c>
      <c r="E10" s="29" t="str">
        <f t="shared" si="0"/>
        <v>アクリル酸メチル</v>
      </c>
      <c r="F10" s="28">
        <f t="shared" si="1"/>
        <v>8</v>
      </c>
      <c r="H10" s="29" t="s">
        <v>59</v>
      </c>
    </row>
    <row r="11" spans="1:9">
      <c r="B11" s="28">
        <v>9</v>
      </c>
      <c r="C11" s="29" t="s">
        <v>60</v>
      </c>
      <c r="E11" s="29" t="str">
        <f t="shared" si="0"/>
        <v>アクリロニトリル</v>
      </c>
      <c r="F11" s="28">
        <f t="shared" si="1"/>
        <v>8</v>
      </c>
      <c r="H11" s="29" t="s">
        <v>60</v>
      </c>
    </row>
    <row r="12" spans="1:9">
      <c r="B12" s="28">
        <v>10</v>
      </c>
      <c r="C12" s="29" t="s">
        <v>61</v>
      </c>
      <c r="E12" s="29" t="str">
        <f t="shared" si="0"/>
        <v>アクロレイン</v>
      </c>
      <c r="F12" s="28">
        <f t="shared" si="1"/>
        <v>6</v>
      </c>
      <c r="H12" s="29" t="s">
        <v>61</v>
      </c>
    </row>
    <row r="13" spans="1:9">
      <c r="B13" s="28">
        <v>12</v>
      </c>
      <c r="C13" s="29" t="s">
        <v>62</v>
      </c>
      <c r="E13" s="29" t="str">
        <f t="shared" si="0"/>
        <v>アセトアルデヒド</v>
      </c>
      <c r="F13" s="28">
        <f t="shared" si="1"/>
        <v>8</v>
      </c>
      <c r="H13" s="29" t="s">
        <v>62</v>
      </c>
      <c r="I13" s="28">
        <v>1</v>
      </c>
    </row>
    <row r="14" spans="1:9">
      <c r="B14" s="28">
        <v>14</v>
      </c>
      <c r="C14" s="29" t="s">
        <v>63</v>
      </c>
      <c r="E14" s="29" t="str">
        <f t="shared" si="0"/>
        <v>アセトンシアノヒドリン</v>
      </c>
      <c r="F14" s="28">
        <f t="shared" si="1"/>
        <v>11</v>
      </c>
      <c r="H14" s="29" t="s">
        <v>63</v>
      </c>
    </row>
    <row r="15" spans="1:9">
      <c r="B15" s="28">
        <v>15</v>
      </c>
      <c r="C15" s="29" t="s">
        <v>64</v>
      </c>
      <c r="E15" s="29" t="str">
        <f t="shared" si="0"/>
        <v>アセナフテン</v>
      </c>
      <c r="F15" s="28">
        <f t="shared" si="1"/>
        <v>6</v>
      </c>
      <c r="H15" s="29" t="s">
        <v>64</v>
      </c>
    </row>
    <row r="16" spans="1:9">
      <c r="B16" s="28">
        <v>18</v>
      </c>
      <c r="C16" s="29" t="s">
        <v>65</v>
      </c>
      <c r="E16" s="29" t="str">
        <f t="shared" si="0"/>
        <v>アニリン</v>
      </c>
      <c r="F16" s="28">
        <f t="shared" si="1"/>
        <v>4</v>
      </c>
      <c r="H16" s="29" t="s">
        <v>65</v>
      </c>
    </row>
    <row r="17" spans="2:9">
      <c r="B17" s="28">
        <v>20</v>
      </c>
      <c r="C17" s="29" t="s">
        <v>66</v>
      </c>
      <c r="E17" s="29" t="str">
        <f t="shared" si="0"/>
        <v>２－アミノエタノール</v>
      </c>
      <c r="F17" s="28">
        <f t="shared" si="1"/>
        <v>10</v>
      </c>
      <c r="H17" s="29" t="s">
        <v>66</v>
      </c>
    </row>
    <row r="18" spans="2:9" ht="36">
      <c r="B18" s="28">
        <v>21</v>
      </c>
      <c r="C18" s="29" t="s">
        <v>67</v>
      </c>
      <c r="D18" s="28" t="s">
        <v>68</v>
      </c>
      <c r="E18" s="29" t="str">
        <f t="shared" si="0"/>
        <v>クロリダゾン</v>
      </c>
      <c r="F18" s="28">
        <f t="shared" si="1"/>
        <v>6</v>
      </c>
      <c r="H18" s="29" t="s">
        <v>68</v>
      </c>
    </row>
    <row r="19" spans="2:9" ht="54">
      <c r="B19" s="28">
        <v>22</v>
      </c>
      <c r="C19" s="29" t="s">
        <v>69</v>
      </c>
      <c r="D19" s="28" t="s">
        <v>70</v>
      </c>
      <c r="E19" s="29" t="str">
        <f t="shared" si="0"/>
        <v>フィプロニル</v>
      </c>
      <c r="F19" s="28">
        <f t="shared" si="1"/>
        <v>6</v>
      </c>
      <c r="H19" s="29" t="s">
        <v>70</v>
      </c>
    </row>
    <row r="20" spans="2:9">
      <c r="B20" s="28">
        <v>23</v>
      </c>
      <c r="C20" s="29" t="s">
        <v>71</v>
      </c>
      <c r="E20" s="29" t="str">
        <f t="shared" si="0"/>
        <v>パラ－アミノフェノール</v>
      </c>
      <c r="F20" s="28">
        <f t="shared" si="1"/>
        <v>11</v>
      </c>
      <c r="H20" s="29" t="s">
        <v>71</v>
      </c>
    </row>
    <row r="21" spans="2:9" ht="36">
      <c r="B21" s="28">
        <v>25</v>
      </c>
      <c r="C21" s="29" t="s">
        <v>72</v>
      </c>
      <c r="D21" s="28" t="s">
        <v>73</v>
      </c>
      <c r="E21" s="29" t="str">
        <f t="shared" si="0"/>
        <v>メトリブジン</v>
      </c>
      <c r="F21" s="28">
        <f t="shared" si="1"/>
        <v>6</v>
      </c>
      <c r="H21" s="29" t="s">
        <v>73</v>
      </c>
    </row>
    <row r="22" spans="2:9" ht="36">
      <c r="B22" s="28">
        <v>27</v>
      </c>
      <c r="C22" s="29" t="s">
        <v>74</v>
      </c>
      <c r="D22" s="28" t="s">
        <v>75</v>
      </c>
      <c r="E22" s="29" t="str">
        <f t="shared" si="0"/>
        <v>メタミトロン</v>
      </c>
      <c r="F22" s="28">
        <f t="shared" si="1"/>
        <v>6</v>
      </c>
      <c r="H22" s="29" t="s">
        <v>75</v>
      </c>
    </row>
    <row r="23" spans="2:9">
      <c r="B23" s="28">
        <v>28</v>
      </c>
      <c r="C23" s="29" t="s">
        <v>76</v>
      </c>
      <c r="E23" s="29" t="str">
        <f t="shared" si="0"/>
        <v>アリルアルコール</v>
      </c>
      <c r="F23" s="28">
        <f t="shared" si="1"/>
        <v>8</v>
      </c>
      <c r="H23" s="29" t="s">
        <v>76</v>
      </c>
    </row>
    <row r="24" spans="2:9">
      <c r="B24" s="28">
        <v>29</v>
      </c>
      <c r="C24" s="29" t="s">
        <v>77</v>
      </c>
      <c r="E24" s="29" t="str">
        <f t="shared" si="0"/>
        <v>１－アリルオキシ－２，３－エポキシプロパン</v>
      </c>
      <c r="F24" s="28">
        <f t="shared" si="1"/>
        <v>21</v>
      </c>
      <c r="H24" s="29" t="s">
        <v>77</v>
      </c>
    </row>
    <row r="25" spans="2:9" ht="54">
      <c r="B25" s="28">
        <v>30</v>
      </c>
      <c r="C25" s="29" t="s">
        <v>78</v>
      </c>
      <c r="E25" s="29" t="str">
        <f t="shared" si="0"/>
        <v>直鎖アルキルベンゼンスルホン酸及びその塩（アルキル基の炭素数が１０から１４までのもの及びその混合物に限る。）</v>
      </c>
      <c r="F25" s="28">
        <f t="shared" si="1"/>
        <v>54</v>
      </c>
      <c r="H25" s="29" t="s">
        <v>78</v>
      </c>
    </row>
    <row r="26" spans="2:9">
      <c r="B26" s="28">
        <v>31</v>
      </c>
      <c r="C26" s="29" t="s">
        <v>79</v>
      </c>
      <c r="E26" s="29" t="str">
        <f t="shared" si="0"/>
        <v>アンチモン及びその化合物</v>
      </c>
      <c r="F26" s="28">
        <f t="shared" si="1"/>
        <v>12</v>
      </c>
      <c r="H26" s="29" t="s">
        <v>79</v>
      </c>
    </row>
    <row r="27" spans="2:9">
      <c r="B27" s="28">
        <v>32</v>
      </c>
      <c r="C27" s="29" t="s">
        <v>80</v>
      </c>
      <c r="E27" s="29" t="str">
        <f t="shared" si="0"/>
        <v>アントラセン</v>
      </c>
      <c r="F27" s="28">
        <f t="shared" si="1"/>
        <v>6</v>
      </c>
      <c r="H27" s="29" t="s">
        <v>80</v>
      </c>
    </row>
    <row r="28" spans="2:9">
      <c r="B28" s="28">
        <v>33</v>
      </c>
      <c r="C28" s="29" t="s">
        <v>81</v>
      </c>
      <c r="E28" s="29" t="str">
        <f t="shared" si="0"/>
        <v>石綿</v>
      </c>
      <c r="F28" s="28">
        <f t="shared" si="1"/>
        <v>2</v>
      </c>
      <c r="H28" s="29" t="s">
        <v>81</v>
      </c>
      <c r="I28" s="28">
        <v>1</v>
      </c>
    </row>
    <row r="29" spans="2:9" ht="36">
      <c r="B29" s="28">
        <v>34</v>
      </c>
      <c r="C29" s="29" t="s">
        <v>82</v>
      </c>
      <c r="E29" s="29" t="str">
        <f t="shared" si="0"/>
        <v>３－イソシアナトメチル－３，５，５－トリメチルシクロヘキシル＝イソシアネート</v>
      </c>
      <c r="F29" s="28">
        <f t="shared" si="1"/>
        <v>38</v>
      </c>
      <c r="H29" s="29" t="s">
        <v>82</v>
      </c>
    </row>
    <row r="30" spans="2:9">
      <c r="B30" s="28">
        <v>36</v>
      </c>
      <c r="C30" s="29" t="s">
        <v>83</v>
      </c>
      <c r="E30" s="29" t="str">
        <f t="shared" si="0"/>
        <v>イソプレン</v>
      </c>
      <c r="F30" s="28">
        <f t="shared" si="1"/>
        <v>5</v>
      </c>
      <c r="H30" s="29" t="s">
        <v>83</v>
      </c>
    </row>
    <row r="31" spans="2:9">
      <c r="B31" s="28">
        <v>37</v>
      </c>
      <c r="C31" s="29" t="s">
        <v>84</v>
      </c>
      <c r="D31" s="28" t="s">
        <v>85</v>
      </c>
      <c r="E31" s="29" t="str">
        <f t="shared" si="0"/>
        <v>ビスフェノールＡ</v>
      </c>
      <c r="F31" s="28">
        <f t="shared" si="1"/>
        <v>8</v>
      </c>
      <c r="H31" s="29" t="s">
        <v>85</v>
      </c>
    </row>
    <row r="32" spans="2:9" ht="36">
      <c r="B32" s="28">
        <v>40</v>
      </c>
      <c r="C32" s="29" t="s">
        <v>86</v>
      </c>
      <c r="D32" s="28" t="s">
        <v>87</v>
      </c>
      <c r="E32" s="29" t="str">
        <f t="shared" si="0"/>
        <v>ビフェナゼート</v>
      </c>
      <c r="F32" s="28">
        <f t="shared" si="1"/>
        <v>7</v>
      </c>
      <c r="H32" s="29" t="s">
        <v>87</v>
      </c>
    </row>
    <row r="33" spans="2:9" ht="36">
      <c r="B33" s="28">
        <v>41</v>
      </c>
      <c r="C33" s="29" t="s">
        <v>88</v>
      </c>
      <c r="D33" s="28" t="s">
        <v>89</v>
      </c>
      <c r="E33" s="29" t="str">
        <f t="shared" si="0"/>
        <v>フルトラニル</v>
      </c>
      <c r="F33" s="28">
        <f t="shared" si="1"/>
        <v>6</v>
      </c>
      <c r="H33" s="29" t="s">
        <v>89</v>
      </c>
    </row>
    <row r="34" spans="2:9">
      <c r="B34" s="28">
        <v>44</v>
      </c>
      <c r="C34" s="29" t="s">
        <v>90</v>
      </c>
      <c r="E34" s="29" t="str">
        <f t="shared" si="0"/>
        <v>インジウム及びその化合物</v>
      </c>
      <c r="F34" s="28">
        <f t="shared" si="1"/>
        <v>12</v>
      </c>
      <c r="H34" s="29" t="s">
        <v>90</v>
      </c>
    </row>
    <row r="35" spans="2:9" ht="36">
      <c r="B35" s="28">
        <v>46</v>
      </c>
      <c r="C35" s="29" t="s">
        <v>91</v>
      </c>
      <c r="D35" s="28" t="s">
        <v>92</v>
      </c>
      <c r="E35" s="29" t="str">
        <f t="shared" si="0"/>
        <v>キザロホップエチル</v>
      </c>
      <c r="F35" s="28">
        <f t="shared" si="1"/>
        <v>9</v>
      </c>
      <c r="H35" s="29" t="s">
        <v>92</v>
      </c>
    </row>
    <row r="36" spans="2:9" ht="36">
      <c r="B36" s="28">
        <v>47</v>
      </c>
      <c r="C36" s="29" t="s">
        <v>93</v>
      </c>
      <c r="D36" s="28" t="s">
        <v>94</v>
      </c>
      <c r="E36" s="29" t="str">
        <f t="shared" si="0"/>
        <v>ブタミホス</v>
      </c>
      <c r="F36" s="28">
        <f t="shared" si="1"/>
        <v>5</v>
      </c>
      <c r="H36" s="29" t="s">
        <v>94</v>
      </c>
    </row>
    <row r="37" spans="2:9" ht="36">
      <c r="B37" s="28">
        <v>48</v>
      </c>
      <c r="C37" s="29" t="s">
        <v>95</v>
      </c>
      <c r="D37" s="28" t="s">
        <v>96</v>
      </c>
      <c r="E37" s="29" t="str">
        <f t="shared" si="0"/>
        <v>ＥＰＮ</v>
      </c>
      <c r="F37" s="28">
        <f t="shared" si="1"/>
        <v>3</v>
      </c>
      <c r="H37" s="29" t="s">
        <v>96</v>
      </c>
    </row>
    <row r="38" spans="2:9" ht="36">
      <c r="B38" s="28">
        <v>49</v>
      </c>
      <c r="C38" s="29" t="s">
        <v>97</v>
      </c>
      <c r="D38" s="28" t="s">
        <v>98</v>
      </c>
      <c r="E38" s="29" t="str">
        <f t="shared" si="0"/>
        <v>ペンディメタリン</v>
      </c>
      <c r="F38" s="28">
        <f t="shared" si="1"/>
        <v>8</v>
      </c>
      <c r="H38" s="29" t="s">
        <v>98</v>
      </c>
    </row>
    <row r="39" spans="2:9" ht="36">
      <c r="B39" s="28">
        <v>50</v>
      </c>
      <c r="C39" s="29" t="s">
        <v>99</v>
      </c>
      <c r="D39" s="28" t="s">
        <v>100</v>
      </c>
      <c r="E39" s="29" t="str">
        <f t="shared" si="0"/>
        <v>モリネート</v>
      </c>
      <c r="F39" s="28">
        <f t="shared" si="1"/>
        <v>5</v>
      </c>
      <c r="H39" s="29" t="s">
        <v>100</v>
      </c>
    </row>
    <row r="40" spans="2:9" ht="54">
      <c r="B40" s="28">
        <v>52</v>
      </c>
      <c r="C40" s="29" t="s">
        <v>101</v>
      </c>
      <c r="D40" s="28" t="s">
        <v>102</v>
      </c>
      <c r="E40" s="29" t="str">
        <f t="shared" si="0"/>
        <v>アラニカルブ</v>
      </c>
      <c r="F40" s="28">
        <f t="shared" si="1"/>
        <v>6</v>
      </c>
      <c r="H40" s="29" t="s">
        <v>102</v>
      </c>
    </row>
    <row r="41" spans="2:9">
      <c r="B41" s="28">
        <v>53</v>
      </c>
      <c r="C41" s="29" t="s">
        <v>103</v>
      </c>
      <c r="E41" s="29" t="str">
        <f t="shared" si="0"/>
        <v>エチルベンゼン</v>
      </c>
      <c r="F41" s="28">
        <f t="shared" si="1"/>
        <v>7</v>
      </c>
      <c r="H41" s="29" t="s">
        <v>103</v>
      </c>
    </row>
    <row r="42" spans="2:9" ht="36">
      <c r="B42" s="28">
        <v>54</v>
      </c>
      <c r="C42" s="29" t="s">
        <v>104</v>
      </c>
      <c r="D42" s="28" t="s">
        <v>105</v>
      </c>
      <c r="E42" s="29" t="str">
        <f t="shared" si="0"/>
        <v>ホスチアゼート</v>
      </c>
      <c r="F42" s="28">
        <f t="shared" si="1"/>
        <v>7</v>
      </c>
      <c r="H42" s="29" t="s">
        <v>105</v>
      </c>
    </row>
    <row r="43" spans="2:9">
      <c r="B43" s="28">
        <v>56</v>
      </c>
      <c r="C43" s="29" t="s">
        <v>106</v>
      </c>
      <c r="E43" s="29" t="str">
        <f t="shared" si="0"/>
        <v>エチレンオキシド</v>
      </c>
      <c r="F43" s="28">
        <f t="shared" si="1"/>
        <v>8</v>
      </c>
      <c r="H43" s="29" t="s">
        <v>106</v>
      </c>
      <c r="I43" s="28">
        <v>1</v>
      </c>
    </row>
    <row r="44" spans="2:9">
      <c r="B44" s="28">
        <v>57</v>
      </c>
      <c r="C44" s="29" t="s">
        <v>107</v>
      </c>
      <c r="E44" s="29" t="str">
        <f t="shared" si="0"/>
        <v>エチレングリコールモノエチルエーテル</v>
      </c>
      <c r="F44" s="28">
        <f t="shared" si="1"/>
        <v>18</v>
      </c>
      <c r="H44" s="29" t="s">
        <v>107</v>
      </c>
    </row>
    <row r="45" spans="2:9">
      <c r="B45" s="28">
        <v>58</v>
      </c>
      <c r="C45" s="29" t="s">
        <v>108</v>
      </c>
      <c r="E45" s="29" t="str">
        <f t="shared" si="0"/>
        <v>エチレングリコールモノメチルエーテル</v>
      </c>
      <c r="F45" s="28">
        <f t="shared" si="1"/>
        <v>18</v>
      </c>
      <c r="H45" s="29" t="s">
        <v>108</v>
      </c>
    </row>
    <row r="46" spans="2:9">
      <c r="B46" s="28">
        <v>59</v>
      </c>
      <c r="C46" s="29" t="s">
        <v>109</v>
      </c>
      <c r="E46" s="29" t="str">
        <f t="shared" si="0"/>
        <v>エチレンジアミン</v>
      </c>
      <c r="F46" s="28">
        <f t="shared" si="1"/>
        <v>8</v>
      </c>
      <c r="H46" s="29" t="s">
        <v>109</v>
      </c>
    </row>
    <row r="47" spans="2:9" ht="36">
      <c r="B47" s="28">
        <v>61</v>
      </c>
      <c r="C47" s="29" t="s">
        <v>110</v>
      </c>
      <c r="D47" s="28" t="s">
        <v>111</v>
      </c>
      <c r="E47" s="29" t="str">
        <f t="shared" si="0"/>
        <v>マンネブ</v>
      </c>
      <c r="F47" s="28">
        <f t="shared" si="1"/>
        <v>4</v>
      </c>
      <c r="H47" s="29" t="s">
        <v>111</v>
      </c>
    </row>
    <row r="48" spans="2:9" ht="54">
      <c r="B48" s="28">
        <v>62</v>
      </c>
      <c r="C48" s="29" t="s">
        <v>112</v>
      </c>
      <c r="D48" s="28" t="s">
        <v>113</v>
      </c>
      <c r="E48" s="29" t="str">
        <f t="shared" si="0"/>
        <v>マンコゼブ</v>
      </c>
      <c r="F48" s="28">
        <f t="shared" si="1"/>
        <v>5</v>
      </c>
      <c r="H48" s="29" t="s">
        <v>114</v>
      </c>
    </row>
    <row r="49" spans="2:9" ht="36">
      <c r="B49" s="28">
        <v>63</v>
      </c>
      <c r="C49" s="29" t="s">
        <v>115</v>
      </c>
      <c r="D49" s="28" t="s">
        <v>116</v>
      </c>
      <c r="E49" s="29" t="str">
        <f t="shared" si="0"/>
        <v>ジクアトジブロミド</v>
      </c>
      <c r="F49" s="28">
        <f t="shared" si="1"/>
        <v>9</v>
      </c>
      <c r="H49" s="29" t="s">
        <v>117</v>
      </c>
    </row>
    <row r="50" spans="2:9" ht="36">
      <c r="B50" s="28">
        <v>64</v>
      </c>
      <c r="C50" s="29" t="s">
        <v>118</v>
      </c>
      <c r="D50" s="28" t="s">
        <v>119</v>
      </c>
      <c r="E50" s="29" t="str">
        <f t="shared" si="0"/>
        <v>エトフェンプロックス</v>
      </c>
      <c r="F50" s="28">
        <f t="shared" si="1"/>
        <v>10</v>
      </c>
      <c r="H50" s="29" t="s">
        <v>119</v>
      </c>
    </row>
    <row r="51" spans="2:9">
      <c r="B51" s="28">
        <v>65</v>
      </c>
      <c r="C51" s="29" t="s">
        <v>120</v>
      </c>
      <c r="E51" s="29" t="str">
        <f t="shared" si="0"/>
        <v>エピクロロヒドリン</v>
      </c>
      <c r="F51" s="28">
        <f t="shared" si="1"/>
        <v>9</v>
      </c>
      <c r="H51" s="29" t="s">
        <v>120</v>
      </c>
    </row>
    <row r="52" spans="2:9">
      <c r="B52" s="28">
        <v>66</v>
      </c>
      <c r="C52" s="29" t="s">
        <v>121</v>
      </c>
      <c r="E52" s="29" t="str">
        <f t="shared" si="0"/>
        <v>１，２－エポキシブタン</v>
      </c>
      <c r="F52" s="28">
        <f t="shared" si="1"/>
        <v>11</v>
      </c>
      <c r="H52" s="29" t="s">
        <v>121</v>
      </c>
    </row>
    <row r="53" spans="2:9">
      <c r="B53" s="28">
        <v>68</v>
      </c>
      <c r="C53" s="29" t="s">
        <v>122</v>
      </c>
      <c r="D53" s="28" t="s">
        <v>123</v>
      </c>
      <c r="E53" s="29" t="str">
        <f t="shared" si="0"/>
        <v>酸化プロピレン</v>
      </c>
      <c r="F53" s="28">
        <f t="shared" si="1"/>
        <v>7</v>
      </c>
      <c r="H53" s="29" t="s">
        <v>123</v>
      </c>
    </row>
    <row r="54" spans="2:9" ht="36">
      <c r="B54" s="28">
        <v>72</v>
      </c>
      <c r="C54" s="29" t="s">
        <v>124</v>
      </c>
      <c r="E54" s="29" t="str">
        <f t="shared" si="0"/>
        <v>塩化パラフィン（炭素数が１０から１３までのもの及びその混合物に限る。）</v>
      </c>
      <c r="F54" s="28">
        <f t="shared" si="1"/>
        <v>35</v>
      </c>
      <c r="H54" s="29" t="s">
        <v>124</v>
      </c>
    </row>
    <row r="55" spans="2:9">
      <c r="B55" s="28">
        <v>73</v>
      </c>
      <c r="C55" s="29" t="s">
        <v>125</v>
      </c>
      <c r="E55" s="29" t="str">
        <f t="shared" si="0"/>
        <v>１－オクタノール</v>
      </c>
      <c r="F55" s="28">
        <f t="shared" si="1"/>
        <v>8</v>
      </c>
      <c r="H55" s="29" t="s">
        <v>125</v>
      </c>
    </row>
    <row r="56" spans="2:9" ht="36">
      <c r="B56" s="28">
        <v>74</v>
      </c>
      <c r="C56" s="29" t="s">
        <v>126</v>
      </c>
      <c r="E56" s="29" t="str">
        <f t="shared" si="0"/>
        <v>パラ－アルキルフェノール（アルキル基の炭素数が８のものに限る。）</v>
      </c>
      <c r="F56" s="28">
        <f t="shared" si="1"/>
        <v>32</v>
      </c>
      <c r="H56" s="29" t="s">
        <v>126</v>
      </c>
    </row>
    <row r="57" spans="2:9">
      <c r="B57" s="28">
        <v>75</v>
      </c>
      <c r="C57" s="29" t="s">
        <v>127</v>
      </c>
      <c r="E57" s="29" t="str">
        <f t="shared" si="0"/>
        <v>カドミウム及びその化合物</v>
      </c>
      <c r="F57" s="28">
        <f t="shared" si="1"/>
        <v>12</v>
      </c>
      <c r="H57" s="29" t="s">
        <v>127</v>
      </c>
      <c r="I57" s="28">
        <v>1</v>
      </c>
    </row>
    <row r="58" spans="2:9">
      <c r="B58" s="28">
        <v>78</v>
      </c>
      <c r="C58" s="29" t="s">
        <v>128</v>
      </c>
      <c r="E58" s="29" t="str">
        <f t="shared" si="0"/>
        <v>２，４－キシレノール</v>
      </c>
      <c r="F58" s="28">
        <f t="shared" si="1"/>
        <v>10</v>
      </c>
      <c r="H58" s="29" t="s">
        <v>128</v>
      </c>
    </row>
    <row r="59" spans="2:9">
      <c r="B59" s="28">
        <v>79</v>
      </c>
      <c r="C59" s="29" t="s">
        <v>129</v>
      </c>
      <c r="E59" s="29" t="str">
        <f t="shared" si="0"/>
        <v>２，６－キシレノール</v>
      </c>
      <c r="F59" s="28">
        <f t="shared" si="1"/>
        <v>10</v>
      </c>
      <c r="H59" s="29" t="s">
        <v>129</v>
      </c>
    </row>
    <row r="60" spans="2:9">
      <c r="B60" s="28">
        <v>80</v>
      </c>
      <c r="C60" s="29" t="s">
        <v>130</v>
      </c>
      <c r="E60" s="29" t="str">
        <f t="shared" si="0"/>
        <v>キシレン</v>
      </c>
      <c r="F60" s="28">
        <f t="shared" si="1"/>
        <v>4</v>
      </c>
      <c r="H60" s="29" t="s">
        <v>130</v>
      </c>
    </row>
    <row r="61" spans="2:9">
      <c r="B61" s="28">
        <v>81</v>
      </c>
      <c r="C61" s="29" t="s">
        <v>131</v>
      </c>
      <c r="E61" s="29" t="str">
        <f t="shared" si="0"/>
        <v>キノリン</v>
      </c>
      <c r="F61" s="28">
        <f t="shared" si="1"/>
        <v>4</v>
      </c>
      <c r="H61" s="29" t="s">
        <v>131</v>
      </c>
    </row>
    <row r="62" spans="2:9">
      <c r="B62" s="28">
        <v>82</v>
      </c>
      <c r="C62" s="29" t="s">
        <v>132</v>
      </c>
      <c r="E62" s="29" t="str">
        <f t="shared" si="0"/>
        <v>銀及びその水溶性化合物</v>
      </c>
      <c r="F62" s="28">
        <f t="shared" si="1"/>
        <v>11</v>
      </c>
      <c r="H62" s="29" t="s">
        <v>132</v>
      </c>
    </row>
    <row r="63" spans="2:9">
      <c r="B63" s="28">
        <v>83</v>
      </c>
      <c r="C63" s="29" t="s">
        <v>133</v>
      </c>
      <c r="E63" s="29" t="str">
        <f t="shared" si="0"/>
        <v>クメン</v>
      </c>
      <c r="F63" s="28">
        <f t="shared" si="1"/>
        <v>3</v>
      </c>
      <c r="H63" s="29" t="s">
        <v>133</v>
      </c>
    </row>
    <row r="64" spans="2:9">
      <c r="B64" s="28">
        <v>84</v>
      </c>
      <c r="C64" s="29" t="s">
        <v>134</v>
      </c>
      <c r="E64" s="29" t="str">
        <f t="shared" si="0"/>
        <v>グリオキサール</v>
      </c>
      <c r="F64" s="28">
        <f t="shared" si="1"/>
        <v>7</v>
      </c>
      <c r="H64" s="29" t="s">
        <v>134</v>
      </c>
    </row>
    <row r="65" spans="2:9">
      <c r="B65" s="28">
        <v>85</v>
      </c>
      <c r="C65" s="29" t="s">
        <v>135</v>
      </c>
      <c r="E65" s="29" t="str">
        <f t="shared" si="0"/>
        <v>グルタルアルデヒド</v>
      </c>
      <c r="F65" s="28">
        <f t="shared" si="1"/>
        <v>9</v>
      </c>
      <c r="H65" s="29" t="s">
        <v>135</v>
      </c>
    </row>
    <row r="66" spans="2:9">
      <c r="B66" s="28">
        <v>86</v>
      </c>
      <c r="C66" s="29" t="s">
        <v>136</v>
      </c>
      <c r="E66" s="29" t="str">
        <f t="shared" si="0"/>
        <v>クレゾール</v>
      </c>
      <c r="F66" s="28">
        <f t="shared" si="1"/>
        <v>5</v>
      </c>
      <c r="H66" s="29" t="s">
        <v>136</v>
      </c>
    </row>
    <row r="67" spans="2:9">
      <c r="B67" s="28">
        <v>87</v>
      </c>
      <c r="C67" s="29" t="s">
        <v>137</v>
      </c>
      <c r="E67" s="29" t="str">
        <f t="shared" si="0"/>
        <v>クロム及び三価クロム化合物</v>
      </c>
      <c r="F67" s="28">
        <f t="shared" si="1"/>
        <v>13</v>
      </c>
      <c r="H67" s="29" t="s">
        <v>137</v>
      </c>
    </row>
    <row r="68" spans="2:9">
      <c r="B68" s="28">
        <v>88</v>
      </c>
      <c r="C68" s="29" t="s">
        <v>138</v>
      </c>
      <c r="E68" s="29" t="str">
        <f t="shared" ref="E68:E131" si="2">IF(D68="",C68,D68)</f>
        <v>六価クロム化合物</v>
      </c>
      <c r="F68" s="28">
        <f t="shared" si="1"/>
        <v>8</v>
      </c>
      <c r="H68" s="29" t="s">
        <v>138</v>
      </c>
      <c r="I68" s="28">
        <v>1</v>
      </c>
    </row>
    <row r="69" spans="2:9">
      <c r="B69" s="28">
        <v>89</v>
      </c>
      <c r="C69" s="29" t="s">
        <v>139</v>
      </c>
      <c r="E69" s="29" t="str">
        <f t="shared" si="2"/>
        <v>クロロアニリン</v>
      </c>
      <c r="F69" s="28">
        <f t="shared" ref="F69:F132" si="3">LEN(E69)</f>
        <v>7</v>
      </c>
      <c r="H69" s="29" t="s">
        <v>139</v>
      </c>
    </row>
    <row r="70" spans="2:9" ht="36">
      <c r="B70" s="28">
        <v>90</v>
      </c>
      <c r="C70" s="29" t="s">
        <v>140</v>
      </c>
      <c r="D70" s="28" t="s">
        <v>141</v>
      </c>
      <c r="E70" s="29" t="str">
        <f t="shared" si="2"/>
        <v>アトラジン</v>
      </c>
      <c r="F70" s="28">
        <f t="shared" si="3"/>
        <v>5</v>
      </c>
      <c r="H70" s="29" t="s">
        <v>141</v>
      </c>
    </row>
    <row r="71" spans="2:9" ht="54">
      <c r="B71" s="28">
        <v>91</v>
      </c>
      <c r="C71" s="29" t="s">
        <v>142</v>
      </c>
      <c r="D71" s="28" t="s">
        <v>143</v>
      </c>
      <c r="E71" s="29" t="str">
        <f t="shared" si="2"/>
        <v>シアナジン</v>
      </c>
      <c r="F71" s="28">
        <f t="shared" si="3"/>
        <v>5</v>
      </c>
      <c r="H71" s="29" t="s">
        <v>143</v>
      </c>
    </row>
    <row r="72" spans="2:9" ht="54">
      <c r="B72" s="28">
        <v>92</v>
      </c>
      <c r="C72" s="29" t="s">
        <v>144</v>
      </c>
      <c r="D72" s="28" t="s">
        <v>145</v>
      </c>
      <c r="E72" s="29" t="str">
        <f t="shared" si="2"/>
        <v>トルフェンピラド</v>
      </c>
      <c r="F72" s="28">
        <f t="shared" si="3"/>
        <v>8</v>
      </c>
      <c r="H72" s="29" t="s">
        <v>145</v>
      </c>
    </row>
    <row r="73" spans="2:9" ht="36">
      <c r="B73" s="28">
        <v>93</v>
      </c>
      <c r="C73" s="29" t="s">
        <v>146</v>
      </c>
      <c r="D73" s="28" t="s">
        <v>147</v>
      </c>
      <c r="E73" s="29" t="str">
        <f t="shared" si="2"/>
        <v>メトラクロール</v>
      </c>
      <c r="F73" s="28">
        <f t="shared" si="3"/>
        <v>7</v>
      </c>
      <c r="H73" s="29" t="s">
        <v>147</v>
      </c>
    </row>
    <row r="74" spans="2:9">
      <c r="B74" s="28">
        <v>94</v>
      </c>
      <c r="C74" s="29" t="s">
        <v>148</v>
      </c>
      <c r="D74" s="28" t="s">
        <v>149</v>
      </c>
      <c r="E74" s="29" t="str">
        <f t="shared" si="2"/>
        <v>塩化ビニル</v>
      </c>
      <c r="F74" s="28">
        <f t="shared" si="3"/>
        <v>5</v>
      </c>
      <c r="H74" s="29" t="s">
        <v>149</v>
      </c>
      <c r="I74" s="28">
        <v>1</v>
      </c>
    </row>
    <row r="75" spans="2:9" ht="72">
      <c r="B75" s="28">
        <v>95</v>
      </c>
      <c r="C75" s="29" t="s">
        <v>150</v>
      </c>
      <c r="D75" s="28" t="s">
        <v>151</v>
      </c>
      <c r="E75" s="29" t="str">
        <f t="shared" si="2"/>
        <v>フルアジナム</v>
      </c>
      <c r="F75" s="28">
        <f t="shared" si="3"/>
        <v>6</v>
      </c>
      <c r="H75" s="29" t="s">
        <v>151</v>
      </c>
    </row>
    <row r="76" spans="2:9" ht="72">
      <c r="B76" s="28">
        <v>96</v>
      </c>
      <c r="C76" s="29" t="s">
        <v>152</v>
      </c>
      <c r="D76" s="28" t="s">
        <v>153</v>
      </c>
      <c r="E76" s="29" t="str">
        <f t="shared" si="2"/>
        <v>ジフェノコナゾール</v>
      </c>
      <c r="F76" s="28">
        <f t="shared" si="3"/>
        <v>9</v>
      </c>
      <c r="H76" s="29" t="s">
        <v>153</v>
      </c>
    </row>
    <row r="77" spans="2:9">
      <c r="B77" s="28">
        <v>98</v>
      </c>
      <c r="C77" s="29" t="s">
        <v>154</v>
      </c>
      <c r="E77" s="29" t="str">
        <f t="shared" si="2"/>
        <v>クロロ酢酸</v>
      </c>
      <c r="F77" s="28">
        <f t="shared" si="3"/>
        <v>5</v>
      </c>
      <c r="H77" s="29" t="s">
        <v>154</v>
      </c>
    </row>
    <row r="78" spans="2:9" ht="36">
      <c r="B78" s="28">
        <v>100</v>
      </c>
      <c r="C78" s="29" t="s">
        <v>155</v>
      </c>
      <c r="D78" s="28" t="s">
        <v>156</v>
      </c>
      <c r="E78" s="29" t="str">
        <f t="shared" si="2"/>
        <v>プレチラクロール</v>
      </c>
      <c r="F78" s="28">
        <f t="shared" si="3"/>
        <v>8</v>
      </c>
      <c r="H78" s="29" t="s">
        <v>156</v>
      </c>
    </row>
    <row r="79" spans="2:9" ht="36">
      <c r="B79" s="28">
        <v>101</v>
      </c>
      <c r="C79" s="29" t="s">
        <v>157</v>
      </c>
      <c r="D79" s="28" t="s">
        <v>158</v>
      </c>
      <c r="E79" s="29" t="str">
        <f t="shared" si="2"/>
        <v>アラクロール</v>
      </c>
      <c r="F79" s="28">
        <f t="shared" si="3"/>
        <v>6</v>
      </c>
      <c r="H79" s="29" t="s">
        <v>158</v>
      </c>
    </row>
    <row r="80" spans="2:9">
      <c r="B80" s="28">
        <v>103</v>
      </c>
      <c r="C80" s="29" t="s">
        <v>159</v>
      </c>
      <c r="D80" s="28" t="s">
        <v>160</v>
      </c>
      <c r="E80" s="29" t="str">
        <f t="shared" si="2"/>
        <v>ＨＣＦＣ－１４２ｂ</v>
      </c>
      <c r="F80" s="28">
        <f t="shared" si="3"/>
        <v>9</v>
      </c>
      <c r="H80" s="29" t="s">
        <v>160</v>
      </c>
    </row>
    <row r="81" spans="2:8">
      <c r="B81" s="28">
        <v>104</v>
      </c>
      <c r="C81" s="29" t="s">
        <v>161</v>
      </c>
      <c r="D81" s="28" t="s">
        <v>162</v>
      </c>
      <c r="E81" s="29" t="str">
        <f t="shared" si="2"/>
        <v>ＨＣＦＣ－２２</v>
      </c>
      <c r="F81" s="28">
        <f t="shared" si="3"/>
        <v>7</v>
      </c>
      <c r="H81" s="29" t="s">
        <v>162</v>
      </c>
    </row>
    <row r="82" spans="2:8">
      <c r="B82" s="28">
        <v>105</v>
      </c>
      <c r="C82" s="29" t="s">
        <v>163</v>
      </c>
      <c r="D82" s="28" t="s">
        <v>164</v>
      </c>
      <c r="E82" s="29" t="str">
        <f t="shared" si="2"/>
        <v>ＨＣＦＣ－１２４</v>
      </c>
      <c r="F82" s="28">
        <f t="shared" si="3"/>
        <v>8</v>
      </c>
      <c r="H82" s="29" t="s">
        <v>164</v>
      </c>
    </row>
    <row r="83" spans="2:8">
      <c r="B83" s="28">
        <v>106</v>
      </c>
      <c r="C83" s="29" t="s">
        <v>165</v>
      </c>
      <c r="D83" s="28" t="s">
        <v>166</v>
      </c>
      <c r="E83" s="29" t="str">
        <f t="shared" si="2"/>
        <v>ＨＣＦＣ－１３３</v>
      </c>
      <c r="F83" s="28">
        <f t="shared" si="3"/>
        <v>8</v>
      </c>
      <c r="H83" s="29" t="s">
        <v>166</v>
      </c>
    </row>
    <row r="84" spans="2:8" ht="36">
      <c r="B84" s="28">
        <v>108</v>
      </c>
      <c r="C84" s="29" t="s">
        <v>167</v>
      </c>
      <c r="D84" s="28" t="s">
        <v>168</v>
      </c>
      <c r="E84" s="29" t="str">
        <f t="shared" si="2"/>
        <v>メコプロップ</v>
      </c>
      <c r="F84" s="28">
        <f t="shared" si="3"/>
        <v>6</v>
      </c>
      <c r="H84" s="29" t="s">
        <v>168</v>
      </c>
    </row>
    <row r="85" spans="2:8" ht="36">
      <c r="B85" s="28">
        <v>113</v>
      </c>
      <c r="C85" s="29" t="s">
        <v>169</v>
      </c>
      <c r="D85" s="28" t="s">
        <v>170</v>
      </c>
      <c r="E85" s="29" t="str">
        <f t="shared" si="2"/>
        <v>シマジン</v>
      </c>
      <c r="F85" s="28">
        <f t="shared" si="3"/>
        <v>4</v>
      </c>
      <c r="H85" s="29" t="s">
        <v>171</v>
      </c>
    </row>
    <row r="86" spans="2:8" ht="54">
      <c r="B86" s="28">
        <v>115</v>
      </c>
      <c r="C86" s="29" t="s">
        <v>172</v>
      </c>
      <c r="D86" s="28" t="s">
        <v>173</v>
      </c>
      <c r="E86" s="29" t="str">
        <f t="shared" si="2"/>
        <v>フェントラザミド</v>
      </c>
      <c r="F86" s="28">
        <f t="shared" si="3"/>
        <v>8</v>
      </c>
      <c r="H86" s="29" t="s">
        <v>173</v>
      </c>
    </row>
    <row r="87" spans="2:8" ht="54">
      <c r="B87" s="28">
        <v>117</v>
      </c>
      <c r="C87" s="29" t="s">
        <v>174</v>
      </c>
      <c r="D87" s="28" t="s">
        <v>175</v>
      </c>
      <c r="E87" s="29" t="str">
        <f t="shared" si="2"/>
        <v>テブコナゾール</v>
      </c>
      <c r="F87" s="28">
        <f t="shared" si="3"/>
        <v>7</v>
      </c>
      <c r="H87" s="29" t="s">
        <v>175</v>
      </c>
    </row>
    <row r="88" spans="2:8">
      <c r="B88" s="28">
        <v>121</v>
      </c>
      <c r="C88" s="29" t="s">
        <v>176</v>
      </c>
      <c r="E88" s="29" t="str">
        <f t="shared" si="2"/>
        <v>パラ－クロロフェノール</v>
      </c>
      <c r="F88" s="28">
        <f t="shared" si="3"/>
        <v>11</v>
      </c>
      <c r="H88" s="29" t="s">
        <v>176</v>
      </c>
    </row>
    <row r="89" spans="2:8">
      <c r="B89" s="28">
        <v>123</v>
      </c>
      <c r="C89" s="29" t="s">
        <v>177</v>
      </c>
      <c r="D89" s="28" t="s">
        <v>178</v>
      </c>
      <c r="E89" s="29" t="str">
        <f t="shared" si="2"/>
        <v>塩化アリル</v>
      </c>
      <c r="F89" s="28">
        <f t="shared" si="3"/>
        <v>5</v>
      </c>
      <c r="H89" s="29" t="s">
        <v>178</v>
      </c>
    </row>
    <row r="90" spans="2:8" ht="36">
      <c r="B90" s="28">
        <v>124</v>
      </c>
      <c r="C90" s="29" t="s">
        <v>179</v>
      </c>
      <c r="D90" s="28" t="s">
        <v>180</v>
      </c>
      <c r="E90" s="29" t="str">
        <f t="shared" si="2"/>
        <v>クミルロン</v>
      </c>
      <c r="F90" s="28">
        <f t="shared" si="3"/>
        <v>5</v>
      </c>
      <c r="H90" s="29" t="s">
        <v>180</v>
      </c>
    </row>
    <row r="91" spans="2:8">
      <c r="B91" s="28">
        <v>125</v>
      </c>
      <c r="C91" s="29" t="s">
        <v>181</v>
      </c>
      <c r="E91" s="29" t="str">
        <f t="shared" si="2"/>
        <v>クロロベンゼン</v>
      </c>
      <c r="F91" s="28">
        <f t="shared" si="3"/>
        <v>7</v>
      </c>
      <c r="H91" s="29" t="s">
        <v>181</v>
      </c>
    </row>
    <row r="92" spans="2:8">
      <c r="B92" s="28">
        <v>126</v>
      </c>
      <c r="C92" s="29" t="s">
        <v>182</v>
      </c>
      <c r="D92" s="28" t="s">
        <v>183</v>
      </c>
      <c r="E92" s="29" t="str">
        <f t="shared" si="2"/>
        <v>ＣＦＣ－１１５</v>
      </c>
      <c r="F92" s="28">
        <f t="shared" si="3"/>
        <v>7</v>
      </c>
      <c r="H92" s="29" t="s">
        <v>183</v>
      </c>
    </row>
    <row r="93" spans="2:8">
      <c r="B93" s="28">
        <v>127</v>
      </c>
      <c r="C93" s="29" t="s">
        <v>184</v>
      </c>
      <c r="E93" s="29" t="str">
        <f t="shared" si="2"/>
        <v>クロロホルム</v>
      </c>
      <c r="F93" s="28">
        <f t="shared" si="3"/>
        <v>6</v>
      </c>
      <c r="H93" s="29" t="s">
        <v>184</v>
      </c>
    </row>
    <row r="94" spans="2:8">
      <c r="B94" s="28">
        <v>128</v>
      </c>
      <c r="C94" s="29" t="s">
        <v>185</v>
      </c>
      <c r="D94" s="28" t="s">
        <v>186</v>
      </c>
      <c r="E94" s="29" t="str">
        <f t="shared" si="2"/>
        <v>塩化メチル</v>
      </c>
      <c r="F94" s="28">
        <f t="shared" si="3"/>
        <v>5</v>
      </c>
      <c r="H94" s="29" t="s">
        <v>186</v>
      </c>
    </row>
    <row r="95" spans="2:8">
      <c r="B95" s="28">
        <v>132</v>
      </c>
      <c r="C95" s="29" t="s">
        <v>187</v>
      </c>
      <c r="E95" s="29" t="str">
        <f t="shared" si="2"/>
        <v>コバルト及びその化合物</v>
      </c>
      <c r="F95" s="28">
        <f t="shared" si="3"/>
        <v>11</v>
      </c>
      <c r="H95" s="29" t="s">
        <v>187</v>
      </c>
    </row>
    <row r="96" spans="2:8">
      <c r="B96" s="28">
        <v>133</v>
      </c>
      <c r="C96" s="29" t="s">
        <v>188</v>
      </c>
      <c r="D96" s="28" t="s">
        <v>189</v>
      </c>
      <c r="E96" s="29" t="str">
        <f t="shared" si="2"/>
        <v>エチレングリコールモノエチルエーテルアセテート</v>
      </c>
      <c r="F96" s="28">
        <f t="shared" si="3"/>
        <v>23</v>
      </c>
      <c r="H96" s="29" t="s">
        <v>189</v>
      </c>
    </row>
    <row r="97" spans="2:8">
      <c r="B97" s="28">
        <v>134</v>
      </c>
      <c r="C97" s="29" t="s">
        <v>190</v>
      </c>
      <c r="E97" s="29" t="str">
        <f t="shared" si="2"/>
        <v>酢酸ビニル</v>
      </c>
      <c r="F97" s="28">
        <f t="shared" si="3"/>
        <v>5</v>
      </c>
      <c r="H97" s="29" t="s">
        <v>190</v>
      </c>
    </row>
    <row r="98" spans="2:8">
      <c r="B98" s="28">
        <v>135</v>
      </c>
      <c r="C98" s="29" t="s">
        <v>191</v>
      </c>
      <c r="D98" s="28" t="s">
        <v>192</v>
      </c>
      <c r="E98" s="29" t="str">
        <f t="shared" si="2"/>
        <v>エチレングリコールモノメチルエーテルアセテート</v>
      </c>
      <c r="F98" s="28">
        <f t="shared" si="3"/>
        <v>23</v>
      </c>
      <c r="H98" s="29" t="s">
        <v>192</v>
      </c>
    </row>
    <row r="99" spans="2:8" ht="36">
      <c r="B99" s="28">
        <v>141</v>
      </c>
      <c r="C99" s="29" t="s">
        <v>193</v>
      </c>
      <c r="D99" s="28" t="s">
        <v>194</v>
      </c>
      <c r="E99" s="29" t="str">
        <f t="shared" si="2"/>
        <v>シモキサニル</v>
      </c>
      <c r="F99" s="28">
        <f t="shared" si="3"/>
        <v>6</v>
      </c>
      <c r="H99" s="29" t="s">
        <v>194</v>
      </c>
    </row>
    <row r="100" spans="2:8">
      <c r="B100" s="28">
        <v>143</v>
      </c>
      <c r="C100" s="29" t="s">
        <v>195</v>
      </c>
      <c r="E100" s="29" t="str">
        <f t="shared" si="2"/>
        <v>４，４’－ジアミノジフェニルエーテル</v>
      </c>
      <c r="F100" s="28">
        <f t="shared" si="3"/>
        <v>18</v>
      </c>
      <c r="H100" s="29" t="s">
        <v>195</v>
      </c>
    </row>
    <row r="101" spans="2:8">
      <c r="B101" s="28">
        <v>144</v>
      </c>
      <c r="C101" s="29" t="s">
        <v>196</v>
      </c>
      <c r="E101" s="29" t="str">
        <f t="shared" si="2"/>
        <v>無機シアン化合物（錯塩及びシアン酸塩を除く。）</v>
      </c>
      <c r="F101" s="28">
        <f t="shared" si="3"/>
        <v>23</v>
      </c>
      <c r="H101" s="29" t="s">
        <v>196</v>
      </c>
    </row>
    <row r="102" spans="2:8" ht="36">
      <c r="B102" s="28">
        <v>146</v>
      </c>
      <c r="C102" s="29" t="s">
        <v>197</v>
      </c>
      <c r="D102" s="28" t="s">
        <v>198</v>
      </c>
      <c r="E102" s="29" t="str">
        <f t="shared" si="2"/>
        <v>ピリミホスメチル</v>
      </c>
      <c r="F102" s="28">
        <f t="shared" si="3"/>
        <v>8</v>
      </c>
      <c r="H102" s="29" t="s">
        <v>198</v>
      </c>
    </row>
    <row r="103" spans="2:8" ht="36">
      <c r="B103" s="28">
        <v>147</v>
      </c>
      <c r="C103" s="29" t="s">
        <v>199</v>
      </c>
      <c r="D103" s="28" t="s">
        <v>200</v>
      </c>
      <c r="E103" s="29" t="str">
        <f t="shared" si="2"/>
        <v>チオベンカルブ</v>
      </c>
      <c r="F103" s="28">
        <f t="shared" si="3"/>
        <v>7</v>
      </c>
      <c r="H103" s="29" t="s">
        <v>201</v>
      </c>
    </row>
    <row r="104" spans="2:8" ht="54">
      <c r="B104" s="28">
        <v>148</v>
      </c>
      <c r="C104" s="29" t="s">
        <v>202</v>
      </c>
      <c r="D104" s="28" t="s">
        <v>203</v>
      </c>
      <c r="E104" s="29" t="str">
        <f t="shared" si="2"/>
        <v>カフェンストロール</v>
      </c>
      <c r="F104" s="28">
        <f t="shared" si="3"/>
        <v>9</v>
      </c>
      <c r="H104" s="29" t="s">
        <v>203</v>
      </c>
    </row>
    <row r="105" spans="2:8">
      <c r="B105" s="28">
        <v>149</v>
      </c>
      <c r="C105" s="29" t="s">
        <v>204</v>
      </c>
      <c r="E105" s="29" t="str">
        <f t="shared" si="2"/>
        <v>四塩化炭素</v>
      </c>
      <c r="F105" s="28">
        <f t="shared" si="3"/>
        <v>5</v>
      </c>
      <c r="H105" s="29" t="s">
        <v>204</v>
      </c>
    </row>
    <row r="106" spans="2:8">
      <c r="B106" s="28">
        <v>150</v>
      </c>
      <c r="C106" s="29" t="s">
        <v>205</v>
      </c>
      <c r="E106" s="29" t="str">
        <f t="shared" si="2"/>
        <v>１，４－ジオキサン</v>
      </c>
      <c r="F106" s="28">
        <f t="shared" si="3"/>
        <v>9</v>
      </c>
      <c r="H106" s="29" t="s">
        <v>205</v>
      </c>
    </row>
    <row r="107" spans="2:8" ht="36">
      <c r="B107" s="28">
        <v>152</v>
      </c>
      <c r="C107" s="29" t="s">
        <v>206</v>
      </c>
      <c r="D107" s="28" t="s">
        <v>207</v>
      </c>
      <c r="E107" s="29" t="str">
        <f t="shared" si="2"/>
        <v>カルタップ</v>
      </c>
      <c r="F107" s="28">
        <f t="shared" si="3"/>
        <v>5</v>
      </c>
      <c r="H107" s="29" t="s">
        <v>207</v>
      </c>
    </row>
    <row r="108" spans="2:8" ht="72">
      <c r="B108" s="28">
        <v>153</v>
      </c>
      <c r="C108" s="29" t="s">
        <v>208</v>
      </c>
      <c r="D108" s="28" t="s">
        <v>209</v>
      </c>
      <c r="E108" s="29" t="str">
        <f t="shared" si="2"/>
        <v>テトラメトリン</v>
      </c>
      <c r="F108" s="28">
        <f t="shared" si="3"/>
        <v>7</v>
      </c>
      <c r="H108" s="29" t="s">
        <v>209</v>
      </c>
    </row>
    <row r="109" spans="2:8">
      <c r="B109" s="28">
        <v>154</v>
      </c>
      <c r="C109" s="29" t="s">
        <v>210</v>
      </c>
      <c r="E109" s="29" t="str">
        <f t="shared" si="2"/>
        <v>シクロヘキシルアミン</v>
      </c>
      <c r="F109" s="28">
        <f t="shared" si="3"/>
        <v>10</v>
      </c>
      <c r="H109" s="29" t="s">
        <v>210</v>
      </c>
    </row>
    <row r="110" spans="2:8">
      <c r="B110" s="28">
        <v>156</v>
      </c>
      <c r="C110" s="29" t="s">
        <v>211</v>
      </c>
      <c r="E110" s="29" t="str">
        <f t="shared" si="2"/>
        <v>ジクロロアニリン</v>
      </c>
      <c r="F110" s="28">
        <f t="shared" si="3"/>
        <v>8</v>
      </c>
      <c r="H110" s="29" t="s">
        <v>211</v>
      </c>
    </row>
    <row r="111" spans="2:8">
      <c r="B111" s="28">
        <v>157</v>
      </c>
      <c r="C111" s="29" t="s">
        <v>212</v>
      </c>
      <c r="E111" s="29" t="str">
        <f t="shared" si="2"/>
        <v>１，２－ジクロロエタン</v>
      </c>
      <c r="F111" s="28">
        <f t="shared" si="3"/>
        <v>11</v>
      </c>
      <c r="H111" s="29" t="s">
        <v>212</v>
      </c>
    </row>
    <row r="112" spans="2:8">
      <c r="B112" s="28">
        <v>158</v>
      </c>
      <c r="C112" s="29" t="s">
        <v>213</v>
      </c>
      <c r="D112" s="28" t="s">
        <v>214</v>
      </c>
      <c r="E112" s="29" t="str">
        <f t="shared" si="2"/>
        <v>塩化ビニリデン</v>
      </c>
      <c r="F112" s="28">
        <f t="shared" si="3"/>
        <v>7</v>
      </c>
      <c r="H112" s="29" t="s">
        <v>214</v>
      </c>
    </row>
    <row r="113" spans="2:9" ht="36">
      <c r="B113" s="28">
        <v>160</v>
      </c>
      <c r="C113" s="29" t="s">
        <v>215</v>
      </c>
      <c r="E113" s="29" t="str">
        <f t="shared" si="2"/>
        <v>３，３’－ジクロロ－４，４’－ジアミノジフェニルメタン</v>
      </c>
      <c r="F113" s="28">
        <f t="shared" si="3"/>
        <v>27</v>
      </c>
      <c r="H113" s="29" t="s">
        <v>215</v>
      </c>
      <c r="I113" s="28">
        <v>1</v>
      </c>
    </row>
    <row r="114" spans="2:9">
      <c r="B114" s="28">
        <v>161</v>
      </c>
      <c r="C114" s="29" t="s">
        <v>216</v>
      </c>
      <c r="D114" s="28" t="s">
        <v>217</v>
      </c>
      <c r="E114" s="29" t="str">
        <f t="shared" si="2"/>
        <v>ＣＦＣ－１２</v>
      </c>
      <c r="F114" s="28">
        <f t="shared" si="3"/>
        <v>6</v>
      </c>
      <c r="H114" s="29" t="s">
        <v>217</v>
      </c>
    </row>
    <row r="115" spans="2:9" ht="36">
      <c r="B115" s="28">
        <v>162</v>
      </c>
      <c r="C115" s="29" t="s">
        <v>218</v>
      </c>
      <c r="D115" s="28" t="s">
        <v>219</v>
      </c>
      <c r="E115" s="29" t="str">
        <f t="shared" si="2"/>
        <v>プロピザミド</v>
      </c>
      <c r="F115" s="28">
        <f t="shared" si="3"/>
        <v>6</v>
      </c>
      <c r="H115" s="29" t="s">
        <v>219</v>
      </c>
    </row>
    <row r="116" spans="2:9">
      <c r="B116" s="28">
        <v>163</v>
      </c>
      <c r="C116" s="29" t="s">
        <v>220</v>
      </c>
      <c r="D116" s="28" t="s">
        <v>221</v>
      </c>
      <c r="E116" s="29" t="str">
        <f t="shared" si="2"/>
        <v>ＣＦＣ－１１４</v>
      </c>
      <c r="F116" s="28">
        <f t="shared" si="3"/>
        <v>7</v>
      </c>
      <c r="H116" s="29" t="s">
        <v>221</v>
      </c>
    </row>
    <row r="117" spans="2:9">
      <c r="B117" s="28">
        <v>164</v>
      </c>
      <c r="C117" s="29" t="s">
        <v>222</v>
      </c>
      <c r="D117" s="28" t="s">
        <v>223</v>
      </c>
      <c r="E117" s="29" t="str">
        <f t="shared" si="2"/>
        <v>ＨＣＦＣ－１２３</v>
      </c>
      <c r="F117" s="28">
        <f t="shared" si="3"/>
        <v>8</v>
      </c>
      <c r="H117" s="29" t="s">
        <v>223</v>
      </c>
    </row>
    <row r="118" spans="2:9" ht="54">
      <c r="B118" s="28">
        <v>168</v>
      </c>
      <c r="C118" s="29" t="s">
        <v>224</v>
      </c>
      <c r="D118" s="28" t="s">
        <v>225</v>
      </c>
      <c r="E118" s="29" t="str">
        <f t="shared" si="2"/>
        <v>イプロジオン</v>
      </c>
      <c r="F118" s="28">
        <f t="shared" si="3"/>
        <v>6</v>
      </c>
      <c r="H118" s="29" t="s">
        <v>225</v>
      </c>
    </row>
    <row r="119" spans="2:9" ht="36">
      <c r="B119" s="28">
        <v>169</v>
      </c>
      <c r="C119" s="29" t="s">
        <v>226</v>
      </c>
      <c r="D119" s="28" t="s">
        <v>227</v>
      </c>
      <c r="E119" s="29" t="str">
        <f t="shared" si="2"/>
        <v>ジウロン</v>
      </c>
      <c r="F119" s="28">
        <f t="shared" si="3"/>
        <v>4</v>
      </c>
      <c r="H119" s="29" t="s">
        <v>228</v>
      </c>
    </row>
    <row r="120" spans="2:9" ht="126">
      <c r="B120" s="28">
        <v>171</v>
      </c>
      <c r="C120" s="29" t="s">
        <v>229</v>
      </c>
      <c r="D120" s="28" t="s">
        <v>230</v>
      </c>
      <c r="E120" s="29" t="str">
        <f t="shared" si="2"/>
        <v>プロピコナゾール</v>
      </c>
      <c r="F120" s="28">
        <f t="shared" si="3"/>
        <v>8</v>
      </c>
      <c r="H120" s="29" t="s">
        <v>230</v>
      </c>
    </row>
    <row r="121" spans="2:9" ht="54">
      <c r="B121" s="28">
        <v>172</v>
      </c>
      <c r="C121" s="29" t="s">
        <v>231</v>
      </c>
      <c r="D121" s="28" t="s">
        <v>232</v>
      </c>
      <c r="E121" s="29" t="str">
        <f t="shared" si="2"/>
        <v>オキサジクロメホン</v>
      </c>
      <c r="F121" s="28">
        <f t="shared" si="3"/>
        <v>9</v>
      </c>
      <c r="H121" s="29" t="s">
        <v>232</v>
      </c>
    </row>
    <row r="122" spans="2:9" ht="36">
      <c r="B122" s="28">
        <v>174</v>
      </c>
      <c r="C122" s="29" t="s">
        <v>233</v>
      </c>
      <c r="D122" s="28" t="s">
        <v>234</v>
      </c>
      <c r="E122" s="29" t="str">
        <f t="shared" si="2"/>
        <v>リニュロン</v>
      </c>
      <c r="F122" s="28">
        <f t="shared" si="3"/>
        <v>5</v>
      </c>
      <c r="H122" s="29" t="s">
        <v>234</v>
      </c>
    </row>
    <row r="123" spans="2:9">
      <c r="B123" s="28">
        <v>175</v>
      </c>
      <c r="C123" s="29" t="s">
        <v>235</v>
      </c>
      <c r="D123" s="28" t="s">
        <v>236</v>
      </c>
      <c r="E123" s="29" t="str">
        <f t="shared" si="2"/>
        <v>２，４－Ｄ</v>
      </c>
      <c r="F123" s="28">
        <f t="shared" si="3"/>
        <v>5</v>
      </c>
      <c r="H123" s="29" t="s">
        <v>237</v>
      </c>
    </row>
    <row r="124" spans="2:9">
      <c r="B124" s="28">
        <v>176</v>
      </c>
      <c r="C124" s="29" t="s">
        <v>238</v>
      </c>
      <c r="D124" s="28" t="s">
        <v>239</v>
      </c>
      <c r="E124" s="29" t="str">
        <f t="shared" si="2"/>
        <v>ＨＣＦＣ－１４１ｂ</v>
      </c>
      <c r="F124" s="28">
        <f t="shared" si="3"/>
        <v>9</v>
      </c>
      <c r="H124" s="29" t="s">
        <v>239</v>
      </c>
    </row>
    <row r="125" spans="2:9">
      <c r="B125" s="28">
        <v>177</v>
      </c>
      <c r="C125" s="29" t="s">
        <v>240</v>
      </c>
      <c r="D125" s="28" t="s">
        <v>241</v>
      </c>
      <c r="E125" s="29" t="str">
        <f t="shared" si="2"/>
        <v>ＨＣＦＣ－２１</v>
      </c>
      <c r="F125" s="28">
        <f t="shared" si="3"/>
        <v>7</v>
      </c>
      <c r="H125" s="29" t="s">
        <v>241</v>
      </c>
    </row>
    <row r="126" spans="2:9">
      <c r="B126" s="28">
        <v>178</v>
      </c>
      <c r="C126" s="29" t="s">
        <v>242</v>
      </c>
      <c r="E126" s="29" t="str">
        <f t="shared" si="2"/>
        <v>１，２－ジクロロプロパン</v>
      </c>
      <c r="F126" s="28">
        <f t="shared" si="3"/>
        <v>12</v>
      </c>
      <c r="H126" s="29" t="s">
        <v>242</v>
      </c>
      <c r="I126" s="28">
        <v>1</v>
      </c>
    </row>
    <row r="127" spans="2:9">
      <c r="B127" s="28">
        <v>179</v>
      </c>
      <c r="C127" s="29" t="s">
        <v>243</v>
      </c>
      <c r="D127" s="28" t="s">
        <v>244</v>
      </c>
      <c r="E127" s="29" t="str">
        <f t="shared" si="2"/>
        <v>Ｄ－Ｄ</v>
      </c>
      <c r="F127" s="28">
        <f t="shared" si="3"/>
        <v>3</v>
      </c>
      <c r="H127" s="29" t="s">
        <v>244</v>
      </c>
    </row>
    <row r="128" spans="2:9">
      <c r="B128" s="28">
        <v>181</v>
      </c>
      <c r="C128" s="29" t="s">
        <v>245</v>
      </c>
      <c r="E128" s="29" t="str">
        <f t="shared" si="2"/>
        <v>ジクロロベンゼン</v>
      </c>
      <c r="F128" s="28">
        <f t="shared" si="3"/>
        <v>8</v>
      </c>
      <c r="H128" s="29" t="s">
        <v>245</v>
      </c>
    </row>
    <row r="129" spans="2:8" ht="36">
      <c r="B129" s="28">
        <v>182</v>
      </c>
      <c r="C129" s="29" t="s">
        <v>246</v>
      </c>
      <c r="D129" s="28" t="s">
        <v>247</v>
      </c>
      <c r="E129" s="29" t="str">
        <f t="shared" si="2"/>
        <v>ピラゾキシフェン</v>
      </c>
      <c r="F129" s="28">
        <f t="shared" si="3"/>
        <v>8</v>
      </c>
      <c r="H129" s="29" t="s">
        <v>247</v>
      </c>
    </row>
    <row r="130" spans="2:8" ht="36">
      <c r="B130" s="28">
        <v>183</v>
      </c>
      <c r="C130" s="29" t="s">
        <v>248</v>
      </c>
      <c r="D130" s="28" t="s">
        <v>249</v>
      </c>
      <c r="E130" s="29" t="str">
        <f t="shared" si="2"/>
        <v>ピラゾレート</v>
      </c>
      <c r="F130" s="28">
        <f t="shared" si="3"/>
        <v>6</v>
      </c>
      <c r="H130" s="29" t="s">
        <v>249</v>
      </c>
    </row>
    <row r="131" spans="2:8">
      <c r="B131" s="28">
        <v>184</v>
      </c>
      <c r="C131" s="29" t="s">
        <v>250</v>
      </c>
      <c r="D131" s="28" t="s">
        <v>251</v>
      </c>
      <c r="E131" s="29" t="str">
        <f t="shared" si="2"/>
        <v>ジクロベニル</v>
      </c>
      <c r="F131" s="28">
        <f t="shared" si="3"/>
        <v>6</v>
      </c>
      <c r="H131" s="29" t="s">
        <v>252</v>
      </c>
    </row>
    <row r="132" spans="2:8">
      <c r="B132" s="28">
        <v>185</v>
      </c>
      <c r="C132" s="29" t="s">
        <v>253</v>
      </c>
      <c r="D132" s="28" t="s">
        <v>254</v>
      </c>
      <c r="E132" s="29" t="str">
        <f t="shared" ref="E132:E195" si="4">IF(D132="",C132,D132)</f>
        <v>ＨＣＦＣ－２２５</v>
      </c>
      <c r="F132" s="28">
        <f t="shared" si="3"/>
        <v>8</v>
      </c>
      <c r="H132" s="29" t="s">
        <v>254</v>
      </c>
    </row>
    <row r="133" spans="2:8">
      <c r="B133" s="28">
        <v>186</v>
      </c>
      <c r="C133" s="29" t="s">
        <v>255</v>
      </c>
      <c r="D133" s="28" t="s">
        <v>256</v>
      </c>
      <c r="E133" s="29" t="str">
        <f t="shared" si="4"/>
        <v>塩化メチレン</v>
      </c>
      <c r="F133" s="28">
        <f t="shared" ref="F133:F196" si="5">LEN(E133)</f>
        <v>6</v>
      </c>
      <c r="H133" s="29" t="s">
        <v>256</v>
      </c>
    </row>
    <row r="134" spans="2:8">
      <c r="B134" s="28">
        <v>187</v>
      </c>
      <c r="C134" s="29" t="s">
        <v>257</v>
      </c>
      <c r="D134" s="28" t="s">
        <v>258</v>
      </c>
      <c r="E134" s="29" t="str">
        <f t="shared" si="4"/>
        <v>ジチアノン</v>
      </c>
      <c r="F134" s="28">
        <f t="shared" si="5"/>
        <v>5</v>
      </c>
      <c r="H134" s="29" t="s">
        <v>258</v>
      </c>
    </row>
    <row r="135" spans="2:8">
      <c r="B135" s="28">
        <v>188</v>
      </c>
      <c r="C135" s="29" t="s">
        <v>259</v>
      </c>
      <c r="E135" s="29" t="str">
        <f t="shared" si="4"/>
        <v>Ｎ，Ｎ－ジシクロヘキシルアミン</v>
      </c>
      <c r="F135" s="28">
        <f t="shared" si="5"/>
        <v>15</v>
      </c>
      <c r="H135" s="29" t="s">
        <v>259</v>
      </c>
    </row>
    <row r="136" spans="2:8">
      <c r="B136" s="28">
        <v>190</v>
      </c>
      <c r="C136" s="29" t="s">
        <v>260</v>
      </c>
      <c r="E136" s="29" t="str">
        <f t="shared" si="4"/>
        <v>ジシクロペンタジエン</v>
      </c>
      <c r="F136" s="28">
        <f t="shared" si="5"/>
        <v>10</v>
      </c>
      <c r="H136" s="29" t="s">
        <v>260</v>
      </c>
    </row>
    <row r="137" spans="2:8" ht="36">
      <c r="B137" s="28">
        <v>191</v>
      </c>
      <c r="C137" s="29" t="s">
        <v>261</v>
      </c>
      <c r="D137" s="28" t="s">
        <v>262</v>
      </c>
      <c r="E137" s="29" t="str">
        <f t="shared" si="4"/>
        <v>イソプロチオラン</v>
      </c>
      <c r="F137" s="28">
        <f t="shared" si="5"/>
        <v>8</v>
      </c>
      <c r="H137" s="29" t="s">
        <v>262</v>
      </c>
    </row>
    <row r="138" spans="2:8" ht="36">
      <c r="B138" s="28">
        <v>195</v>
      </c>
      <c r="C138" s="29" t="s">
        <v>263</v>
      </c>
      <c r="D138" s="28" t="s">
        <v>264</v>
      </c>
      <c r="E138" s="29" t="str">
        <f t="shared" si="4"/>
        <v>プロチオホス</v>
      </c>
      <c r="F138" s="28">
        <f t="shared" si="5"/>
        <v>6</v>
      </c>
      <c r="H138" s="29" t="s">
        <v>264</v>
      </c>
    </row>
    <row r="139" spans="2:8" ht="54">
      <c r="B139" s="28">
        <v>196</v>
      </c>
      <c r="C139" s="29" t="s">
        <v>265</v>
      </c>
      <c r="D139" s="28" t="s">
        <v>266</v>
      </c>
      <c r="E139" s="29" t="str">
        <f t="shared" si="4"/>
        <v>メチダチオン</v>
      </c>
      <c r="F139" s="28">
        <f t="shared" si="5"/>
        <v>6</v>
      </c>
      <c r="H139" s="29" t="s">
        <v>267</v>
      </c>
    </row>
    <row r="140" spans="2:8" ht="36">
      <c r="B140" s="28">
        <v>197</v>
      </c>
      <c r="C140" s="29" t="s">
        <v>268</v>
      </c>
      <c r="D140" s="28" t="s">
        <v>269</v>
      </c>
      <c r="E140" s="29" t="str">
        <f t="shared" si="4"/>
        <v>マラソン</v>
      </c>
      <c r="F140" s="28">
        <f t="shared" si="5"/>
        <v>4</v>
      </c>
      <c r="H140" s="29" t="s">
        <v>270</v>
      </c>
    </row>
    <row r="141" spans="2:8" ht="36">
      <c r="B141" s="28">
        <v>198</v>
      </c>
      <c r="C141" s="29" t="s">
        <v>271</v>
      </c>
      <c r="D141" s="28" t="s">
        <v>272</v>
      </c>
      <c r="E141" s="29" t="str">
        <f t="shared" si="4"/>
        <v>ジメトエート</v>
      </c>
      <c r="F141" s="28">
        <f t="shared" si="5"/>
        <v>6</v>
      </c>
      <c r="H141" s="29" t="s">
        <v>272</v>
      </c>
    </row>
    <row r="142" spans="2:8" ht="54">
      <c r="B142" s="28">
        <v>199</v>
      </c>
      <c r="C142" s="29" t="s">
        <v>273</v>
      </c>
      <c r="D142" s="28" t="s">
        <v>274</v>
      </c>
      <c r="E142" s="29" t="str">
        <f t="shared" si="4"/>
        <v>ＣＩフルオレスセント２６０</v>
      </c>
      <c r="F142" s="28">
        <f t="shared" si="5"/>
        <v>13</v>
      </c>
      <c r="H142" s="29" t="s">
        <v>274</v>
      </c>
    </row>
    <row r="143" spans="2:8">
      <c r="B143" s="28">
        <v>200</v>
      </c>
      <c r="C143" s="29" t="s">
        <v>275</v>
      </c>
      <c r="E143" s="29" t="str">
        <f t="shared" si="4"/>
        <v>ジニトロトルエン</v>
      </c>
      <c r="F143" s="28">
        <f t="shared" si="5"/>
        <v>8</v>
      </c>
      <c r="H143" s="29" t="s">
        <v>275</v>
      </c>
    </row>
    <row r="144" spans="2:8">
      <c r="B144" s="28">
        <v>201</v>
      </c>
      <c r="C144" s="29" t="s">
        <v>276</v>
      </c>
      <c r="E144" s="29" t="str">
        <f t="shared" si="4"/>
        <v>２，４－ジニトロフェノール</v>
      </c>
      <c r="F144" s="28">
        <f t="shared" si="5"/>
        <v>13</v>
      </c>
      <c r="H144" s="29" t="s">
        <v>276</v>
      </c>
    </row>
    <row r="145" spans="2:8">
      <c r="B145" s="28">
        <v>203</v>
      </c>
      <c r="C145" s="29" t="s">
        <v>277</v>
      </c>
      <c r="E145" s="29" t="str">
        <f t="shared" si="4"/>
        <v>ジフェニルアミン</v>
      </c>
      <c r="F145" s="28">
        <f t="shared" si="5"/>
        <v>8</v>
      </c>
      <c r="H145" s="29" t="s">
        <v>277</v>
      </c>
    </row>
    <row r="146" spans="2:8" ht="54">
      <c r="B146" s="28">
        <v>206</v>
      </c>
      <c r="C146" s="29" t="s">
        <v>278</v>
      </c>
      <c r="D146" s="28" t="s">
        <v>279</v>
      </c>
      <c r="E146" s="29" t="str">
        <f t="shared" si="4"/>
        <v>カルボスルファン</v>
      </c>
      <c r="F146" s="28">
        <f t="shared" si="5"/>
        <v>8</v>
      </c>
      <c r="H146" s="29" t="s">
        <v>279</v>
      </c>
    </row>
    <row r="147" spans="2:8">
      <c r="B147" s="28">
        <v>207</v>
      </c>
      <c r="C147" s="29" t="s">
        <v>280</v>
      </c>
      <c r="E147" s="29" t="str">
        <f t="shared" si="4"/>
        <v>２，６－ジ－ターシャリ－ブチル－４－クレゾール</v>
      </c>
      <c r="F147" s="28">
        <f t="shared" si="5"/>
        <v>23</v>
      </c>
      <c r="H147" s="29" t="s">
        <v>280</v>
      </c>
    </row>
    <row r="148" spans="2:8">
      <c r="B148" s="28">
        <v>209</v>
      </c>
      <c r="C148" s="29" t="s">
        <v>281</v>
      </c>
      <c r="E148" s="29" t="str">
        <f t="shared" si="4"/>
        <v>ジブロモクロロメタン</v>
      </c>
      <c r="F148" s="28">
        <f t="shared" si="5"/>
        <v>10</v>
      </c>
      <c r="H148" s="29" t="s">
        <v>281</v>
      </c>
    </row>
    <row r="149" spans="2:8">
      <c r="B149" s="28">
        <v>210</v>
      </c>
      <c r="C149" s="29" t="s">
        <v>282</v>
      </c>
      <c r="E149" s="29" t="str">
        <f t="shared" si="4"/>
        <v>２，２－ジブロモ－２－シアノアセトアミド</v>
      </c>
      <c r="F149" s="28">
        <f t="shared" si="5"/>
        <v>20</v>
      </c>
      <c r="H149" s="29" t="s">
        <v>282</v>
      </c>
    </row>
    <row r="150" spans="2:8">
      <c r="B150" s="28">
        <v>211</v>
      </c>
      <c r="C150" s="29" t="s">
        <v>283</v>
      </c>
      <c r="D150" s="28" t="s">
        <v>284</v>
      </c>
      <c r="E150" s="29" t="str">
        <f t="shared" si="4"/>
        <v>ハロン－２４０２</v>
      </c>
      <c r="F150" s="28">
        <f t="shared" si="5"/>
        <v>8</v>
      </c>
      <c r="H150" s="29" t="s">
        <v>284</v>
      </c>
    </row>
    <row r="151" spans="2:8" ht="36">
      <c r="B151" s="28">
        <v>212</v>
      </c>
      <c r="C151" s="29" t="s">
        <v>285</v>
      </c>
      <c r="D151" s="28" t="s">
        <v>286</v>
      </c>
      <c r="E151" s="29" t="str">
        <f t="shared" si="4"/>
        <v>アセフェート</v>
      </c>
      <c r="F151" s="28">
        <f t="shared" si="5"/>
        <v>6</v>
      </c>
      <c r="H151" s="29" t="s">
        <v>286</v>
      </c>
    </row>
    <row r="152" spans="2:8">
      <c r="B152" s="28">
        <v>213</v>
      </c>
      <c r="C152" s="29" t="s">
        <v>287</v>
      </c>
      <c r="E152" s="29" t="str">
        <f t="shared" si="4"/>
        <v>Ｎ，Ｎ－ジメチルアセトアミド</v>
      </c>
      <c r="F152" s="28">
        <f t="shared" si="5"/>
        <v>14</v>
      </c>
      <c r="H152" s="29" t="s">
        <v>287</v>
      </c>
    </row>
    <row r="153" spans="2:8">
      <c r="B153" s="28">
        <v>217</v>
      </c>
      <c r="C153" s="29" t="s">
        <v>288</v>
      </c>
      <c r="D153" s="28" t="s">
        <v>289</v>
      </c>
      <c r="E153" s="29" t="str">
        <f t="shared" si="4"/>
        <v>チオシクラム</v>
      </c>
      <c r="F153" s="28">
        <f t="shared" si="5"/>
        <v>6</v>
      </c>
      <c r="H153" s="29" t="s">
        <v>289</v>
      </c>
    </row>
    <row r="154" spans="2:8">
      <c r="B154" s="28">
        <v>218</v>
      </c>
      <c r="C154" s="29" t="s">
        <v>290</v>
      </c>
      <c r="E154" s="29" t="str">
        <f t="shared" si="4"/>
        <v>ジメチルアミン</v>
      </c>
      <c r="F154" s="28">
        <f t="shared" si="5"/>
        <v>7</v>
      </c>
      <c r="H154" s="29" t="s">
        <v>290</v>
      </c>
    </row>
    <row r="155" spans="2:8">
      <c r="B155" s="28">
        <v>219</v>
      </c>
      <c r="C155" s="29" t="s">
        <v>291</v>
      </c>
      <c r="E155" s="29" t="str">
        <f t="shared" si="4"/>
        <v>ジメチルジスルフィド</v>
      </c>
      <c r="F155" s="28">
        <f t="shared" si="5"/>
        <v>10</v>
      </c>
      <c r="H155" s="29" t="s">
        <v>291</v>
      </c>
    </row>
    <row r="156" spans="2:8" ht="72">
      <c r="B156" s="28">
        <v>221</v>
      </c>
      <c r="C156" s="29" t="s">
        <v>292</v>
      </c>
      <c r="D156" s="28" t="s">
        <v>293</v>
      </c>
      <c r="E156" s="29" t="str">
        <f t="shared" si="4"/>
        <v>ベンフラカルブ</v>
      </c>
      <c r="F156" s="28">
        <f t="shared" si="5"/>
        <v>7</v>
      </c>
      <c r="H156" s="29" t="s">
        <v>293</v>
      </c>
    </row>
    <row r="157" spans="2:8">
      <c r="B157" s="28">
        <v>223</v>
      </c>
      <c r="C157" s="29" t="s">
        <v>294</v>
      </c>
      <c r="E157" s="29" t="str">
        <f t="shared" si="4"/>
        <v>Ｎ，Ｎ－ジメチルドデシルアミン</v>
      </c>
      <c r="F157" s="28">
        <f t="shared" si="5"/>
        <v>15</v>
      </c>
      <c r="H157" s="29" t="s">
        <v>294</v>
      </c>
    </row>
    <row r="158" spans="2:8">
      <c r="B158" s="28">
        <v>224</v>
      </c>
      <c r="C158" s="29" t="s">
        <v>295</v>
      </c>
      <c r="E158" s="29" t="str">
        <f t="shared" si="4"/>
        <v>Ｎ，Ｎ－ジメチルドデシルアミン＝Ｎ－オキシド</v>
      </c>
      <c r="F158" s="28">
        <f t="shared" si="5"/>
        <v>22</v>
      </c>
      <c r="H158" s="29" t="s">
        <v>295</v>
      </c>
    </row>
    <row r="159" spans="2:8" ht="36">
      <c r="B159" s="28">
        <v>225</v>
      </c>
      <c r="C159" s="29" t="s">
        <v>296</v>
      </c>
      <c r="D159" s="28" t="s">
        <v>297</v>
      </c>
      <c r="E159" s="29" t="str">
        <f t="shared" si="4"/>
        <v>トリクロルホン</v>
      </c>
      <c r="F159" s="28">
        <f t="shared" si="5"/>
        <v>7</v>
      </c>
      <c r="H159" s="29" t="s">
        <v>298</v>
      </c>
    </row>
    <row r="160" spans="2:8" ht="36">
      <c r="B160" s="28">
        <v>227</v>
      </c>
      <c r="C160" s="29" t="s">
        <v>299</v>
      </c>
      <c r="D160" s="28" t="s">
        <v>300</v>
      </c>
      <c r="E160" s="29" t="str">
        <f t="shared" si="4"/>
        <v>パラコート</v>
      </c>
      <c r="F160" s="28">
        <f t="shared" si="5"/>
        <v>5</v>
      </c>
      <c r="H160" s="29" t="s">
        <v>301</v>
      </c>
    </row>
    <row r="161" spans="2:9" ht="36">
      <c r="B161" s="28">
        <v>229</v>
      </c>
      <c r="C161" s="29" t="s">
        <v>302</v>
      </c>
      <c r="D161" s="28" t="s">
        <v>303</v>
      </c>
      <c r="E161" s="29" t="str">
        <f t="shared" si="4"/>
        <v>チオファネートメチル</v>
      </c>
      <c r="F161" s="28">
        <f t="shared" si="5"/>
        <v>10</v>
      </c>
      <c r="H161" s="29" t="s">
        <v>303</v>
      </c>
    </row>
    <row r="162" spans="2:9" ht="36">
      <c r="B162" s="28">
        <v>230</v>
      </c>
      <c r="C162" s="29" t="s">
        <v>304</v>
      </c>
      <c r="E162" s="29" t="str">
        <f t="shared" si="4"/>
        <v>Ｎ－（１，３－ジメチルブチル）－Ｎ’－フェニル－パラ－フェニレンジアミン</v>
      </c>
      <c r="F162" s="28">
        <f t="shared" si="5"/>
        <v>36</v>
      </c>
      <c r="H162" s="29" t="s">
        <v>304</v>
      </c>
    </row>
    <row r="163" spans="2:9">
      <c r="B163" s="28">
        <v>232</v>
      </c>
      <c r="C163" s="29" t="s">
        <v>305</v>
      </c>
      <c r="E163" s="29" t="str">
        <f t="shared" si="4"/>
        <v>Ｎ，Ｎ－ジメチルホルムアミド</v>
      </c>
      <c r="F163" s="28">
        <f t="shared" si="5"/>
        <v>14</v>
      </c>
      <c r="H163" s="29" t="s">
        <v>305</v>
      </c>
    </row>
    <row r="164" spans="2:9" ht="36">
      <c r="B164" s="28">
        <v>233</v>
      </c>
      <c r="C164" s="29" t="s">
        <v>306</v>
      </c>
      <c r="D164" s="28" t="s">
        <v>307</v>
      </c>
      <c r="E164" s="29" t="str">
        <f t="shared" si="4"/>
        <v>フェントエート</v>
      </c>
      <c r="F164" s="28">
        <f t="shared" si="5"/>
        <v>7</v>
      </c>
      <c r="H164" s="29" t="s">
        <v>308</v>
      </c>
    </row>
    <row r="165" spans="2:9" ht="36">
      <c r="B165" s="28">
        <v>236</v>
      </c>
      <c r="C165" s="29" t="s">
        <v>309</v>
      </c>
      <c r="D165" s="28" t="s">
        <v>310</v>
      </c>
      <c r="E165" s="29" t="str">
        <f t="shared" si="4"/>
        <v>アイオキシニル</v>
      </c>
      <c r="F165" s="28">
        <f t="shared" si="5"/>
        <v>7</v>
      </c>
      <c r="H165" s="29" t="s">
        <v>310</v>
      </c>
    </row>
    <row r="166" spans="2:9">
      <c r="B166" s="28">
        <v>237</v>
      </c>
      <c r="C166" s="29" t="s">
        <v>311</v>
      </c>
      <c r="E166" s="29" t="str">
        <f t="shared" si="4"/>
        <v>水銀及びその化合物</v>
      </c>
      <c r="F166" s="28">
        <f t="shared" si="5"/>
        <v>9</v>
      </c>
      <c r="H166" s="29" t="s">
        <v>311</v>
      </c>
    </row>
    <row r="167" spans="2:9">
      <c r="B167" s="28">
        <v>238</v>
      </c>
      <c r="C167" s="29" t="s">
        <v>312</v>
      </c>
      <c r="E167" s="29" t="str">
        <f t="shared" si="4"/>
        <v>水素化テルフェニル</v>
      </c>
      <c r="F167" s="28">
        <f t="shared" si="5"/>
        <v>9</v>
      </c>
      <c r="H167" s="29" t="s">
        <v>312</v>
      </c>
    </row>
    <row r="168" spans="2:9">
      <c r="B168" s="28">
        <v>240</v>
      </c>
      <c r="C168" s="29" t="s">
        <v>313</v>
      </c>
      <c r="E168" s="29" t="str">
        <f t="shared" si="4"/>
        <v>スチレン</v>
      </c>
      <c r="F168" s="28">
        <f t="shared" si="5"/>
        <v>4</v>
      </c>
      <c r="H168" s="29" t="s">
        <v>313</v>
      </c>
    </row>
    <row r="169" spans="2:9">
      <c r="B169" s="28">
        <v>242</v>
      </c>
      <c r="C169" s="29" t="s">
        <v>314</v>
      </c>
      <c r="E169" s="29" t="str">
        <f t="shared" si="4"/>
        <v>セレン及びその化合物</v>
      </c>
      <c r="F169" s="28">
        <f t="shared" si="5"/>
        <v>10</v>
      </c>
      <c r="H169" s="29" t="s">
        <v>314</v>
      </c>
    </row>
    <row r="170" spans="2:9">
      <c r="B170" s="28">
        <v>243</v>
      </c>
      <c r="C170" s="29" t="s">
        <v>315</v>
      </c>
      <c r="E170" s="29" t="str">
        <f t="shared" si="4"/>
        <v>ダイオキシン類</v>
      </c>
      <c r="F170" s="28">
        <f t="shared" si="5"/>
        <v>7</v>
      </c>
      <c r="H170" s="29" t="s">
        <v>315</v>
      </c>
      <c r="I170" s="28">
        <v>1</v>
      </c>
    </row>
    <row r="171" spans="2:9" ht="36">
      <c r="B171" s="28">
        <v>244</v>
      </c>
      <c r="C171" s="29" t="s">
        <v>316</v>
      </c>
      <c r="D171" s="28" t="s">
        <v>317</v>
      </c>
      <c r="E171" s="29" t="str">
        <f t="shared" si="4"/>
        <v>ダゾメット</v>
      </c>
      <c r="F171" s="28">
        <f t="shared" si="5"/>
        <v>5</v>
      </c>
      <c r="H171" s="29" t="s">
        <v>317</v>
      </c>
    </row>
    <row r="172" spans="2:9">
      <c r="B172" s="28">
        <v>245</v>
      </c>
      <c r="C172" s="29" t="s">
        <v>318</v>
      </c>
      <c r="E172" s="29" t="str">
        <f t="shared" si="4"/>
        <v>チオ尿素</v>
      </c>
      <c r="F172" s="28">
        <f t="shared" si="5"/>
        <v>4</v>
      </c>
      <c r="H172" s="29" t="s">
        <v>318</v>
      </c>
    </row>
    <row r="173" spans="2:9" ht="36">
      <c r="B173" s="28">
        <v>248</v>
      </c>
      <c r="C173" s="29" t="s">
        <v>319</v>
      </c>
      <c r="D173" s="28" t="s">
        <v>320</v>
      </c>
      <c r="E173" s="29" t="str">
        <f t="shared" si="4"/>
        <v>ダイアジノン</v>
      </c>
      <c r="F173" s="28">
        <f t="shared" si="5"/>
        <v>6</v>
      </c>
      <c r="H173" s="29" t="s">
        <v>320</v>
      </c>
    </row>
    <row r="174" spans="2:9" ht="36">
      <c r="B174" s="28">
        <v>249</v>
      </c>
      <c r="C174" s="29" t="s">
        <v>321</v>
      </c>
      <c r="D174" s="28" t="s">
        <v>322</v>
      </c>
      <c r="E174" s="29" t="str">
        <f t="shared" si="4"/>
        <v>クロルピリホス</v>
      </c>
      <c r="F174" s="28">
        <f t="shared" si="5"/>
        <v>7</v>
      </c>
      <c r="H174" s="29" t="s">
        <v>322</v>
      </c>
    </row>
    <row r="175" spans="2:9" ht="36">
      <c r="B175" s="28">
        <v>250</v>
      </c>
      <c r="C175" s="29" t="s">
        <v>323</v>
      </c>
      <c r="D175" s="28" t="s">
        <v>324</v>
      </c>
      <c r="E175" s="29" t="str">
        <f t="shared" si="4"/>
        <v>イソキサチオン</v>
      </c>
      <c r="F175" s="28">
        <f t="shared" si="5"/>
        <v>7</v>
      </c>
      <c r="H175" s="29" t="s">
        <v>324</v>
      </c>
    </row>
    <row r="176" spans="2:9" ht="36">
      <c r="B176" s="28">
        <v>251</v>
      </c>
      <c r="C176" s="29" t="s">
        <v>325</v>
      </c>
      <c r="D176" s="28" t="s">
        <v>326</v>
      </c>
      <c r="E176" s="29" t="str">
        <f t="shared" si="4"/>
        <v>フェニトロチオン</v>
      </c>
      <c r="F176" s="28">
        <f t="shared" si="5"/>
        <v>8</v>
      </c>
      <c r="H176" s="29" t="s">
        <v>327</v>
      </c>
    </row>
    <row r="177" spans="2:8" ht="36">
      <c r="B177" s="28">
        <v>252</v>
      </c>
      <c r="C177" s="29" t="s">
        <v>328</v>
      </c>
      <c r="D177" s="28" t="s">
        <v>329</v>
      </c>
      <c r="E177" s="29" t="str">
        <f t="shared" si="4"/>
        <v>フェンチオン</v>
      </c>
      <c r="F177" s="28">
        <f t="shared" si="5"/>
        <v>6</v>
      </c>
      <c r="H177" s="29" t="s">
        <v>330</v>
      </c>
    </row>
    <row r="178" spans="2:8">
      <c r="B178" s="28">
        <v>254</v>
      </c>
      <c r="C178" s="29" t="s">
        <v>331</v>
      </c>
      <c r="D178" s="28" t="s">
        <v>332</v>
      </c>
      <c r="E178" s="29" t="str">
        <f t="shared" si="4"/>
        <v>イプロベンホス</v>
      </c>
      <c r="F178" s="28">
        <f t="shared" si="5"/>
        <v>7</v>
      </c>
      <c r="H178" s="29" t="s">
        <v>333</v>
      </c>
    </row>
    <row r="179" spans="2:8">
      <c r="B179" s="28">
        <v>255</v>
      </c>
      <c r="C179" s="29" t="s">
        <v>334</v>
      </c>
      <c r="E179" s="29" t="str">
        <f t="shared" si="4"/>
        <v>デカブロモジフェニルエーテル</v>
      </c>
      <c r="F179" s="28">
        <f t="shared" si="5"/>
        <v>14</v>
      </c>
      <c r="H179" s="29" t="s">
        <v>334</v>
      </c>
    </row>
    <row r="180" spans="2:8">
      <c r="B180" s="28">
        <v>257</v>
      </c>
      <c r="C180" s="29" t="s">
        <v>335</v>
      </c>
      <c r="D180" s="28" t="s">
        <v>336</v>
      </c>
      <c r="E180" s="29" t="str">
        <f t="shared" si="4"/>
        <v>デカノール</v>
      </c>
      <c r="F180" s="28">
        <f t="shared" si="5"/>
        <v>5</v>
      </c>
      <c r="H180" s="29" t="s">
        <v>336</v>
      </c>
    </row>
    <row r="181" spans="2:8" ht="36">
      <c r="B181" s="28">
        <v>258</v>
      </c>
      <c r="C181" s="29" t="s">
        <v>337</v>
      </c>
      <c r="D181" s="28" t="s">
        <v>338</v>
      </c>
      <c r="E181" s="29" t="str">
        <f t="shared" si="4"/>
        <v>ヘキサメチレンテトラミン</v>
      </c>
      <c r="F181" s="28">
        <f t="shared" si="5"/>
        <v>12</v>
      </c>
      <c r="H181" s="29" t="s">
        <v>338</v>
      </c>
    </row>
    <row r="182" spans="2:8">
      <c r="B182" s="28">
        <v>259</v>
      </c>
      <c r="C182" s="29" t="s">
        <v>339</v>
      </c>
      <c r="D182" s="28" t="s">
        <v>340</v>
      </c>
      <c r="E182" s="29" t="str">
        <f t="shared" si="4"/>
        <v>ジスルフィラム</v>
      </c>
      <c r="F182" s="28">
        <f t="shared" si="5"/>
        <v>7</v>
      </c>
      <c r="H182" s="29" t="s">
        <v>340</v>
      </c>
    </row>
    <row r="183" spans="2:8">
      <c r="B183" s="28">
        <v>260</v>
      </c>
      <c r="C183" s="29" t="s">
        <v>341</v>
      </c>
      <c r="D183" s="28" t="s">
        <v>342</v>
      </c>
      <c r="E183" s="29" t="str">
        <f t="shared" si="4"/>
        <v>クロロタロニル</v>
      </c>
      <c r="F183" s="28">
        <f t="shared" si="5"/>
        <v>7</v>
      </c>
      <c r="H183" s="29" t="s">
        <v>343</v>
      </c>
    </row>
    <row r="184" spans="2:8" ht="36">
      <c r="B184" s="28">
        <v>261</v>
      </c>
      <c r="C184" s="29" t="s">
        <v>344</v>
      </c>
      <c r="D184" s="28" t="s">
        <v>345</v>
      </c>
      <c r="E184" s="29" t="str">
        <f t="shared" si="4"/>
        <v>フサライド</v>
      </c>
      <c r="F184" s="28">
        <f t="shared" si="5"/>
        <v>5</v>
      </c>
      <c r="H184" s="29" t="s">
        <v>345</v>
      </c>
    </row>
    <row r="185" spans="2:8">
      <c r="B185" s="28">
        <v>262</v>
      </c>
      <c r="C185" s="29" t="s">
        <v>346</v>
      </c>
      <c r="E185" s="29" t="str">
        <f t="shared" si="4"/>
        <v>テトラクロロエチレン</v>
      </c>
      <c r="F185" s="28">
        <f t="shared" si="5"/>
        <v>10</v>
      </c>
      <c r="H185" s="29" t="s">
        <v>346</v>
      </c>
    </row>
    <row r="186" spans="2:8">
      <c r="B186" s="28">
        <v>265</v>
      </c>
      <c r="C186" s="29" t="s">
        <v>347</v>
      </c>
      <c r="E186" s="29" t="str">
        <f t="shared" si="4"/>
        <v>テトラヒドロメチル無水フタル酸</v>
      </c>
      <c r="F186" s="28">
        <f t="shared" si="5"/>
        <v>15</v>
      </c>
      <c r="H186" s="29" t="s">
        <v>347</v>
      </c>
    </row>
    <row r="187" spans="2:8" ht="72">
      <c r="B187" s="28">
        <v>266</v>
      </c>
      <c r="C187" s="29" t="s">
        <v>348</v>
      </c>
      <c r="D187" s="28" t="s">
        <v>349</v>
      </c>
      <c r="E187" s="29" t="str">
        <f t="shared" si="4"/>
        <v>テフルトリン</v>
      </c>
      <c r="F187" s="28">
        <f t="shared" si="5"/>
        <v>6</v>
      </c>
      <c r="H187" s="29" t="s">
        <v>349</v>
      </c>
    </row>
    <row r="188" spans="2:8" ht="72">
      <c r="B188" s="28">
        <v>267</v>
      </c>
      <c r="C188" s="29" t="s">
        <v>350</v>
      </c>
      <c r="D188" s="28" t="s">
        <v>351</v>
      </c>
      <c r="E188" s="29" t="str">
        <f t="shared" si="4"/>
        <v>チオジカルブ</v>
      </c>
      <c r="F188" s="28">
        <f t="shared" si="5"/>
        <v>6</v>
      </c>
      <c r="H188" s="29" t="s">
        <v>351</v>
      </c>
    </row>
    <row r="189" spans="2:8">
      <c r="B189" s="28">
        <v>268</v>
      </c>
      <c r="C189" s="29" t="s">
        <v>352</v>
      </c>
      <c r="D189" s="28" t="s">
        <v>353</v>
      </c>
      <c r="E189" s="29" t="str">
        <f t="shared" si="4"/>
        <v>チウラム</v>
      </c>
      <c r="F189" s="28">
        <f t="shared" si="5"/>
        <v>4</v>
      </c>
      <c r="H189" s="29" t="s">
        <v>354</v>
      </c>
    </row>
    <row r="190" spans="2:8">
      <c r="B190" s="28">
        <v>270</v>
      </c>
      <c r="C190" s="29" t="s">
        <v>355</v>
      </c>
      <c r="E190" s="29" t="str">
        <f t="shared" si="4"/>
        <v>テレフタル酸</v>
      </c>
      <c r="F190" s="28">
        <f t="shared" si="5"/>
        <v>6</v>
      </c>
      <c r="H190" s="29" t="s">
        <v>355</v>
      </c>
    </row>
    <row r="191" spans="2:8">
      <c r="B191" s="28">
        <v>271</v>
      </c>
      <c r="C191" s="29" t="s">
        <v>356</v>
      </c>
      <c r="E191" s="29" t="str">
        <f t="shared" si="4"/>
        <v>テレフタル酸ジメチル</v>
      </c>
      <c r="F191" s="28">
        <f t="shared" si="5"/>
        <v>10</v>
      </c>
      <c r="H191" s="29" t="s">
        <v>356</v>
      </c>
    </row>
    <row r="192" spans="2:8">
      <c r="B192" s="28">
        <v>272</v>
      </c>
      <c r="C192" s="29" t="s">
        <v>357</v>
      </c>
      <c r="E192" s="29" t="str">
        <f t="shared" si="4"/>
        <v>銅水溶性塩（錯塩を除く。）</v>
      </c>
      <c r="F192" s="28">
        <f t="shared" si="5"/>
        <v>13</v>
      </c>
      <c r="H192" s="29" t="s">
        <v>357</v>
      </c>
    </row>
    <row r="193" spans="2:9">
      <c r="B193" s="28">
        <v>273</v>
      </c>
      <c r="C193" s="29" t="s">
        <v>358</v>
      </c>
      <c r="D193" s="28" t="s">
        <v>359</v>
      </c>
      <c r="E193" s="29" t="str">
        <f t="shared" si="4"/>
        <v>ノルマル－ドデシルアルコール</v>
      </c>
      <c r="F193" s="28">
        <f t="shared" si="5"/>
        <v>14</v>
      </c>
      <c r="H193" s="29" t="s">
        <v>359</v>
      </c>
    </row>
    <row r="194" spans="2:9">
      <c r="B194" s="28">
        <v>275</v>
      </c>
      <c r="C194" s="29" t="s">
        <v>360</v>
      </c>
      <c r="E194" s="29" t="str">
        <f t="shared" si="4"/>
        <v>ドデシル硫酸ナトリウム</v>
      </c>
      <c r="F194" s="28">
        <f t="shared" si="5"/>
        <v>11</v>
      </c>
      <c r="H194" s="29" t="s">
        <v>360</v>
      </c>
    </row>
    <row r="195" spans="2:9">
      <c r="B195" s="28">
        <v>277</v>
      </c>
      <c r="C195" s="29" t="s">
        <v>361</v>
      </c>
      <c r="E195" s="29" t="str">
        <f t="shared" si="4"/>
        <v>トリエチルアミン</v>
      </c>
      <c r="F195" s="28">
        <f t="shared" si="5"/>
        <v>8</v>
      </c>
      <c r="H195" s="29" t="s">
        <v>361</v>
      </c>
    </row>
    <row r="196" spans="2:9">
      <c r="B196" s="28">
        <v>279</v>
      </c>
      <c r="C196" s="29" t="s">
        <v>362</v>
      </c>
      <c r="E196" s="29" t="str">
        <f t="shared" ref="E196:E259" si="6">IF(D196="",C196,D196)</f>
        <v>１，１，１－トリクロロエタン</v>
      </c>
      <c r="F196" s="28">
        <f t="shared" si="5"/>
        <v>14</v>
      </c>
      <c r="H196" s="29" t="s">
        <v>362</v>
      </c>
    </row>
    <row r="197" spans="2:9">
      <c r="B197" s="28">
        <v>280</v>
      </c>
      <c r="C197" s="29" t="s">
        <v>363</v>
      </c>
      <c r="E197" s="29" t="str">
        <f t="shared" si="6"/>
        <v>１，１，２－トリクロロエタン</v>
      </c>
      <c r="F197" s="28">
        <f t="shared" ref="F197:F260" si="7">LEN(E197)</f>
        <v>14</v>
      </c>
      <c r="H197" s="29" t="s">
        <v>363</v>
      </c>
    </row>
    <row r="198" spans="2:9">
      <c r="B198" s="28">
        <v>281</v>
      </c>
      <c r="C198" s="29" t="s">
        <v>364</v>
      </c>
      <c r="E198" s="29" t="str">
        <f t="shared" si="6"/>
        <v>トリクロロエチレン</v>
      </c>
      <c r="F198" s="28">
        <f t="shared" si="7"/>
        <v>9</v>
      </c>
      <c r="H198" s="29" t="s">
        <v>364</v>
      </c>
      <c r="I198" s="28">
        <v>1</v>
      </c>
    </row>
    <row r="199" spans="2:9">
      <c r="B199" s="28">
        <v>284</v>
      </c>
      <c r="C199" s="29" t="s">
        <v>365</v>
      </c>
      <c r="D199" s="28" t="s">
        <v>366</v>
      </c>
      <c r="E199" s="29" t="str">
        <f t="shared" si="6"/>
        <v>ＣＦＣ－１１３</v>
      </c>
      <c r="F199" s="28">
        <f t="shared" si="7"/>
        <v>7</v>
      </c>
      <c r="H199" s="29" t="s">
        <v>366</v>
      </c>
    </row>
    <row r="200" spans="2:9">
      <c r="B200" s="28">
        <v>285</v>
      </c>
      <c r="C200" s="29" t="s">
        <v>367</v>
      </c>
      <c r="D200" s="28" t="s">
        <v>368</v>
      </c>
      <c r="E200" s="29" t="str">
        <f t="shared" si="6"/>
        <v>クロロピクリン</v>
      </c>
      <c r="F200" s="28">
        <f t="shared" si="7"/>
        <v>7</v>
      </c>
      <c r="H200" s="29" t="s">
        <v>368</v>
      </c>
    </row>
    <row r="201" spans="2:9" ht="36">
      <c r="B201" s="28">
        <v>286</v>
      </c>
      <c r="C201" s="29" t="s">
        <v>369</v>
      </c>
      <c r="D201" s="28" t="s">
        <v>370</v>
      </c>
      <c r="E201" s="29" t="str">
        <f t="shared" si="6"/>
        <v>トリクロピル</v>
      </c>
      <c r="F201" s="28">
        <f t="shared" si="7"/>
        <v>6</v>
      </c>
      <c r="H201" s="29" t="s">
        <v>370</v>
      </c>
    </row>
    <row r="202" spans="2:9">
      <c r="B202" s="28">
        <v>287</v>
      </c>
      <c r="C202" s="29" t="s">
        <v>371</v>
      </c>
      <c r="E202" s="29" t="str">
        <f t="shared" si="6"/>
        <v>２，４，６－トリクロロフェノール</v>
      </c>
      <c r="F202" s="28">
        <f t="shared" si="7"/>
        <v>16</v>
      </c>
      <c r="H202" s="29" t="s">
        <v>371</v>
      </c>
    </row>
    <row r="203" spans="2:9">
      <c r="B203" s="28">
        <v>288</v>
      </c>
      <c r="C203" s="29" t="s">
        <v>372</v>
      </c>
      <c r="D203" s="28" t="s">
        <v>373</v>
      </c>
      <c r="E203" s="29" t="str">
        <f t="shared" si="6"/>
        <v>ＣＦＣ－１１</v>
      </c>
      <c r="F203" s="28">
        <f t="shared" si="7"/>
        <v>6</v>
      </c>
      <c r="H203" s="29" t="s">
        <v>373</v>
      </c>
    </row>
    <row r="204" spans="2:9">
      <c r="B204" s="28">
        <v>289</v>
      </c>
      <c r="C204" s="29" t="s">
        <v>374</v>
      </c>
      <c r="E204" s="29" t="str">
        <f t="shared" si="6"/>
        <v>１，２，３－トリクロロプロパン</v>
      </c>
      <c r="F204" s="28">
        <f t="shared" si="7"/>
        <v>15</v>
      </c>
      <c r="H204" s="29" t="s">
        <v>374</v>
      </c>
    </row>
    <row r="205" spans="2:9">
      <c r="B205" s="28">
        <v>290</v>
      </c>
      <c r="C205" s="29" t="s">
        <v>375</v>
      </c>
      <c r="E205" s="29" t="str">
        <f t="shared" si="6"/>
        <v>トリクロロベンゼン</v>
      </c>
      <c r="F205" s="28">
        <f t="shared" si="7"/>
        <v>9</v>
      </c>
      <c r="H205" s="29" t="s">
        <v>375</v>
      </c>
    </row>
    <row r="206" spans="2:9">
      <c r="B206" s="28">
        <v>292</v>
      </c>
      <c r="C206" s="29" t="s">
        <v>376</v>
      </c>
      <c r="E206" s="29" t="str">
        <f t="shared" si="6"/>
        <v>トリブチルアミン</v>
      </c>
      <c r="F206" s="28">
        <f t="shared" si="7"/>
        <v>8</v>
      </c>
      <c r="H206" s="29" t="s">
        <v>376</v>
      </c>
    </row>
    <row r="207" spans="2:9" ht="54">
      <c r="B207" s="28">
        <v>293</v>
      </c>
      <c r="C207" s="29" t="s">
        <v>377</v>
      </c>
      <c r="D207" s="28" t="s">
        <v>378</v>
      </c>
      <c r="E207" s="29" t="str">
        <f t="shared" si="6"/>
        <v>トリフルラリン</v>
      </c>
      <c r="F207" s="28">
        <f t="shared" si="7"/>
        <v>7</v>
      </c>
      <c r="H207" s="29" t="s">
        <v>378</v>
      </c>
    </row>
    <row r="208" spans="2:9">
      <c r="B208" s="28">
        <v>298</v>
      </c>
      <c r="C208" s="29" t="s">
        <v>379</v>
      </c>
      <c r="E208" s="29" t="str">
        <f t="shared" si="6"/>
        <v>トリレンジイソシアネート</v>
      </c>
      <c r="F208" s="28">
        <f t="shared" si="7"/>
        <v>12</v>
      </c>
      <c r="H208" s="29" t="s">
        <v>379</v>
      </c>
    </row>
    <row r="209" spans="2:9">
      <c r="B209" s="28">
        <v>299</v>
      </c>
      <c r="C209" s="29" t="s">
        <v>380</v>
      </c>
      <c r="E209" s="29" t="str">
        <f t="shared" si="6"/>
        <v>トルイジン</v>
      </c>
      <c r="F209" s="28">
        <f t="shared" si="7"/>
        <v>5</v>
      </c>
      <c r="H209" s="29" t="s">
        <v>380</v>
      </c>
      <c r="I209" s="28">
        <v>1</v>
      </c>
    </row>
    <row r="210" spans="2:9">
      <c r="B210" s="28">
        <v>300</v>
      </c>
      <c r="C210" s="29" t="s">
        <v>381</v>
      </c>
      <c r="E210" s="29" t="str">
        <f t="shared" si="6"/>
        <v>トルエン</v>
      </c>
      <c r="F210" s="28">
        <f t="shared" si="7"/>
        <v>4</v>
      </c>
      <c r="H210" s="29" t="s">
        <v>381</v>
      </c>
    </row>
    <row r="211" spans="2:9">
      <c r="B211" s="28">
        <v>302</v>
      </c>
      <c r="C211" s="29" t="s">
        <v>382</v>
      </c>
      <c r="E211" s="29" t="str">
        <f t="shared" si="6"/>
        <v>ナフタレン</v>
      </c>
      <c r="F211" s="28">
        <f t="shared" si="7"/>
        <v>5</v>
      </c>
      <c r="H211" s="29" t="s">
        <v>382</v>
      </c>
    </row>
    <row r="212" spans="2:9">
      <c r="B212" s="28">
        <v>308</v>
      </c>
      <c r="C212" s="29" t="s">
        <v>383</v>
      </c>
      <c r="E212" s="29" t="str">
        <f t="shared" si="6"/>
        <v>ニッケル</v>
      </c>
      <c r="F212" s="28">
        <f t="shared" si="7"/>
        <v>4</v>
      </c>
      <c r="H212" s="29" t="s">
        <v>383</v>
      </c>
    </row>
    <row r="213" spans="2:9">
      <c r="B213" s="28">
        <v>309</v>
      </c>
      <c r="C213" s="29" t="s">
        <v>384</v>
      </c>
      <c r="E213" s="29" t="str">
        <f t="shared" si="6"/>
        <v>ニッケル化合物</v>
      </c>
      <c r="F213" s="28">
        <f t="shared" si="7"/>
        <v>7</v>
      </c>
      <c r="H213" s="29" t="s">
        <v>384</v>
      </c>
      <c r="I213" s="28">
        <v>1</v>
      </c>
    </row>
    <row r="214" spans="2:9">
      <c r="B214" s="28">
        <v>312</v>
      </c>
      <c r="C214" s="29" t="s">
        <v>385</v>
      </c>
      <c r="E214" s="29" t="str">
        <f t="shared" si="6"/>
        <v>オルト－ニトロアニリン</v>
      </c>
      <c r="F214" s="28">
        <f t="shared" si="7"/>
        <v>11</v>
      </c>
      <c r="H214" s="29" t="s">
        <v>385</v>
      </c>
    </row>
    <row r="215" spans="2:9">
      <c r="B215" s="28">
        <v>314</v>
      </c>
      <c r="C215" s="29" t="s">
        <v>386</v>
      </c>
      <c r="E215" s="29" t="str">
        <f t="shared" si="6"/>
        <v>パラ－ニトロクロロベンゼン</v>
      </c>
      <c r="F215" s="28">
        <f t="shared" si="7"/>
        <v>13</v>
      </c>
      <c r="H215" s="29" t="s">
        <v>386</v>
      </c>
    </row>
    <row r="216" spans="2:9">
      <c r="B216" s="28">
        <v>316</v>
      </c>
      <c r="C216" s="29" t="s">
        <v>387</v>
      </c>
      <c r="E216" s="29" t="str">
        <f t="shared" si="6"/>
        <v>ニトロベンゼン</v>
      </c>
      <c r="F216" s="28">
        <f t="shared" si="7"/>
        <v>7</v>
      </c>
      <c r="H216" s="29" t="s">
        <v>387</v>
      </c>
    </row>
    <row r="217" spans="2:9">
      <c r="B217" s="28">
        <v>317</v>
      </c>
      <c r="C217" s="29" t="s">
        <v>388</v>
      </c>
      <c r="E217" s="29" t="str">
        <f t="shared" si="6"/>
        <v>ニトロメタン</v>
      </c>
      <c r="F217" s="28">
        <f t="shared" si="7"/>
        <v>6</v>
      </c>
      <c r="H217" s="29" t="s">
        <v>388</v>
      </c>
    </row>
    <row r="218" spans="2:9">
      <c r="B218" s="28">
        <v>318</v>
      </c>
      <c r="C218" s="29" t="s">
        <v>389</v>
      </c>
      <c r="E218" s="29" t="str">
        <f t="shared" si="6"/>
        <v>二硫化炭素</v>
      </c>
      <c r="F218" s="28">
        <f t="shared" si="7"/>
        <v>5</v>
      </c>
      <c r="H218" s="29" t="s">
        <v>389</v>
      </c>
    </row>
    <row r="219" spans="2:9">
      <c r="B219" s="28">
        <v>319</v>
      </c>
      <c r="C219" s="29" t="s">
        <v>390</v>
      </c>
      <c r="D219" s="28" t="s">
        <v>391</v>
      </c>
      <c r="E219" s="29" t="str">
        <f t="shared" si="6"/>
        <v>ノルマル－ノニルアルコール</v>
      </c>
      <c r="F219" s="28">
        <f t="shared" si="7"/>
        <v>13</v>
      </c>
      <c r="H219" s="29" t="s">
        <v>391</v>
      </c>
    </row>
    <row r="220" spans="2:9" ht="36">
      <c r="B220" s="28">
        <v>320</v>
      </c>
      <c r="C220" s="29" t="s">
        <v>392</v>
      </c>
      <c r="E220" s="29" t="str">
        <f t="shared" si="6"/>
        <v>アルキルフェノール（アルキル基の炭素数が９のものに限る。）</v>
      </c>
      <c r="F220" s="28">
        <f t="shared" si="7"/>
        <v>29</v>
      </c>
      <c r="H220" s="29" t="s">
        <v>392</v>
      </c>
    </row>
    <row r="221" spans="2:9">
      <c r="B221" s="28">
        <v>321</v>
      </c>
      <c r="C221" s="29" t="s">
        <v>393</v>
      </c>
      <c r="E221" s="29" t="str">
        <f t="shared" si="6"/>
        <v>バナジウム化合物</v>
      </c>
      <c r="F221" s="28">
        <f t="shared" si="7"/>
        <v>8</v>
      </c>
      <c r="H221" s="29" t="s">
        <v>393</v>
      </c>
    </row>
    <row r="222" spans="2:9" ht="36">
      <c r="B222" s="28">
        <v>323</v>
      </c>
      <c r="C222" s="29" t="s">
        <v>394</v>
      </c>
      <c r="D222" s="28" t="s">
        <v>395</v>
      </c>
      <c r="E222" s="29" t="str">
        <f t="shared" si="6"/>
        <v>シメトリン</v>
      </c>
      <c r="F222" s="28">
        <f t="shared" si="7"/>
        <v>5</v>
      </c>
      <c r="H222" s="29" t="s">
        <v>395</v>
      </c>
    </row>
    <row r="223" spans="2:9">
      <c r="B223" s="28">
        <v>325</v>
      </c>
      <c r="C223" s="29" t="s">
        <v>396</v>
      </c>
      <c r="D223" s="28" t="s">
        <v>397</v>
      </c>
      <c r="E223" s="29" t="str">
        <f t="shared" si="6"/>
        <v>オキシン銅</v>
      </c>
      <c r="F223" s="28">
        <f t="shared" si="7"/>
        <v>5</v>
      </c>
      <c r="H223" s="29" t="s">
        <v>398</v>
      </c>
    </row>
    <row r="224" spans="2:9">
      <c r="B224" s="28">
        <v>328</v>
      </c>
      <c r="C224" s="29" t="s">
        <v>399</v>
      </c>
      <c r="D224" s="28" t="s">
        <v>400</v>
      </c>
      <c r="E224" s="29" t="str">
        <f t="shared" si="6"/>
        <v>ジラム</v>
      </c>
      <c r="F224" s="28">
        <f t="shared" si="7"/>
        <v>3</v>
      </c>
      <c r="H224" s="29" t="s">
        <v>400</v>
      </c>
    </row>
    <row r="225" spans="2:9" ht="36">
      <c r="B225" s="28">
        <v>329</v>
      </c>
      <c r="C225" s="29" t="s">
        <v>401</v>
      </c>
      <c r="D225" s="28" t="s">
        <v>402</v>
      </c>
      <c r="E225" s="29" t="str">
        <f t="shared" si="6"/>
        <v>ポリカーバメート</v>
      </c>
      <c r="F225" s="28">
        <f t="shared" si="7"/>
        <v>8</v>
      </c>
      <c r="H225" s="29" t="s">
        <v>402</v>
      </c>
    </row>
    <row r="226" spans="2:9" ht="36">
      <c r="B226" s="28">
        <v>331</v>
      </c>
      <c r="C226" s="29" t="s">
        <v>403</v>
      </c>
      <c r="D226" s="28" t="s">
        <v>404</v>
      </c>
      <c r="E226" s="29" t="str">
        <f t="shared" si="6"/>
        <v>カズサホス</v>
      </c>
      <c r="F226" s="28">
        <f t="shared" si="7"/>
        <v>5</v>
      </c>
      <c r="H226" s="29" t="s">
        <v>404</v>
      </c>
    </row>
    <row r="227" spans="2:9">
      <c r="B227" s="28">
        <v>332</v>
      </c>
      <c r="C227" s="29" t="s">
        <v>405</v>
      </c>
      <c r="E227" s="29" t="str">
        <f t="shared" si="6"/>
        <v>砒素及びその無機化合物</v>
      </c>
      <c r="F227" s="28">
        <f t="shared" si="7"/>
        <v>11</v>
      </c>
      <c r="H227" s="29" t="s">
        <v>405</v>
      </c>
      <c r="I227" s="28">
        <v>1</v>
      </c>
    </row>
    <row r="228" spans="2:9">
      <c r="B228" s="28">
        <v>333</v>
      </c>
      <c r="C228" s="29" t="s">
        <v>406</v>
      </c>
      <c r="E228" s="29" t="str">
        <f t="shared" si="6"/>
        <v>ヒドラジン</v>
      </c>
      <c r="F228" s="28">
        <f t="shared" si="7"/>
        <v>5</v>
      </c>
      <c r="H228" s="29" t="s">
        <v>406</v>
      </c>
    </row>
    <row r="229" spans="2:9">
      <c r="B229" s="28">
        <v>336</v>
      </c>
      <c r="C229" s="29" t="s">
        <v>407</v>
      </c>
      <c r="E229" s="29" t="str">
        <f t="shared" si="6"/>
        <v>ヒドロキノン</v>
      </c>
      <c r="F229" s="28">
        <f t="shared" si="7"/>
        <v>6</v>
      </c>
      <c r="H229" s="29" t="s">
        <v>407</v>
      </c>
    </row>
    <row r="230" spans="2:9">
      <c r="B230" s="28">
        <v>337</v>
      </c>
      <c r="C230" s="29" t="s">
        <v>408</v>
      </c>
      <c r="E230" s="29" t="str">
        <f t="shared" si="6"/>
        <v>４－ビニル－１－シクロヘキセン</v>
      </c>
      <c r="F230" s="28">
        <f t="shared" si="7"/>
        <v>15</v>
      </c>
      <c r="H230" s="29" t="s">
        <v>408</v>
      </c>
    </row>
    <row r="231" spans="2:9">
      <c r="B231" s="28">
        <v>340</v>
      </c>
      <c r="C231" s="29" t="s">
        <v>409</v>
      </c>
      <c r="E231" s="29" t="str">
        <f t="shared" si="6"/>
        <v>ビフェニル</v>
      </c>
      <c r="F231" s="28">
        <f t="shared" si="7"/>
        <v>5</v>
      </c>
      <c r="H231" s="29" t="s">
        <v>409</v>
      </c>
    </row>
    <row r="232" spans="2:9">
      <c r="B232" s="28">
        <v>341</v>
      </c>
      <c r="C232" s="29" t="s">
        <v>410</v>
      </c>
      <c r="E232" s="29" t="str">
        <f t="shared" si="6"/>
        <v>ピペラジン</v>
      </c>
      <c r="F232" s="28">
        <f t="shared" si="7"/>
        <v>5</v>
      </c>
      <c r="H232" s="29" t="s">
        <v>410</v>
      </c>
    </row>
    <row r="233" spans="2:9">
      <c r="B233" s="28">
        <v>342</v>
      </c>
      <c r="C233" s="29" t="s">
        <v>411</v>
      </c>
      <c r="E233" s="29" t="str">
        <f t="shared" si="6"/>
        <v>ピリジン</v>
      </c>
      <c r="F233" s="28">
        <f t="shared" si="7"/>
        <v>4</v>
      </c>
      <c r="H233" s="29" t="s">
        <v>411</v>
      </c>
    </row>
    <row r="234" spans="2:9">
      <c r="B234" s="28">
        <v>343</v>
      </c>
      <c r="C234" s="29" t="s">
        <v>412</v>
      </c>
      <c r="D234" s="28" t="s">
        <v>413</v>
      </c>
      <c r="E234" s="29" t="str">
        <f t="shared" si="6"/>
        <v>カテコール</v>
      </c>
      <c r="F234" s="28">
        <f t="shared" si="7"/>
        <v>5</v>
      </c>
      <c r="H234" s="29" t="s">
        <v>413</v>
      </c>
    </row>
    <row r="235" spans="2:9">
      <c r="B235" s="28">
        <v>346</v>
      </c>
      <c r="C235" s="29" t="s">
        <v>414</v>
      </c>
      <c r="E235" s="29" t="str">
        <f t="shared" si="6"/>
        <v>２－フェニルフェノール</v>
      </c>
      <c r="F235" s="28">
        <f t="shared" si="7"/>
        <v>11</v>
      </c>
      <c r="H235" s="29" t="s">
        <v>414</v>
      </c>
    </row>
    <row r="236" spans="2:9">
      <c r="B236" s="28">
        <v>347</v>
      </c>
      <c r="C236" s="29" t="s">
        <v>415</v>
      </c>
      <c r="E236" s="29" t="str">
        <f t="shared" si="6"/>
        <v>Ｎ－フェニルマレイミド</v>
      </c>
      <c r="F236" s="28">
        <f t="shared" si="7"/>
        <v>11</v>
      </c>
      <c r="H236" s="29" t="s">
        <v>415</v>
      </c>
    </row>
    <row r="237" spans="2:9">
      <c r="B237" s="28">
        <v>348</v>
      </c>
      <c r="C237" s="29" t="s">
        <v>416</v>
      </c>
      <c r="E237" s="29" t="str">
        <f t="shared" si="6"/>
        <v>フェニレンジアミン</v>
      </c>
      <c r="F237" s="28">
        <f t="shared" si="7"/>
        <v>9</v>
      </c>
      <c r="H237" s="29" t="s">
        <v>416</v>
      </c>
    </row>
    <row r="238" spans="2:9">
      <c r="B238" s="28">
        <v>349</v>
      </c>
      <c r="C238" s="29" t="s">
        <v>417</v>
      </c>
      <c r="E238" s="29" t="str">
        <f t="shared" si="6"/>
        <v>フェノール</v>
      </c>
      <c r="F238" s="28">
        <f t="shared" si="7"/>
        <v>5</v>
      </c>
      <c r="H238" s="29" t="s">
        <v>417</v>
      </c>
    </row>
    <row r="239" spans="2:9" ht="54">
      <c r="B239" s="28">
        <v>350</v>
      </c>
      <c r="C239" s="29" t="s">
        <v>418</v>
      </c>
      <c r="D239" s="28" t="s">
        <v>419</v>
      </c>
      <c r="E239" s="29" t="str">
        <f t="shared" si="6"/>
        <v>ペルメトリン</v>
      </c>
      <c r="F239" s="28">
        <f t="shared" si="7"/>
        <v>6</v>
      </c>
      <c r="H239" s="29" t="s">
        <v>419</v>
      </c>
    </row>
    <row r="240" spans="2:9">
      <c r="B240" s="28">
        <v>351</v>
      </c>
      <c r="C240" s="29" t="s">
        <v>420</v>
      </c>
      <c r="E240" s="29" t="str">
        <f t="shared" si="6"/>
        <v>１，３－ブタジエン</v>
      </c>
      <c r="F240" s="28">
        <f t="shared" si="7"/>
        <v>9</v>
      </c>
      <c r="H240" s="29" t="s">
        <v>420</v>
      </c>
      <c r="I240" s="28">
        <v>1</v>
      </c>
    </row>
    <row r="241" spans="2:8">
      <c r="B241" s="28">
        <v>354</v>
      </c>
      <c r="C241" s="29" t="s">
        <v>421</v>
      </c>
      <c r="E241" s="29" t="str">
        <f t="shared" si="6"/>
        <v>フタル酸ジブチル</v>
      </c>
      <c r="F241" s="28">
        <f t="shared" si="7"/>
        <v>8</v>
      </c>
      <c r="H241" s="29" t="s">
        <v>421</v>
      </c>
    </row>
    <row r="242" spans="2:8">
      <c r="B242" s="28">
        <v>355</v>
      </c>
      <c r="C242" s="29" t="s">
        <v>422</v>
      </c>
      <c r="E242" s="29" t="str">
        <f t="shared" si="6"/>
        <v>フタル酸ビス（２－エチルヘキシル）</v>
      </c>
      <c r="F242" s="28">
        <f t="shared" si="7"/>
        <v>17</v>
      </c>
      <c r="H242" s="29" t="s">
        <v>422</v>
      </c>
    </row>
    <row r="243" spans="2:8">
      <c r="B243" s="28">
        <v>356</v>
      </c>
      <c r="C243" s="29" t="s">
        <v>423</v>
      </c>
      <c r="E243" s="29" t="str">
        <f t="shared" si="6"/>
        <v>フタル酸ブチル＝ベンジル</v>
      </c>
      <c r="F243" s="28">
        <f t="shared" si="7"/>
        <v>12</v>
      </c>
      <c r="H243" s="29" t="s">
        <v>423</v>
      </c>
    </row>
    <row r="244" spans="2:8" ht="54">
      <c r="B244" s="28">
        <v>357</v>
      </c>
      <c r="C244" s="29" t="s">
        <v>424</v>
      </c>
      <c r="D244" s="28" t="s">
        <v>425</v>
      </c>
      <c r="E244" s="29" t="str">
        <f t="shared" si="6"/>
        <v>ブプロフェジン</v>
      </c>
      <c r="F244" s="28">
        <f t="shared" si="7"/>
        <v>7</v>
      </c>
      <c r="H244" s="29" t="s">
        <v>425</v>
      </c>
    </row>
    <row r="245" spans="2:8" ht="36">
      <c r="B245" s="28">
        <v>358</v>
      </c>
      <c r="C245" s="29" t="s">
        <v>426</v>
      </c>
      <c r="D245" s="28" t="s">
        <v>427</v>
      </c>
      <c r="E245" s="29" t="str">
        <f t="shared" si="6"/>
        <v>テブフェノジド</v>
      </c>
      <c r="F245" s="28">
        <f t="shared" si="7"/>
        <v>7</v>
      </c>
      <c r="H245" s="29" t="s">
        <v>427</v>
      </c>
    </row>
    <row r="246" spans="2:8" ht="36">
      <c r="B246" s="28">
        <v>360</v>
      </c>
      <c r="C246" s="29" t="s">
        <v>428</v>
      </c>
      <c r="D246" s="28" t="s">
        <v>429</v>
      </c>
      <c r="E246" s="29" t="str">
        <f t="shared" si="6"/>
        <v>ベノミル</v>
      </c>
      <c r="F246" s="28">
        <f t="shared" si="7"/>
        <v>4</v>
      </c>
      <c r="H246" s="29" t="s">
        <v>429</v>
      </c>
    </row>
    <row r="247" spans="2:8" ht="36">
      <c r="B247" s="28">
        <v>361</v>
      </c>
      <c r="C247" s="29" t="s">
        <v>430</v>
      </c>
      <c r="D247" s="28" t="s">
        <v>431</v>
      </c>
      <c r="E247" s="29" t="str">
        <f t="shared" si="6"/>
        <v>シハロホップブチル</v>
      </c>
      <c r="F247" s="28">
        <f t="shared" si="7"/>
        <v>9</v>
      </c>
      <c r="H247" s="29" t="s">
        <v>431</v>
      </c>
    </row>
    <row r="248" spans="2:8" ht="36">
      <c r="B248" s="28">
        <v>362</v>
      </c>
      <c r="C248" s="29" t="s">
        <v>432</v>
      </c>
      <c r="D248" s="28" t="s">
        <v>433</v>
      </c>
      <c r="E248" s="29" t="str">
        <f t="shared" si="6"/>
        <v>ジアフェンチウロン</v>
      </c>
      <c r="F248" s="28">
        <f t="shared" si="7"/>
        <v>9</v>
      </c>
      <c r="H248" s="29" t="s">
        <v>433</v>
      </c>
    </row>
    <row r="249" spans="2:8" ht="54">
      <c r="B249" s="28">
        <v>363</v>
      </c>
      <c r="C249" s="29" t="s">
        <v>434</v>
      </c>
      <c r="D249" s="28" t="s">
        <v>435</v>
      </c>
      <c r="E249" s="29" t="str">
        <f t="shared" si="6"/>
        <v>オキサジアゾン</v>
      </c>
      <c r="F249" s="28">
        <f t="shared" si="7"/>
        <v>7</v>
      </c>
      <c r="H249" s="29" t="s">
        <v>435</v>
      </c>
    </row>
    <row r="250" spans="2:8" ht="36">
      <c r="B250" s="28">
        <v>369</v>
      </c>
      <c r="C250" s="29" t="s">
        <v>436</v>
      </c>
      <c r="D250" s="28" t="s">
        <v>437</v>
      </c>
      <c r="E250" s="29" t="str">
        <f t="shared" si="6"/>
        <v>プロパルギット</v>
      </c>
      <c r="F250" s="28">
        <f t="shared" si="7"/>
        <v>7</v>
      </c>
      <c r="H250" s="29" t="s">
        <v>438</v>
      </c>
    </row>
    <row r="251" spans="2:8">
      <c r="B251" s="28">
        <v>374</v>
      </c>
      <c r="C251" s="29" t="s">
        <v>439</v>
      </c>
      <c r="E251" s="29" t="str">
        <f t="shared" si="6"/>
        <v>ふっ化水素及びその水溶性塩</v>
      </c>
      <c r="F251" s="28">
        <f t="shared" si="7"/>
        <v>13</v>
      </c>
      <c r="H251" s="29" t="s">
        <v>439</v>
      </c>
    </row>
    <row r="252" spans="2:8">
      <c r="B252" s="28">
        <v>375</v>
      </c>
      <c r="C252" s="29" t="s">
        <v>440</v>
      </c>
      <c r="E252" s="29" t="str">
        <f t="shared" si="6"/>
        <v>２－ブテナール</v>
      </c>
      <c r="F252" s="28">
        <f t="shared" si="7"/>
        <v>7</v>
      </c>
      <c r="H252" s="29" t="s">
        <v>440</v>
      </c>
    </row>
    <row r="253" spans="2:8" ht="36">
      <c r="B253" s="28">
        <v>376</v>
      </c>
      <c r="C253" s="29" t="s">
        <v>441</v>
      </c>
      <c r="D253" s="28" t="s">
        <v>442</v>
      </c>
      <c r="E253" s="29" t="str">
        <f t="shared" si="6"/>
        <v>ブタクロール</v>
      </c>
      <c r="F253" s="28">
        <f t="shared" si="7"/>
        <v>6</v>
      </c>
      <c r="H253" s="29" t="s">
        <v>442</v>
      </c>
    </row>
    <row r="254" spans="2:8" ht="36">
      <c r="B254" s="28">
        <v>378</v>
      </c>
      <c r="C254" s="29" t="s">
        <v>443</v>
      </c>
      <c r="D254" s="28" t="s">
        <v>444</v>
      </c>
      <c r="E254" s="29" t="str">
        <f t="shared" si="6"/>
        <v>プロピネブ</v>
      </c>
      <c r="F254" s="28">
        <f t="shared" si="7"/>
        <v>5</v>
      </c>
      <c r="H254" s="29" t="s">
        <v>444</v>
      </c>
    </row>
    <row r="255" spans="2:8">
      <c r="B255" s="28">
        <v>380</v>
      </c>
      <c r="C255" s="29" t="s">
        <v>445</v>
      </c>
      <c r="D255" s="28" t="s">
        <v>446</v>
      </c>
      <c r="E255" s="29" t="str">
        <f t="shared" si="6"/>
        <v>ハロン－１２１１</v>
      </c>
      <c r="F255" s="28">
        <f t="shared" si="7"/>
        <v>8</v>
      </c>
      <c r="H255" s="29" t="s">
        <v>446</v>
      </c>
    </row>
    <row r="256" spans="2:8">
      <c r="B256" s="28">
        <v>381</v>
      </c>
      <c r="C256" s="29" t="s">
        <v>447</v>
      </c>
      <c r="E256" s="29" t="str">
        <f t="shared" si="6"/>
        <v>ブロモジクロロメタン</v>
      </c>
      <c r="F256" s="28">
        <f t="shared" si="7"/>
        <v>10</v>
      </c>
      <c r="H256" s="29" t="s">
        <v>447</v>
      </c>
    </row>
    <row r="257" spans="2:9">
      <c r="B257" s="28">
        <v>382</v>
      </c>
      <c r="C257" s="29" t="s">
        <v>448</v>
      </c>
      <c r="D257" s="28" t="s">
        <v>449</v>
      </c>
      <c r="E257" s="29" t="str">
        <f t="shared" si="6"/>
        <v>ハロン－１３０１</v>
      </c>
      <c r="F257" s="28">
        <f t="shared" si="7"/>
        <v>8</v>
      </c>
      <c r="H257" s="29" t="s">
        <v>449</v>
      </c>
    </row>
    <row r="258" spans="2:9" ht="54">
      <c r="B258" s="28">
        <v>383</v>
      </c>
      <c r="C258" s="29" t="s">
        <v>450</v>
      </c>
      <c r="D258" s="28" t="s">
        <v>451</v>
      </c>
      <c r="E258" s="29" t="str">
        <f t="shared" si="6"/>
        <v>ブロマシル</v>
      </c>
      <c r="F258" s="28">
        <f t="shared" si="7"/>
        <v>5</v>
      </c>
      <c r="H258" s="29" t="s">
        <v>451</v>
      </c>
    </row>
    <row r="259" spans="2:9">
      <c r="B259" s="28">
        <v>384</v>
      </c>
      <c r="C259" s="29" t="s">
        <v>452</v>
      </c>
      <c r="E259" s="29" t="str">
        <f t="shared" si="6"/>
        <v>１－ブロモプロパン</v>
      </c>
      <c r="F259" s="28">
        <f t="shared" si="7"/>
        <v>9</v>
      </c>
      <c r="H259" s="29" t="s">
        <v>452</v>
      </c>
    </row>
    <row r="260" spans="2:9">
      <c r="B260" s="28">
        <v>385</v>
      </c>
      <c r="C260" s="29" t="s">
        <v>453</v>
      </c>
      <c r="E260" s="29" t="str">
        <f t="shared" ref="E260:E323" si="8">IF(D260="",C260,D260)</f>
        <v>２－ブロモプロパン</v>
      </c>
      <c r="F260" s="28">
        <f t="shared" si="7"/>
        <v>9</v>
      </c>
      <c r="H260" s="29" t="s">
        <v>453</v>
      </c>
      <c r="I260" s="28">
        <v>1</v>
      </c>
    </row>
    <row r="261" spans="2:9">
      <c r="B261" s="28">
        <v>386</v>
      </c>
      <c r="C261" s="29" t="s">
        <v>454</v>
      </c>
      <c r="D261" s="28" t="s">
        <v>455</v>
      </c>
      <c r="E261" s="29" t="str">
        <f t="shared" si="8"/>
        <v>臭化メチル</v>
      </c>
      <c r="F261" s="28">
        <f t="shared" ref="F261:F324" si="9">LEN(E261)</f>
        <v>5</v>
      </c>
      <c r="H261" s="29" t="s">
        <v>455</v>
      </c>
    </row>
    <row r="262" spans="2:9" ht="72">
      <c r="B262" s="28">
        <v>388</v>
      </c>
      <c r="C262" s="29" t="s">
        <v>456</v>
      </c>
      <c r="D262" s="28" t="s">
        <v>457</v>
      </c>
      <c r="E262" s="29" t="str">
        <f t="shared" si="8"/>
        <v>エンドスルファン</v>
      </c>
      <c r="F262" s="28">
        <f t="shared" si="9"/>
        <v>8</v>
      </c>
      <c r="H262" s="29" t="s">
        <v>458</v>
      </c>
    </row>
    <row r="263" spans="2:9">
      <c r="B263" s="28">
        <v>389</v>
      </c>
      <c r="C263" s="29" t="s">
        <v>459</v>
      </c>
      <c r="E263" s="29" t="str">
        <f t="shared" si="8"/>
        <v>ヘキサデシルトリメチルアンモニウム＝クロリド</v>
      </c>
      <c r="F263" s="28">
        <f t="shared" si="9"/>
        <v>22</v>
      </c>
      <c r="H263" s="29" t="s">
        <v>459</v>
      </c>
    </row>
    <row r="264" spans="2:9">
      <c r="B264" s="28">
        <v>390</v>
      </c>
      <c r="C264" s="29" t="s">
        <v>460</v>
      </c>
      <c r="E264" s="29" t="str">
        <f t="shared" si="8"/>
        <v>ヘキサメチレンジアミン</v>
      </c>
      <c r="F264" s="28">
        <f t="shared" si="9"/>
        <v>11</v>
      </c>
      <c r="H264" s="29" t="s">
        <v>460</v>
      </c>
    </row>
    <row r="265" spans="2:9">
      <c r="B265" s="28">
        <v>391</v>
      </c>
      <c r="C265" s="29" t="s">
        <v>461</v>
      </c>
      <c r="E265" s="29" t="str">
        <f t="shared" si="8"/>
        <v>ヘキサメチレン＝ジイソシアネート</v>
      </c>
      <c r="F265" s="28">
        <f t="shared" si="9"/>
        <v>16</v>
      </c>
      <c r="H265" s="29" t="s">
        <v>461</v>
      </c>
    </row>
    <row r="266" spans="2:9">
      <c r="B266" s="28">
        <v>392</v>
      </c>
      <c r="C266" s="29" t="s">
        <v>462</v>
      </c>
      <c r="E266" s="29" t="str">
        <f t="shared" si="8"/>
        <v>ヘキサン</v>
      </c>
      <c r="F266" s="28">
        <f t="shared" si="9"/>
        <v>4</v>
      </c>
      <c r="H266" s="29" t="s">
        <v>462</v>
      </c>
    </row>
    <row r="267" spans="2:9">
      <c r="B267" s="28">
        <v>393</v>
      </c>
      <c r="C267" s="29" t="s">
        <v>463</v>
      </c>
      <c r="E267" s="29" t="str">
        <f t="shared" si="8"/>
        <v>ベタナフトール</v>
      </c>
      <c r="F267" s="28">
        <f t="shared" si="9"/>
        <v>7</v>
      </c>
      <c r="H267" s="29" t="s">
        <v>463</v>
      </c>
    </row>
    <row r="268" spans="2:9">
      <c r="B268" s="28">
        <v>394</v>
      </c>
      <c r="C268" s="29" t="s">
        <v>464</v>
      </c>
      <c r="E268" s="29" t="str">
        <f t="shared" si="8"/>
        <v>ベリリウム及びその化合物</v>
      </c>
      <c r="F268" s="28">
        <f t="shared" si="9"/>
        <v>12</v>
      </c>
      <c r="H268" s="29" t="s">
        <v>464</v>
      </c>
      <c r="I268" s="28">
        <v>1</v>
      </c>
    </row>
    <row r="269" spans="2:9">
      <c r="B269" s="28">
        <v>395</v>
      </c>
      <c r="C269" s="29" t="s">
        <v>465</v>
      </c>
      <c r="E269" s="29" t="str">
        <f t="shared" si="8"/>
        <v>ペルオキソ二硫酸の水溶性塩</v>
      </c>
      <c r="F269" s="28">
        <f t="shared" si="9"/>
        <v>13</v>
      </c>
      <c r="H269" s="29" t="s">
        <v>465</v>
      </c>
    </row>
    <row r="270" spans="2:9">
      <c r="B270" s="28">
        <v>396</v>
      </c>
      <c r="C270" s="29" t="s">
        <v>466</v>
      </c>
      <c r="D270" s="28" t="s">
        <v>467</v>
      </c>
      <c r="E270" s="29" t="str">
        <f t="shared" si="8"/>
        <v>ＰＦＯＳ</v>
      </c>
      <c r="F270" s="28">
        <f t="shared" si="9"/>
        <v>4</v>
      </c>
      <c r="H270" s="29" t="s">
        <v>467</v>
      </c>
    </row>
    <row r="271" spans="2:9">
      <c r="B271" s="28">
        <v>397</v>
      </c>
      <c r="C271" s="29" t="s">
        <v>468</v>
      </c>
      <c r="E271" s="29" t="str">
        <f t="shared" si="8"/>
        <v>ベンジリジン＝トリクロリド</v>
      </c>
      <c r="F271" s="28">
        <f t="shared" si="9"/>
        <v>13</v>
      </c>
      <c r="H271" s="29" t="s">
        <v>468</v>
      </c>
      <c r="I271" s="28">
        <v>1</v>
      </c>
    </row>
    <row r="272" spans="2:9">
      <c r="B272" s="28">
        <v>398</v>
      </c>
      <c r="C272" s="29" t="s">
        <v>469</v>
      </c>
      <c r="D272" s="28" t="s">
        <v>470</v>
      </c>
      <c r="E272" s="29" t="str">
        <f t="shared" si="8"/>
        <v>塩化ベンジル</v>
      </c>
      <c r="F272" s="28">
        <f t="shared" si="9"/>
        <v>6</v>
      </c>
      <c r="H272" s="29" t="s">
        <v>470</v>
      </c>
    </row>
    <row r="273" spans="2:9">
      <c r="B273" s="28">
        <v>399</v>
      </c>
      <c r="C273" s="29" t="s">
        <v>471</v>
      </c>
      <c r="E273" s="29" t="str">
        <f t="shared" si="8"/>
        <v>ベンズアルデヒド</v>
      </c>
      <c r="F273" s="28">
        <f t="shared" si="9"/>
        <v>8</v>
      </c>
      <c r="H273" s="29" t="s">
        <v>471</v>
      </c>
    </row>
    <row r="274" spans="2:9">
      <c r="B274" s="28">
        <v>400</v>
      </c>
      <c r="C274" s="29" t="s">
        <v>472</v>
      </c>
      <c r="E274" s="29" t="str">
        <f t="shared" si="8"/>
        <v>ベンゼン</v>
      </c>
      <c r="F274" s="28">
        <f t="shared" si="9"/>
        <v>4</v>
      </c>
      <c r="H274" s="29" t="s">
        <v>472</v>
      </c>
      <c r="I274" s="28">
        <v>1</v>
      </c>
    </row>
    <row r="275" spans="2:9">
      <c r="B275" s="28">
        <v>401</v>
      </c>
      <c r="C275" s="29" t="s">
        <v>473</v>
      </c>
      <c r="E275" s="29" t="str">
        <f t="shared" si="8"/>
        <v>１，２，４－ベンゼントリカルボン酸１，２－無水物</v>
      </c>
      <c r="F275" s="28">
        <f t="shared" si="9"/>
        <v>24</v>
      </c>
      <c r="H275" s="29" t="s">
        <v>473</v>
      </c>
    </row>
    <row r="276" spans="2:9" ht="36">
      <c r="B276" s="28">
        <v>402</v>
      </c>
      <c r="C276" s="29" t="s">
        <v>474</v>
      </c>
      <c r="D276" s="28" t="s">
        <v>475</v>
      </c>
      <c r="E276" s="29" t="str">
        <f t="shared" si="8"/>
        <v>メフェナセット</v>
      </c>
      <c r="F276" s="28">
        <f t="shared" si="9"/>
        <v>7</v>
      </c>
      <c r="H276" s="29" t="s">
        <v>475</v>
      </c>
    </row>
    <row r="277" spans="2:9">
      <c r="B277" s="28">
        <v>403</v>
      </c>
      <c r="C277" s="29" t="s">
        <v>476</v>
      </c>
      <c r="E277" s="29" t="str">
        <f t="shared" si="8"/>
        <v>ベンゾフェノン</v>
      </c>
      <c r="F277" s="28">
        <f t="shared" si="9"/>
        <v>7</v>
      </c>
      <c r="H277" s="29" t="s">
        <v>476</v>
      </c>
    </row>
    <row r="278" spans="2:9">
      <c r="B278" s="28">
        <v>404</v>
      </c>
      <c r="C278" s="29" t="s">
        <v>477</v>
      </c>
      <c r="E278" s="29" t="str">
        <f t="shared" si="8"/>
        <v>ペンタクロロフェノール</v>
      </c>
      <c r="F278" s="28">
        <f t="shared" si="9"/>
        <v>11</v>
      </c>
      <c r="H278" s="29" t="s">
        <v>477</v>
      </c>
      <c r="I278" s="28">
        <v>1</v>
      </c>
    </row>
    <row r="279" spans="2:9">
      <c r="B279" s="28">
        <v>405</v>
      </c>
      <c r="C279" s="29" t="s">
        <v>478</v>
      </c>
      <c r="E279" s="29" t="str">
        <f t="shared" si="8"/>
        <v>ほう素化合物</v>
      </c>
      <c r="F279" s="28">
        <f t="shared" si="9"/>
        <v>6</v>
      </c>
      <c r="H279" s="29" t="s">
        <v>478</v>
      </c>
    </row>
    <row r="280" spans="2:9">
      <c r="B280" s="28">
        <v>406</v>
      </c>
      <c r="C280" s="29" t="s">
        <v>479</v>
      </c>
      <c r="D280" s="28" t="s">
        <v>480</v>
      </c>
      <c r="E280" s="29" t="str">
        <f t="shared" si="8"/>
        <v>ＰＣＢ</v>
      </c>
      <c r="F280" s="28">
        <f t="shared" si="9"/>
        <v>3</v>
      </c>
      <c r="H280" s="29" t="s">
        <v>480</v>
      </c>
      <c r="I280" s="28">
        <v>1</v>
      </c>
    </row>
    <row r="281" spans="2:9" ht="54">
      <c r="B281" s="28">
        <v>407</v>
      </c>
      <c r="C281" s="29" t="s">
        <v>481</v>
      </c>
      <c r="E281" s="29" t="str">
        <f t="shared" si="8"/>
        <v>ポリ（オキシエチレン）＝アルキルエーテル（アルキル基の炭素数が１２から１５までのもの及びその混合物に限る。）</v>
      </c>
      <c r="F281" s="28">
        <f t="shared" si="9"/>
        <v>54</v>
      </c>
      <c r="H281" s="29" t="s">
        <v>481</v>
      </c>
    </row>
    <row r="282" spans="2:9" ht="36">
      <c r="B282" s="28">
        <v>408</v>
      </c>
      <c r="C282" s="29" t="s">
        <v>482</v>
      </c>
      <c r="E282" s="29" t="str">
        <f t="shared" si="8"/>
        <v>ポリ（オキシエチレン）＝アルキルフェニルエーテル（アルキル基の炭素数が８のものに限る。）</v>
      </c>
      <c r="F282" s="28">
        <f t="shared" si="9"/>
        <v>44</v>
      </c>
      <c r="H282" s="29" t="s">
        <v>482</v>
      </c>
    </row>
    <row r="283" spans="2:9" ht="36">
      <c r="B283" s="28">
        <v>409</v>
      </c>
      <c r="C283" s="29" t="s">
        <v>483</v>
      </c>
      <c r="E283" s="29" t="str">
        <f t="shared" si="8"/>
        <v>ポリ（オキシエチレン）＝ドデシルエーテル硫酸エステルナトリウム</v>
      </c>
      <c r="F283" s="28">
        <f t="shared" si="9"/>
        <v>31</v>
      </c>
      <c r="H283" s="29" t="s">
        <v>483</v>
      </c>
    </row>
    <row r="284" spans="2:9" ht="36">
      <c r="B284" s="28">
        <v>410</v>
      </c>
      <c r="C284" s="29" t="s">
        <v>484</v>
      </c>
      <c r="E284" s="29" t="str">
        <f t="shared" si="8"/>
        <v>ポリ（オキシエチレン）＝アルキルフェニルエーテル（アルキル基の炭素数が９のものに限る。）</v>
      </c>
      <c r="F284" s="28">
        <f t="shared" si="9"/>
        <v>44</v>
      </c>
      <c r="H284" s="29" t="s">
        <v>484</v>
      </c>
    </row>
    <row r="285" spans="2:9">
      <c r="B285" s="28">
        <v>411</v>
      </c>
      <c r="C285" s="29" t="s">
        <v>485</v>
      </c>
      <c r="E285" s="29" t="str">
        <f t="shared" si="8"/>
        <v>ホルムアルデヒド</v>
      </c>
      <c r="F285" s="28">
        <f t="shared" si="9"/>
        <v>8</v>
      </c>
      <c r="H285" s="29" t="s">
        <v>485</v>
      </c>
      <c r="I285" s="28">
        <v>1</v>
      </c>
    </row>
    <row r="286" spans="2:9">
      <c r="B286" s="28">
        <v>412</v>
      </c>
      <c r="C286" s="29" t="s">
        <v>486</v>
      </c>
      <c r="E286" s="29" t="str">
        <f t="shared" si="8"/>
        <v>マンガン及びその化合物</v>
      </c>
      <c r="F286" s="28">
        <f t="shared" si="9"/>
        <v>11</v>
      </c>
      <c r="H286" s="29" t="s">
        <v>486</v>
      </c>
    </row>
    <row r="287" spans="2:9">
      <c r="B287" s="28">
        <v>413</v>
      </c>
      <c r="C287" s="29" t="s">
        <v>487</v>
      </c>
      <c r="E287" s="29" t="str">
        <f t="shared" si="8"/>
        <v>無水フタル酸</v>
      </c>
      <c r="F287" s="28">
        <f t="shared" si="9"/>
        <v>6</v>
      </c>
      <c r="H287" s="29" t="s">
        <v>487</v>
      </c>
    </row>
    <row r="288" spans="2:9">
      <c r="B288" s="28">
        <v>415</v>
      </c>
      <c r="C288" s="29" t="s">
        <v>488</v>
      </c>
      <c r="E288" s="29" t="str">
        <f t="shared" si="8"/>
        <v>メタクリル酸</v>
      </c>
      <c r="F288" s="28">
        <f t="shared" si="9"/>
        <v>6</v>
      </c>
      <c r="H288" s="29" t="s">
        <v>488</v>
      </c>
    </row>
    <row r="289" spans="2:8">
      <c r="B289" s="28">
        <v>420</v>
      </c>
      <c r="C289" s="29" t="s">
        <v>489</v>
      </c>
      <c r="E289" s="29" t="str">
        <f t="shared" si="8"/>
        <v>メタクリル酸メチル</v>
      </c>
      <c r="F289" s="28">
        <f t="shared" si="9"/>
        <v>9</v>
      </c>
      <c r="H289" s="29" t="s">
        <v>489</v>
      </c>
    </row>
    <row r="290" spans="2:8" ht="36">
      <c r="B290" s="28">
        <v>422</v>
      </c>
      <c r="C290" s="29" t="s">
        <v>490</v>
      </c>
      <c r="D290" s="28" t="s">
        <v>491</v>
      </c>
      <c r="E290" s="29" t="str">
        <f t="shared" si="8"/>
        <v>フェリムゾン</v>
      </c>
      <c r="F290" s="28">
        <f t="shared" si="9"/>
        <v>6</v>
      </c>
      <c r="H290" s="29" t="s">
        <v>491</v>
      </c>
    </row>
    <row r="291" spans="2:8">
      <c r="B291" s="28">
        <v>424</v>
      </c>
      <c r="C291" s="29" t="s">
        <v>492</v>
      </c>
      <c r="E291" s="29" t="str">
        <f t="shared" si="8"/>
        <v>メチル＝イソチオシアネート</v>
      </c>
      <c r="F291" s="28">
        <f t="shared" si="9"/>
        <v>13</v>
      </c>
      <c r="H291" s="29" t="s">
        <v>492</v>
      </c>
    </row>
    <row r="292" spans="2:8" ht="36">
      <c r="B292" s="28">
        <v>426</v>
      </c>
      <c r="C292" s="29" t="s">
        <v>493</v>
      </c>
      <c r="D292" s="28" t="s">
        <v>494</v>
      </c>
      <c r="E292" s="29" t="str">
        <f t="shared" si="8"/>
        <v>カルボフラン</v>
      </c>
      <c r="F292" s="28">
        <f t="shared" si="9"/>
        <v>6</v>
      </c>
      <c r="H292" s="29" t="s">
        <v>494</v>
      </c>
    </row>
    <row r="293" spans="2:8">
      <c r="B293" s="28">
        <v>427</v>
      </c>
      <c r="C293" s="29" t="s">
        <v>495</v>
      </c>
      <c r="D293" s="28" t="s">
        <v>496</v>
      </c>
      <c r="E293" s="29" t="str">
        <f t="shared" si="8"/>
        <v>カルバリル</v>
      </c>
      <c r="F293" s="28">
        <f t="shared" si="9"/>
        <v>5</v>
      </c>
      <c r="H293" s="29" t="s">
        <v>497</v>
      </c>
    </row>
    <row r="294" spans="2:8" ht="36">
      <c r="B294" s="28">
        <v>428</v>
      </c>
      <c r="C294" s="29" t="s">
        <v>498</v>
      </c>
      <c r="D294" s="28" t="s">
        <v>499</v>
      </c>
      <c r="E294" s="29" t="str">
        <f t="shared" si="8"/>
        <v>フェノブカルブ</v>
      </c>
      <c r="F294" s="28">
        <f t="shared" si="9"/>
        <v>7</v>
      </c>
      <c r="H294" s="29" t="s">
        <v>500</v>
      </c>
    </row>
    <row r="295" spans="2:8" ht="54">
      <c r="B295" s="28">
        <v>431</v>
      </c>
      <c r="C295" s="29" t="s">
        <v>501</v>
      </c>
      <c r="D295" s="28" t="s">
        <v>502</v>
      </c>
      <c r="E295" s="29" t="str">
        <f t="shared" si="8"/>
        <v>アゾキシストロビン</v>
      </c>
      <c r="F295" s="28">
        <f t="shared" si="9"/>
        <v>9</v>
      </c>
      <c r="H295" s="29" t="s">
        <v>502</v>
      </c>
    </row>
    <row r="296" spans="2:8">
      <c r="B296" s="28">
        <v>433</v>
      </c>
      <c r="C296" s="29" t="s">
        <v>503</v>
      </c>
      <c r="D296" s="28" t="s">
        <v>504</v>
      </c>
      <c r="E296" s="29" t="str">
        <f t="shared" si="8"/>
        <v>カーバム</v>
      </c>
      <c r="F296" s="28">
        <f t="shared" si="9"/>
        <v>4</v>
      </c>
      <c r="H296" s="29" t="s">
        <v>504</v>
      </c>
    </row>
    <row r="297" spans="2:8">
      <c r="B297" s="28">
        <v>436</v>
      </c>
      <c r="C297" s="29" t="s">
        <v>505</v>
      </c>
      <c r="E297" s="29" t="str">
        <f t="shared" si="8"/>
        <v>アルファ－メチルスチレン</v>
      </c>
      <c r="F297" s="28">
        <f t="shared" si="9"/>
        <v>12</v>
      </c>
      <c r="H297" s="29" t="s">
        <v>505</v>
      </c>
    </row>
    <row r="298" spans="2:8">
      <c r="B298" s="28">
        <v>438</v>
      </c>
      <c r="C298" s="29" t="s">
        <v>506</v>
      </c>
      <c r="E298" s="29" t="str">
        <f t="shared" si="8"/>
        <v>メチルナフタレン</v>
      </c>
      <c r="F298" s="28">
        <f t="shared" si="9"/>
        <v>8</v>
      </c>
      <c r="H298" s="29" t="s">
        <v>506</v>
      </c>
    </row>
    <row r="299" spans="2:8">
      <c r="B299" s="28">
        <v>439</v>
      </c>
      <c r="C299" s="29" t="s">
        <v>507</v>
      </c>
      <c r="E299" s="29" t="str">
        <f t="shared" si="8"/>
        <v>３－メチルピリジン</v>
      </c>
      <c r="F299" s="28">
        <f t="shared" si="9"/>
        <v>9</v>
      </c>
      <c r="H299" s="29" t="s">
        <v>507</v>
      </c>
    </row>
    <row r="300" spans="2:8" ht="36">
      <c r="B300" s="28">
        <v>442</v>
      </c>
      <c r="C300" s="29" t="s">
        <v>508</v>
      </c>
      <c r="D300" s="28" t="s">
        <v>509</v>
      </c>
      <c r="E300" s="29" t="str">
        <f t="shared" si="8"/>
        <v>メプロニル</v>
      </c>
      <c r="F300" s="28">
        <f t="shared" si="9"/>
        <v>5</v>
      </c>
      <c r="H300" s="29" t="s">
        <v>509</v>
      </c>
    </row>
    <row r="301" spans="2:8" ht="36">
      <c r="B301" s="28">
        <v>443</v>
      </c>
      <c r="C301" s="29" t="s">
        <v>510</v>
      </c>
      <c r="D301" s="28" t="s">
        <v>511</v>
      </c>
      <c r="E301" s="29" t="str">
        <f t="shared" si="8"/>
        <v>メソミル</v>
      </c>
      <c r="F301" s="28">
        <f t="shared" si="9"/>
        <v>4</v>
      </c>
      <c r="H301" s="29" t="s">
        <v>511</v>
      </c>
    </row>
    <row r="302" spans="2:8" ht="72">
      <c r="B302" s="28">
        <v>444</v>
      </c>
      <c r="C302" s="29" t="s">
        <v>512</v>
      </c>
      <c r="D302" s="28" t="s">
        <v>513</v>
      </c>
      <c r="E302" s="29" t="str">
        <f t="shared" si="8"/>
        <v>トリフロキシストロビン</v>
      </c>
      <c r="F302" s="28">
        <f t="shared" si="9"/>
        <v>11</v>
      </c>
      <c r="H302" s="29" t="s">
        <v>513</v>
      </c>
    </row>
    <row r="303" spans="2:8" ht="36">
      <c r="B303" s="28">
        <v>445</v>
      </c>
      <c r="C303" s="29" t="s">
        <v>514</v>
      </c>
      <c r="D303" s="28" t="s">
        <v>515</v>
      </c>
      <c r="E303" s="29" t="str">
        <f t="shared" si="8"/>
        <v>クレソキシムメチル</v>
      </c>
      <c r="F303" s="28">
        <f t="shared" si="9"/>
        <v>9</v>
      </c>
      <c r="H303" s="29" t="s">
        <v>515</v>
      </c>
    </row>
    <row r="304" spans="2:8">
      <c r="B304" s="28">
        <v>446</v>
      </c>
      <c r="C304" s="29" t="s">
        <v>516</v>
      </c>
      <c r="E304" s="29" t="str">
        <f t="shared" si="8"/>
        <v>４，４’－メチレンジアニリン</v>
      </c>
      <c r="F304" s="28">
        <f t="shared" si="9"/>
        <v>14</v>
      </c>
      <c r="H304" s="29" t="s">
        <v>516</v>
      </c>
    </row>
    <row r="305" spans="2:8" ht="36">
      <c r="B305" s="28">
        <v>448</v>
      </c>
      <c r="C305" s="29" t="s">
        <v>517</v>
      </c>
      <c r="E305" s="29" t="str">
        <f t="shared" si="8"/>
        <v>メチレンビス（４，１－フェニレン）＝ジイソシアネート</v>
      </c>
      <c r="F305" s="28">
        <f t="shared" si="9"/>
        <v>26</v>
      </c>
      <c r="H305" s="29" t="s">
        <v>517</v>
      </c>
    </row>
    <row r="306" spans="2:8" ht="36">
      <c r="B306" s="28">
        <v>449</v>
      </c>
      <c r="C306" s="29" t="s">
        <v>518</v>
      </c>
      <c r="D306" s="28" t="s">
        <v>519</v>
      </c>
      <c r="E306" s="29" t="str">
        <f t="shared" si="8"/>
        <v>フェンメディファム</v>
      </c>
      <c r="F306" s="28">
        <f t="shared" si="9"/>
        <v>9</v>
      </c>
      <c r="H306" s="29" t="s">
        <v>519</v>
      </c>
    </row>
    <row r="307" spans="2:8" ht="36">
      <c r="B307" s="28">
        <v>450</v>
      </c>
      <c r="C307" s="29" t="s">
        <v>520</v>
      </c>
      <c r="D307" s="28" t="s">
        <v>521</v>
      </c>
      <c r="E307" s="29" t="str">
        <f t="shared" si="8"/>
        <v>ピリブチカルブ</v>
      </c>
      <c r="F307" s="28">
        <f t="shared" si="9"/>
        <v>7</v>
      </c>
      <c r="H307" s="29" t="s">
        <v>521</v>
      </c>
    </row>
    <row r="308" spans="2:8">
      <c r="B308" s="28">
        <v>453</v>
      </c>
      <c r="C308" s="29" t="s">
        <v>522</v>
      </c>
      <c r="E308" s="29" t="str">
        <f t="shared" si="8"/>
        <v>モリブデン及びその化合物</v>
      </c>
      <c r="F308" s="28">
        <f t="shared" si="9"/>
        <v>12</v>
      </c>
      <c r="H308" s="29" t="s">
        <v>522</v>
      </c>
    </row>
    <row r="309" spans="2:8">
      <c r="B309" s="28">
        <v>456</v>
      </c>
      <c r="C309" s="29" t="s">
        <v>523</v>
      </c>
      <c r="E309" s="29" t="str">
        <f t="shared" si="8"/>
        <v>りん化アルミニウム</v>
      </c>
      <c r="F309" s="28">
        <f t="shared" si="9"/>
        <v>9</v>
      </c>
      <c r="H309" s="29" t="s">
        <v>523</v>
      </c>
    </row>
    <row r="310" spans="2:8">
      <c r="B310" s="28">
        <v>457</v>
      </c>
      <c r="C310" s="29" t="s">
        <v>524</v>
      </c>
      <c r="D310" s="28" t="s">
        <v>525</v>
      </c>
      <c r="E310" s="29" t="str">
        <f t="shared" si="8"/>
        <v>ジクロルボス</v>
      </c>
      <c r="F310" s="28">
        <f t="shared" si="9"/>
        <v>6</v>
      </c>
      <c r="H310" s="29" t="s">
        <v>526</v>
      </c>
    </row>
    <row r="311" spans="2:8">
      <c r="B311" s="28">
        <v>458</v>
      </c>
      <c r="C311" s="29" t="s">
        <v>527</v>
      </c>
      <c r="E311" s="29" t="str">
        <f t="shared" si="8"/>
        <v>りん酸トリス（２－エチルヘキシル）</v>
      </c>
      <c r="F311" s="28">
        <f t="shared" si="9"/>
        <v>17</v>
      </c>
      <c r="H311" s="29" t="s">
        <v>527</v>
      </c>
    </row>
    <row r="312" spans="2:8">
      <c r="B312" s="28">
        <v>459</v>
      </c>
      <c r="C312" s="29" t="s">
        <v>528</v>
      </c>
      <c r="E312" s="29" t="str">
        <f t="shared" si="8"/>
        <v>りん酸トリス（２－クロロエチル）</v>
      </c>
      <c r="F312" s="28">
        <f t="shared" si="9"/>
        <v>16</v>
      </c>
      <c r="H312" s="29" t="s">
        <v>528</v>
      </c>
    </row>
    <row r="313" spans="2:8">
      <c r="B313" s="28">
        <v>460</v>
      </c>
      <c r="C313" s="29" t="s">
        <v>529</v>
      </c>
      <c r="E313" s="29" t="str">
        <f t="shared" si="8"/>
        <v>りん酸トリトリル</v>
      </c>
      <c r="F313" s="28">
        <f t="shared" si="9"/>
        <v>8</v>
      </c>
      <c r="H313" s="29" t="s">
        <v>529</v>
      </c>
    </row>
    <row r="314" spans="2:8">
      <c r="B314" s="28">
        <v>461</v>
      </c>
      <c r="C314" s="29" t="s">
        <v>530</v>
      </c>
      <c r="E314" s="29" t="str">
        <f t="shared" si="8"/>
        <v>りん酸トリフェニル</v>
      </c>
      <c r="F314" s="28">
        <f t="shared" si="9"/>
        <v>9</v>
      </c>
      <c r="H314" s="29" t="s">
        <v>530</v>
      </c>
    </row>
    <row r="315" spans="2:8">
      <c r="B315" s="28">
        <v>462</v>
      </c>
      <c r="C315" s="29" t="s">
        <v>531</v>
      </c>
      <c r="E315" s="29" t="str">
        <f t="shared" si="8"/>
        <v>りん酸トリブチル</v>
      </c>
      <c r="F315" s="28">
        <f t="shared" si="9"/>
        <v>8</v>
      </c>
      <c r="H315" s="29" t="s">
        <v>531</v>
      </c>
    </row>
    <row r="316" spans="2:8">
      <c r="B316" s="28">
        <v>468</v>
      </c>
      <c r="C316" s="29" t="s">
        <v>532</v>
      </c>
      <c r="E316" s="29" t="str">
        <f t="shared" si="8"/>
        <v>４－アリル－１，２－ジメトキシベンゼン</v>
      </c>
      <c r="F316" s="28">
        <f t="shared" si="9"/>
        <v>19</v>
      </c>
      <c r="H316" s="29" t="s">
        <v>532</v>
      </c>
    </row>
    <row r="317" spans="2:8">
      <c r="B317" s="28">
        <v>477</v>
      </c>
      <c r="C317" s="29" t="s">
        <v>533</v>
      </c>
      <c r="E317" s="29" t="str">
        <f t="shared" si="8"/>
        <v>４，４’－オキシビスベンゼンスルホニルヒドラジド</v>
      </c>
      <c r="F317" s="28">
        <f t="shared" si="9"/>
        <v>24</v>
      </c>
      <c r="H317" s="29" t="s">
        <v>533</v>
      </c>
    </row>
    <row r="318" spans="2:8" ht="54">
      <c r="B318" s="28">
        <v>490</v>
      </c>
      <c r="C318" s="29" t="s">
        <v>534</v>
      </c>
      <c r="D318" s="28" t="s">
        <v>535</v>
      </c>
      <c r="E318" s="29" t="str">
        <f t="shared" si="8"/>
        <v>ベンゾフェナップ</v>
      </c>
      <c r="F318" s="28">
        <f t="shared" si="9"/>
        <v>8</v>
      </c>
      <c r="H318" s="29" t="s">
        <v>535</v>
      </c>
    </row>
    <row r="319" spans="2:8">
      <c r="B319" s="28">
        <v>498</v>
      </c>
      <c r="C319" s="29" t="s">
        <v>536</v>
      </c>
      <c r="E319" s="29" t="str">
        <f t="shared" si="8"/>
        <v>１，３－ジクロロ－２－プロパノール</v>
      </c>
      <c r="F319" s="28">
        <f t="shared" si="9"/>
        <v>17</v>
      </c>
      <c r="H319" s="29" t="s">
        <v>536</v>
      </c>
    </row>
    <row r="320" spans="2:8">
      <c r="B320" s="28">
        <v>507</v>
      </c>
      <c r="C320" s="29" t="s">
        <v>537</v>
      </c>
      <c r="D320" s="28" t="s">
        <v>538</v>
      </c>
      <c r="E320" s="29" t="str">
        <f t="shared" si="8"/>
        <v>二臭化エチレン</v>
      </c>
      <c r="F320" s="28">
        <f t="shared" si="9"/>
        <v>7</v>
      </c>
      <c r="H320" s="29" t="s">
        <v>539</v>
      </c>
    </row>
    <row r="321" spans="2:8">
      <c r="B321" s="28">
        <v>511</v>
      </c>
      <c r="C321" s="29" t="s">
        <v>540</v>
      </c>
      <c r="E321" s="29" t="str">
        <f t="shared" si="8"/>
        <v>ジベンジルエーテル</v>
      </c>
      <c r="F321" s="28">
        <f t="shared" si="9"/>
        <v>9</v>
      </c>
      <c r="H321" s="29" t="s">
        <v>540</v>
      </c>
    </row>
    <row r="322" spans="2:8">
      <c r="B322" s="28">
        <v>522</v>
      </c>
      <c r="C322" s="29" t="s">
        <v>541</v>
      </c>
      <c r="D322" s="28" t="s">
        <v>542</v>
      </c>
      <c r="E322" s="29" t="str">
        <f t="shared" si="8"/>
        <v>四塩化アセチレン</v>
      </c>
      <c r="F322" s="28">
        <f t="shared" si="9"/>
        <v>8</v>
      </c>
      <c r="H322" s="29" t="s">
        <v>542</v>
      </c>
    </row>
    <row r="323" spans="2:8">
      <c r="B323" s="28">
        <v>528</v>
      </c>
      <c r="C323" s="29" t="s">
        <v>543</v>
      </c>
      <c r="D323" s="28" t="s">
        <v>544</v>
      </c>
      <c r="E323" s="29" t="str">
        <f t="shared" si="8"/>
        <v>ブロモホルム</v>
      </c>
      <c r="F323" s="28">
        <f t="shared" si="9"/>
        <v>6</v>
      </c>
      <c r="H323" s="29" t="s">
        <v>544</v>
      </c>
    </row>
    <row r="324" spans="2:8">
      <c r="B324" s="28">
        <v>530</v>
      </c>
      <c r="C324" s="29" t="s">
        <v>545</v>
      </c>
      <c r="E324" s="29" t="str">
        <f t="shared" ref="E324:E387" si="10">IF(D324="",C324,D324)</f>
        <v>ナトリウム＝１，１’－ビフェニル－２－オラート</v>
      </c>
      <c r="F324" s="28">
        <f t="shared" si="9"/>
        <v>23</v>
      </c>
      <c r="H324" s="29" t="s">
        <v>545</v>
      </c>
    </row>
    <row r="325" spans="2:8">
      <c r="B325" s="28">
        <v>557</v>
      </c>
      <c r="C325" s="29" t="s">
        <v>546</v>
      </c>
      <c r="D325" s="28" t="s">
        <v>547</v>
      </c>
      <c r="E325" s="29" t="str">
        <f t="shared" si="10"/>
        <v>カルベンダジム</v>
      </c>
      <c r="F325" s="28">
        <f t="shared" ref="F325:F388" si="11">LEN(E325)</f>
        <v>7</v>
      </c>
      <c r="H325" s="29" t="s">
        <v>547</v>
      </c>
    </row>
    <row r="326" spans="2:8">
      <c r="B326" s="28">
        <v>562</v>
      </c>
      <c r="C326" s="29" t="s">
        <v>548</v>
      </c>
      <c r="E326" s="29" t="str">
        <f t="shared" si="10"/>
        <v>りん酸ジブチル＝フェニル</v>
      </c>
      <c r="F326" s="28">
        <f t="shared" si="11"/>
        <v>12</v>
      </c>
      <c r="H326" s="29" t="s">
        <v>548</v>
      </c>
    </row>
    <row r="327" spans="2:8">
      <c r="B327" s="28">
        <v>563</v>
      </c>
      <c r="C327" s="29" t="s">
        <v>549</v>
      </c>
      <c r="E327" s="29" t="str">
        <f t="shared" si="10"/>
        <v>亜鉛＝ビス（２－メチルプロパ－２－エノアート）</v>
      </c>
      <c r="F327" s="28">
        <f t="shared" si="11"/>
        <v>23</v>
      </c>
      <c r="H327" s="29" t="s">
        <v>549</v>
      </c>
    </row>
    <row r="328" spans="2:8">
      <c r="B328" s="28">
        <v>564</v>
      </c>
      <c r="C328" s="29" t="s">
        <v>550</v>
      </c>
      <c r="E328" s="29" t="str">
        <f t="shared" si="10"/>
        <v>アクリル酸２－エチルヘキシル</v>
      </c>
      <c r="F328" s="28">
        <f t="shared" si="11"/>
        <v>14</v>
      </c>
      <c r="H328" s="29" t="s">
        <v>550</v>
      </c>
    </row>
    <row r="329" spans="2:8">
      <c r="B329" s="28">
        <v>565</v>
      </c>
      <c r="C329" s="29" t="s">
        <v>551</v>
      </c>
      <c r="E329" s="29" t="str">
        <f t="shared" si="10"/>
        <v>アクリル酸重合物</v>
      </c>
      <c r="F329" s="28">
        <f t="shared" si="11"/>
        <v>8</v>
      </c>
      <c r="H329" s="29" t="s">
        <v>551</v>
      </c>
    </row>
    <row r="330" spans="2:8" ht="72">
      <c r="B330" s="28">
        <v>566</v>
      </c>
      <c r="C330" s="29" t="s">
        <v>552</v>
      </c>
      <c r="E330" s="29" t="str">
        <f t="shared" si="10"/>
        <v>アジピン酸、（Ｎ－（２－アミノエチル）エタン－１，２－ジアミン又はＮ，Ｎ’－ビス（２－アミノエチル）エタン－１，２－ジアミン）と２－（クロロメチル）オキシランの重縮合物</v>
      </c>
      <c r="F330" s="28">
        <f t="shared" si="11"/>
        <v>84</v>
      </c>
      <c r="H330" s="29" t="s">
        <v>552</v>
      </c>
    </row>
    <row r="331" spans="2:8">
      <c r="B331" s="28">
        <v>567</v>
      </c>
      <c r="C331" s="29" t="s">
        <v>553</v>
      </c>
      <c r="E331" s="29" t="str">
        <f t="shared" si="10"/>
        <v>アジピン酸ジ－２－エチルヘキシル</v>
      </c>
      <c r="F331" s="28">
        <f t="shared" si="11"/>
        <v>16</v>
      </c>
      <c r="H331" s="29" t="s">
        <v>553</v>
      </c>
    </row>
    <row r="332" spans="2:8">
      <c r="B332" s="28">
        <v>568</v>
      </c>
      <c r="C332" s="29" t="s">
        <v>554</v>
      </c>
      <c r="E332" s="29" t="str">
        <f t="shared" si="10"/>
        <v>アセチルアセトン</v>
      </c>
      <c r="F332" s="28">
        <f t="shared" si="11"/>
        <v>8</v>
      </c>
      <c r="H332" s="29" t="s">
        <v>554</v>
      </c>
    </row>
    <row r="333" spans="2:8" ht="72">
      <c r="B333" s="28">
        <v>569</v>
      </c>
      <c r="C333" s="29" t="s">
        <v>555</v>
      </c>
      <c r="D333" s="28" t="s">
        <v>556</v>
      </c>
      <c r="E333" s="29" t="str">
        <f t="shared" si="10"/>
        <v>ピリフルキナゾン</v>
      </c>
      <c r="F333" s="28">
        <f t="shared" si="11"/>
        <v>8</v>
      </c>
      <c r="H333" s="29" t="s">
        <v>556</v>
      </c>
    </row>
    <row r="334" spans="2:8">
      <c r="B334" s="28">
        <v>570</v>
      </c>
      <c r="C334" s="29" t="s">
        <v>557</v>
      </c>
      <c r="E334" s="29" t="str">
        <f t="shared" si="10"/>
        <v>オルト－アミノフェノール</v>
      </c>
      <c r="F334" s="28">
        <f t="shared" si="11"/>
        <v>12</v>
      </c>
      <c r="H334" s="29" t="s">
        <v>557</v>
      </c>
    </row>
    <row r="335" spans="2:8" ht="36">
      <c r="B335" s="28">
        <v>571</v>
      </c>
      <c r="C335" s="29" t="s">
        <v>558</v>
      </c>
      <c r="D335" s="28" t="s">
        <v>559</v>
      </c>
      <c r="E335" s="29" t="str">
        <f t="shared" si="10"/>
        <v>プロベナゾール</v>
      </c>
      <c r="F335" s="28">
        <f t="shared" si="11"/>
        <v>7</v>
      </c>
      <c r="H335" s="29" t="s">
        <v>559</v>
      </c>
    </row>
    <row r="336" spans="2:8">
      <c r="B336" s="28">
        <v>572</v>
      </c>
      <c r="C336" s="29" t="s">
        <v>560</v>
      </c>
      <c r="E336" s="29" t="str">
        <f t="shared" si="10"/>
        <v>アリル＝ヘキサノアート</v>
      </c>
      <c r="F336" s="28">
        <f t="shared" si="11"/>
        <v>11</v>
      </c>
      <c r="H336" s="29" t="s">
        <v>560</v>
      </c>
    </row>
    <row r="337" spans="2:8">
      <c r="B337" s="28">
        <v>573</v>
      </c>
      <c r="C337" s="29" t="s">
        <v>561</v>
      </c>
      <c r="E337" s="29" t="str">
        <f t="shared" si="10"/>
        <v>アリル＝ヘプタノアート</v>
      </c>
      <c r="F337" s="28">
        <f t="shared" si="11"/>
        <v>11</v>
      </c>
      <c r="H337" s="29" t="s">
        <v>561</v>
      </c>
    </row>
    <row r="338" spans="2:8" ht="126">
      <c r="B338" s="28">
        <v>574</v>
      </c>
      <c r="C338" s="29" t="s">
        <v>562</v>
      </c>
      <c r="E338" s="29" t="str">
        <f t="shared" si="10"/>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F338" s="28">
        <f t="shared" si="11"/>
        <v>151</v>
      </c>
      <c r="H338" s="29" t="s">
        <v>563</v>
      </c>
    </row>
    <row r="339" spans="2:8" ht="108">
      <c r="B339" s="28">
        <v>575</v>
      </c>
      <c r="C339" s="29" t="s">
        <v>564</v>
      </c>
      <c r="E339" s="29" t="str">
        <f t="shared" si="10"/>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F339" s="28">
        <f t="shared" si="11"/>
        <v>125</v>
      </c>
      <c r="H339" s="29" t="s">
        <v>565</v>
      </c>
    </row>
    <row r="340" spans="2:8" ht="108">
      <c r="B340" s="28">
        <v>576</v>
      </c>
      <c r="C340" s="29" t="s">
        <v>566</v>
      </c>
      <c r="E340" s="29" t="str">
        <f t="shared" si="10"/>
        <v>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F340" s="28">
        <f t="shared" si="11"/>
        <v>133</v>
      </c>
      <c r="H340" s="29" t="s">
        <v>567</v>
      </c>
    </row>
    <row r="341" spans="2:8" ht="126">
      <c r="B341" s="28">
        <v>577</v>
      </c>
      <c r="C341" s="29" t="s">
        <v>568</v>
      </c>
      <c r="E341" s="29" t="str">
        <f t="shared" si="10"/>
        <v>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F341" s="28">
        <f t="shared" si="11"/>
        <v>157</v>
      </c>
      <c r="H341" s="29" t="s">
        <v>569</v>
      </c>
    </row>
    <row r="342" spans="2:8" ht="162">
      <c r="B342" s="28">
        <v>578</v>
      </c>
      <c r="C342" s="29" t="s">
        <v>570</v>
      </c>
      <c r="E342" s="29" t="str">
        <f t="shared" si="10"/>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F342" s="28">
        <f t="shared" si="11"/>
        <v>200</v>
      </c>
      <c r="H342" s="29" t="s">
        <v>571</v>
      </c>
    </row>
    <row r="343" spans="2:8" ht="108">
      <c r="B343" s="28">
        <v>579</v>
      </c>
      <c r="C343" s="29" t="s">
        <v>572</v>
      </c>
      <c r="E343" s="29" t="str">
        <f t="shared" si="10"/>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F343" s="28">
        <f t="shared" si="11"/>
        <v>139</v>
      </c>
      <c r="H343" s="29" t="s">
        <v>573</v>
      </c>
    </row>
    <row r="344" spans="2:8" ht="72">
      <c r="B344" s="28">
        <v>580</v>
      </c>
      <c r="C344" s="29" t="s">
        <v>574</v>
      </c>
      <c r="E344" s="29" t="str">
        <f t="shared" si="10"/>
        <v>アルファ－アルキル－オメガ－ヒドロキシポリ（オキシエチレン）（アルキル基の炭素数が９から１１までのもの及びその混合物であって、数平均分子量が１，０００未満のものに限る。）</v>
      </c>
      <c r="F344" s="28">
        <f t="shared" si="11"/>
        <v>85</v>
      </c>
      <c r="H344" s="29" t="s">
        <v>574</v>
      </c>
    </row>
    <row r="345" spans="2:8" ht="54">
      <c r="B345" s="28">
        <v>581</v>
      </c>
      <c r="C345" s="29" t="s">
        <v>575</v>
      </c>
      <c r="E345" s="29" t="str">
        <f t="shared" si="10"/>
        <v>アルキル（ベンジル）（ジメチル）アンモニウムの塩（アルキル基の炭素数が１２から１６までのもの及びその混合物に限る。）</v>
      </c>
      <c r="F345" s="28">
        <f t="shared" si="11"/>
        <v>58</v>
      </c>
      <c r="H345" s="29" t="s">
        <v>575</v>
      </c>
    </row>
    <row r="346" spans="2:8">
      <c r="B346" s="28">
        <v>582</v>
      </c>
      <c r="C346" s="29" t="s">
        <v>576</v>
      </c>
      <c r="D346" s="28" t="s">
        <v>577</v>
      </c>
      <c r="E346" s="29" t="str">
        <f t="shared" si="10"/>
        <v>ホセチル</v>
      </c>
      <c r="F346" s="28">
        <f t="shared" si="11"/>
        <v>4</v>
      </c>
      <c r="H346" s="29" t="s">
        <v>578</v>
      </c>
    </row>
    <row r="347" spans="2:8">
      <c r="B347" s="28">
        <v>583</v>
      </c>
      <c r="C347" s="29" t="s">
        <v>579</v>
      </c>
      <c r="E347" s="29" t="str">
        <f t="shared" si="10"/>
        <v>安息香酸ベンジル</v>
      </c>
      <c r="F347" s="28">
        <f t="shared" si="11"/>
        <v>8</v>
      </c>
      <c r="H347" s="29" t="s">
        <v>579</v>
      </c>
    </row>
    <row r="348" spans="2:8">
      <c r="B348" s="28">
        <v>584</v>
      </c>
      <c r="C348" s="29" t="s">
        <v>580</v>
      </c>
      <c r="D348" s="28" t="s">
        <v>581</v>
      </c>
      <c r="E348" s="29" t="str">
        <f t="shared" si="10"/>
        <v>アントラキノン</v>
      </c>
      <c r="F348" s="28">
        <f t="shared" si="11"/>
        <v>7</v>
      </c>
      <c r="H348" s="29" t="s">
        <v>581</v>
      </c>
    </row>
    <row r="349" spans="2:8" ht="54">
      <c r="B349" s="28">
        <v>585</v>
      </c>
      <c r="C349" s="29" t="s">
        <v>582</v>
      </c>
      <c r="E349" s="29" t="str">
        <f t="shared" si="10"/>
        <v>アルファ－（イソシアナトベンジル）－オメガ－（イソシアナトフェニル）ポリ［（イソシアナトフェニレン）メチレン］</v>
      </c>
      <c r="F349" s="28">
        <f t="shared" si="11"/>
        <v>55</v>
      </c>
      <c r="H349" s="29" t="s">
        <v>582</v>
      </c>
    </row>
    <row r="350" spans="2:8">
      <c r="B350" s="28">
        <v>586</v>
      </c>
      <c r="C350" s="29" t="s">
        <v>583</v>
      </c>
      <c r="D350" s="28" t="s">
        <v>584</v>
      </c>
      <c r="E350" s="29" t="str">
        <f t="shared" si="10"/>
        <v>クロルプロファム</v>
      </c>
      <c r="F350" s="28">
        <f t="shared" si="11"/>
        <v>8</v>
      </c>
      <c r="H350" s="29" t="s">
        <v>585</v>
      </c>
    </row>
    <row r="351" spans="2:8" ht="36">
      <c r="B351" s="28">
        <v>587</v>
      </c>
      <c r="C351" s="29" t="s">
        <v>586</v>
      </c>
      <c r="E351" s="29" t="str">
        <f t="shared" si="10"/>
        <v>３－（４－イソプロピルフェニル）－２－メチルプロパナール</v>
      </c>
      <c r="F351" s="28">
        <f t="shared" si="11"/>
        <v>28</v>
      </c>
      <c r="H351" s="29" t="s">
        <v>586</v>
      </c>
    </row>
    <row r="352" spans="2:8">
      <c r="B352" s="28">
        <v>588</v>
      </c>
      <c r="C352" s="29" t="s">
        <v>587</v>
      </c>
      <c r="E352" s="29" t="str">
        <f t="shared" si="10"/>
        <v>４－イソプロピル－３－メチルフェノール</v>
      </c>
      <c r="F352" s="28">
        <f t="shared" si="11"/>
        <v>19</v>
      </c>
      <c r="H352" s="29" t="s">
        <v>587</v>
      </c>
    </row>
    <row r="353" spans="2:8" ht="36">
      <c r="B353" s="28">
        <v>589</v>
      </c>
      <c r="C353" s="29" t="s">
        <v>588</v>
      </c>
      <c r="D353" s="28" t="s">
        <v>589</v>
      </c>
      <c r="E353" s="29" t="str">
        <f t="shared" si="10"/>
        <v>イミノクタジン酢酸塩</v>
      </c>
      <c r="F353" s="28">
        <f t="shared" si="11"/>
        <v>10</v>
      </c>
      <c r="H353" s="29" t="s">
        <v>589</v>
      </c>
    </row>
    <row r="354" spans="2:8">
      <c r="B354" s="28">
        <v>590</v>
      </c>
      <c r="C354" s="29" t="s">
        <v>590</v>
      </c>
      <c r="E354" s="29" t="str">
        <f t="shared" si="10"/>
        <v>エチリデンノルボルネン</v>
      </c>
      <c r="F354" s="28">
        <f t="shared" si="11"/>
        <v>11</v>
      </c>
      <c r="H354" s="29" t="s">
        <v>590</v>
      </c>
    </row>
    <row r="355" spans="2:8">
      <c r="B355" s="28">
        <v>591</v>
      </c>
      <c r="C355" s="29" t="s">
        <v>591</v>
      </c>
      <c r="E355" s="29" t="str">
        <f t="shared" si="10"/>
        <v>エチルシクロヘキサン</v>
      </c>
      <c r="F355" s="28">
        <f t="shared" si="11"/>
        <v>10</v>
      </c>
      <c r="H355" s="29" t="s">
        <v>591</v>
      </c>
    </row>
    <row r="356" spans="2:8" ht="54">
      <c r="B356" s="28">
        <v>592</v>
      </c>
      <c r="C356" s="29" t="s">
        <v>592</v>
      </c>
      <c r="D356" s="28" t="s">
        <v>593</v>
      </c>
      <c r="E356" s="29" t="str">
        <f t="shared" si="10"/>
        <v>オキソリニック酸</v>
      </c>
      <c r="F356" s="28">
        <f t="shared" si="11"/>
        <v>8</v>
      </c>
      <c r="H356" s="29" t="s">
        <v>593</v>
      </c>
    </row>
    <row r="357" spans="2:8" ht="36">
      <c r="B357" s="28">
        <v>593</v>
      </c>
      <c r="C357" s="29" t="s">
        <v>594</v>
      </c>
      <c r="E357" s="29" t="str">
        <f t="shared" si="10"/>
        <v>Ｎ－エチル－Ｎ，Ｎ－ジメチルテトラデカン－１－アミニウムの塩</v>
      </c>
      <c r="F357" s="28">
        <f t="shared" si="11"/>
        <v>30</v>
      </c>
      <c r="H357" s="29" t="s">
        <v>594</v>
      </c>
    </row>
    <row r="358" spans="2:8">
      <c r="B358" s="28">
        <v>594</v>
      </c>
      <c r="C358" s="29" t="s">
        <v>595</v>
      </c>
      <c r="D358" s="28" t="s">
        <v>596</v>
      </c>
      <c r="E358" s="29" t="str">
        <f t="shared" si="10"/>
        <v>ブチルセロソルブ</v>
      </c>
      <c r="F358" s="28">
        <f t="shared" si="11"/>
        <v>8</v>
      </c>
      <c r="H358" s="29" t="s">
        <v>596</v>
      </c>
    </row>
    <row r="359" spans="2:8" ht="36">
      <c r="B359" s="28">
        <v>595</v>
      </c>
      <c r="C359" s="29" t="s">
        <v>597</v>
      </c>
      <c r="E359" s="29" t="str">
        <f t="shared" si="10"/>
        <v>エチレンジアミン四酢酸並びにそのカリウム塩及びナトリウム塩</v>
      </c>
      <c r="F359" s="28">
        <f t="shared" si="11"/>
        <v>29</v>
      </c>
      <c r="H359" s="29" t="s">
        <v>597</v>
      </c>
    </row>
    <row r="360" spans="2:8" ht="36">
      <c r="B360" s="28">
        <v>596</v>
      </c>
      <c r="C360" s="29" t="s">
        <v>598</v>
      </c>
      <c r="D360" s="28" t="s">
        <v>599</v>
      </c>
      <c r="E360" s="29" t="str">
        <f t="shared" si="10"/>
        <v>シラフルオフェン</v>
      </c>
      <c r="F360" s="28">
        <f t="shared" si="11"/>
        <v>8</v>
      </c>
      <c r="H360" s="29" t="s">
        <v>599</v>
      </c>
    </row>
    <row r="361" spans="2:8" ht="36">
      <c r="B361" s="28">
        <v>597</v>
      </c>
      <c r="C361" s="29" t="s">
        <v>600</v>
      </c>
      <c r="E361" s="29" t="str">
        <f t="shared" si="10"/>
        <v>塩化直鎖パラフィン（炭素数が１４から１７までのもの及びその混合物に限る。）</v>
      </c>
      <c r="F361" s="28">
        <f t="shared" si="11"/>
        <v>37</v>
      </c>
      <c r="H361" s="29" t="s">
        <v>600</v>
      </c>
    </row>
    <row r="362" spans="2:8">
      <c r="B362" s="28">
        <v>598</v>
      </c>
      <c r="C362" s="29" t="s">
        <v>601</v>
      </c>
      <c r="E362" s="29" t="str">
        <f t="shared" si="10"/>
        <v>塩素酸並びにそのカリウム塩及びナトリウム塩</v>
      </c>
      <c r="F362" s="28">
        <f t="shared" si="11"/>
        <v>21</v>
      </c>
      <c r="H362" s="29" t="s">
        <v>601</v>
      </c>
    </row>
    <row r="363" spans="2:8">
      <c r="B363" s="28">
        <v>599</v>
      </c>
      <c r="C363" s="29" t="s">
        <v>602</v>
      </c>
      <c r="E363" s="29" t="str">
        <f t="shared" si="10"/>
        <v>オキサシクロヘキサデカン－２－オン</v>
      </c>
      <c r="F363" s="28">
        <f t="shared" si="11"/>
        <v>17</v>
      </c>
      <c r="H363" s="29" t="s">
        <v>602</v>
      </c>
    </row>
    <row r="364" spans="2:8">
      <c r="B364" s="28">
        <v>600</v>
      </c>
      <c r="C364" s="29" t="s">
        <v>603</v>
      </c>
      <c r="E364" s="29" t="str">
        <f t="shared" si="10"/>
        <v>オクタブロモジフェニルエーテル</v>
      </c>
      <c r="F364" s="28">
        <f t="shared" si="11"/>
        <v>15</v>
      </c>
      <c r="H364" s="29" t="s">
        <v>603</v>
      </c>
    </row>
    <row r="365" spans="2:8">
      <c r="B365" s="28">
        <v>601</v>
      </c>
      <c r="C365" s="29" t="s">
        <v>604</v>
      </c>
      <c r="E365" s="29" t="str">
        <f t="shared" si="10"/>
        <v>オクタメチルシクロテトラシロキサン</v>
      </c>
      <c r="F365" s="28">
        <f t="shared" si="11"/>
        <v>17</v>
      </c>
      <c r="H365" s="29" t="s">
        <v>604</v>
      </c>
    </row>
    <row r="366" spans="2:8" ht="36">
      <c r="B366" s="28">
        <v>602</v>
      </c>
      <c r="C366" s="29" t="s">
        <v>605</v>
      </c>
      <c r="E366" s="29" t="str">
        <f t="shared" si="10"/>
        <v>過塩素酸並びにそのアンモニウム塩、カリウム塩、ナトリウム塩、マグネシウム塩及びリチウム塩</v>
      </c>
      <c r="F366" s="28">
        <f t="shared" si="11"/>
        <v>44</v>
      </c>
      <c r="H366" s="29" t="s">
        <v>605</v>
      </c>
    </row>
    <row r="367" spans="2:8">
      <c r="B367" s="28">
        <v>603</v>
      </c>
      <c r="C367" s="29" t="s">
        <v>606</v>
      </c>
      <c r="E367" s="29" t="str">
        <f t="shared" si="10"/>
        <v>過酢酸</v>
      </c>
      <c r="F367" s="28">
        <f t="shared" si="11"/>
        <v>3</v>
      </c>
      <c r="H367" s="29" t="s">
        <v>606</v>
      </c>
    </row>
    <row r="368" spans="2:8">
      <c r="B368" s="28">
        <v>604</v>
      </c>
      <c r="C368" s="29" t="s">
        <v>607</v>
      </c>
      <c r="E368" s="29" t="str">
        <f t="shared" si="10"/>
        <v>カリウム＝ジエチルジチオカルバマート</v>
      </c>
      <c r="F368" s="28">
        <f t="shared" si="11"/>
        <v>18</v>
      </c>
      <c r="H368" s="29" t="s">
        <v>607</v>
      </c>
    </row>
    <row r="369" spans="2:8" ht="36">
      <c r="B369" s="28">
        <v>605</v>
      </c>
      <c r="C369" s="29" t="s">
        <v>608</v>
      </c>
      <c r="E369" s="29" t="str">
        <f t="shared" si="10"/>
        <v>グリホサート並びにそのアンモニウム塩、イソプロピルアミン塩、カリウム塩及びナトリウム塩</v>
      </c>
      <c r="F369" s="28">
        <f t="shared" si="11"/>
        <v>43</v>
      </c>
      <c r="H369" s="29" t="s">
        <v>608</v>
      </c>
    </row>
    <row r="370" spans="2:8" ht="54">
      <c r="B370" s="28">
        <v>606</v>
      </c>
      <c r="C370" s="29" t="s">
        <v>609</v>
      </c>
      <c r="D370" s="28" t="s">
        <v>610</v>
      </c>
      <c r="E370" s="29" t="str">
        <f t="shared" si="10"/>
        <v>イマゾスルフロン</v>
      </c>
      <c r="F370" s="28">
        <f t="shared" si="11"/>
        <v>8</v>
      </c>
      <c r="H370" s="29" t="s">
        <v>610</v>
      </c>
    </row>
    <row r="371" spans="2:8" ht="144">
      <c r="B371" s="28">
        <v>607</v>
      </c>
      <c r="C371" s="29" t="s">
        <v>611</v>
      </c>
      <c r="D371" s="28" t="s">
        <v>612</v>
      </c>
      <c r="E371" s="29" t="str">
        <f t="shared" si="10"/>
        <v>Ｓ－メトラクロール</v>
      </c>
      <c r="F371" s="28">
        <f t="shared" si="11"/>
        <v>9</v>
      </c>
      <c r="H371" s="29" t="s">
        <v>612</v>
      </c>
    </row>
    <row r="372" spans="2:8" ht="54">
      <c r="B372" s="28">
        <v>608</v>
      </c>
      <c r="C372" s="29" t="s">
        <v>613</v>
      </c>
      <c r="D372" s="28" t="s">
        <v>614</v>
      </c>
      <c r="E372" s="29" t="str">
        <f t="shared" si="10"/>
        <v>ペントキサゾン</v>
      </c>
      <c r="F372" s="28">
        <f t="shared" si="11"/>
        <v>7</v>
      </c>
      <c r="H372" s="29" t="s">
        <v>614</v>
      </c>
    </row>
    <row r="373" spans="2:8" ht="36">
      <c r="B373" s="28">
        <v>609</v>
      </c>
      <c r="C373" s="29" t="s">
        <v>615</v>
      </c>
      <c r="D373" s="28" t="s">
        <v>616</v>
      </c>
      <c r="E373" s="29" t="str">
        <f t="shared" si="10"/>
        <v>トリクロサン</v>
      </c>
      <c r="F373" s="28">
        <f t="shared" si="11"/>
        <v>6</v>
      </c>
      <c r="H373" s="29" t="s">
        <v>616</v>
      </c>
    </row>
    <row r="374" spans="2:8" ht="72">
      <c r="B374" s="28">
        <v>610</v>
      </c>
      <c r="C374" s="29" t="s">
        <v>617</v>
      </c>
      <c r="D374" s="28" t="s">
        <v>618</v>
      </c>
      <c r="E374" s="29" t="str">
        <f t="shared" si="10"/>
        <v>フラメトピル</v>
      </c>
      <c r="F374" s="28">
        <f t="shared" si="11"/>
        <v>6</v>
      </c>
      <c r="H374" s="29" t="s">
        <v>618</v>
      </c>
    </row>
    <row r="375" spans="2:8" ht="36">
      <c r="B375" s="28">
        <v>611</v>
      </c>
      <c r="C375" s="29" t="s">
        <v>619</v>
      </c>
      <c r="D375" s="28" t="s">
        <v>620</v>
      </c>
      <c r="E375" s="29" t="str">
        <f t="shared" si="10"/>
        <v>チアジニル</v>
      </c>
      <c r="F375" s="28">
        <f t="shared" si="11"/>
        <v>5</v>
      </c>
      <c r="H375" s="29" t="s">
        <v>620</v>
      </c>
    </row>
    <row r="376" spans="2:8" ht="54">
      <c r="B376" s="28">
        <v>612</v>
      </c>
      <c r="C376" s="29" t="s">
        <v>621</v>
      </c>
      <c r="D376" s="28" t="s">
        <v>622</v>
      </c>
      <c r="E376" s="29" t="str">
        <f t="shared" si="10"/>
        <v>ジメテナミド</v>
      </c>
      <c r="F376" s="28">
        <f t="shared" si="11"/>
        <v>6</v>
      </c>
      <c r="H376" s="29" t="s">
        <v>622</v>
      </c>
    </row>
    <row r="377" spans="2:8" ht="54">
      <c r="B377" s="28">
        <v>613</v>
      </c>
      <c r="C377" s="29" t="s">
        <v>623</v>
      </c>
      <c r="D377" s="28" t="s">
        <v>624</v>
      </c>
      <c r="E377" s="29" t="str">
        <f t="shared" si="10"/>
        <v>ジメテナミドＰ</v>
      </c>
      <c r="F377" s="28">
        <f t="shared" si="11"/>
        <v>7</v>
      </c>
      <c r="H377" s="29" t="s">
        <v>624</v>
      </c>
    </row>
    <row r="378" spans="2:8" ht="72">
      <c r="B378" s="28">
        <v>614</v>
      </c>
      <c r="C378" s="29" t="s">
        <v>625</v>
      </c>
      <c r="D378" s="28" t="s">
        <v>626</v>
      </c>
      <c r="E378" s="29" t="str">
        <f t="shared" si="10"/>
        <v>メタゾスルフロン</v>
      </c>
      <c r="F378" s="28">
        <f t="shared" si="11"/>
        <v>8</v>
      </c>
      <c r="H378" s="29" t="s">
        <v>626</v>
      </c>
    </row>
    <row r="379" spans="2:8" ht="54">
      <c r="B379" s="28">
        <v>615</v>
      </c>
      <c r="C379" s="29" t="s">
        <v>627</v>
      </c>
      <c r="D379" s="28" t="s">
        <v>628</v>
      </c>
      <c r="E379" s="29" t="str">
        <f t="shared" si="10"/>
        <v>チアメトキサム</v>
      </c>
      <c r="F379" s="28">
        <f t="shared" si="11"/>
        <v>7</v>
      </c>
      <c r="H379" s="29" t="s">
        <v>628</v>
      </c>
    </row>
    <row r="380" spans="2:8" ht="36">
      <c r="B380" s="28">
        <v>616</v>
      </c>
      <c r="C380" s="29" t="s">
        <v>629</v>
      </c>
      <c r="D380" s="28" t="s">
        <v>630</v>
      </c>
      <c r="E380" s="29" t="str">
        <f t="shared" si="10"/>
        <v>クロチアニジン</v>
      </c>
      <c r="F380" s="28">
        <f t="shared" si="11"/>
        <v>7</v>
      </c>
      <c r="H380" s="29" t="s">
        <v>630</v>
      </c>
    </row>
    <row r="381" spans="2:8" ht="36">
      <c r="B381" s="28">
        <v>617</v>
      </c>
      <c r="C381" s="29" t="s">
        <v>631</v>
      </c>
      <c r="D381" s="28" t="s">
        <v>632</v>
      </c>
      <c r="E381" s="29" t="str">
        <f t="shared" si="10"/>
        <v>アセタミプリド</v>
      </c>
      <c r="F381" s="28">
        <f t="shared" si="11"/>
        <v>7</v>
      </c>
      <c r="H381" s="29" t="s">
        <v>632</v>
      </c>
    </row>
    <row r="382" spans="2:8" ht="36">
      <c r="B382" s="28">
        <v>618</v>
      </c>
      <c r="C382" s="29" t="s">
        <v>633</v>
      </c>
      <c r="D382" s="28" t="s">
        <v>634</v>
      </c>
      <c r="E382" s="29" t="str">
        <f t="shared" si="10"/>
        <v>イミダクロプリド</v>
      </c>
      <c r="F382" s="28">
        <f t="shared" si="11"/>
        <v>8</v>
      </c>
      <c r="H382" s="29" t="s">
        <v>634</v>
      </c>
    </row>
    <row r="383" spans="2:8" ht="36">
      <c r="B383" s="28">
        <v>619</v>
      </c>
      <c r="C383" s="29" t="s">
        <v>635</v>
      </c>
      <c r="D383" s="28" t="s">
        <v>636</v>
      </c>
      <c r="E383" s="29" t="str">
        <f t="shared" si="10"/>
        <v>チアクロプリド</v>
      </c>
      <c r="F383" s="28">
        <f t="shared" si="11"/>
        <v>7</v>
      </c>
      <c r="H383" s="29" t="s">
        <v>636</v>
      </c>
    </row>
    <row r="384" spans="2:8" ht="54">
      <c r="B384" s="28">
        <v>620</v>
      </c>
      <c r="C384" s="29" t="s">
        <v>637</v>
      </c>
      <c r="D384" s="28" t="s">
        <v>638</v>
      </c>
      <c r="E384" s="29" t="str">
        <f t="shared" si="10"/>
        <v>テフリルトリオン</v>
      </c>
      <c r="F384" s="28">
        <f t="shared" si="11"/>
        <v>8</v>
      </c>
      <c r="H384" s="29" t="s">
        <v>638</v>
      </c>
    </row>
    <row r="385" spans="2:8" ht="54">
      <c r="B385" s="28">
        <v>621</v>
      </c>
      <c r="C385" s="29" t="s">
        <v>639</v>
      </c>
      <c r="D385" s="28" t="s">
        <v>640</v>
      </c>
      <c r="E385" s="29" t="str">
        <f t="shared" si="10"/>
        <v>ベンゾビシクロン</v>
      </c>
      <c r="F385" s="28">
        <f t="shared" si="11"/>
        <v>8</v>
      </c>
      <c r="H385" s="29" t="s">
        <v>640</v>
      </c>
    </row>
    <row r="386" spans="2:8" ht="54">
      <c r="B386" s="28">
        <v>622</v>
      </c>
      <c r="C386" s="29" t="s">
        <v>641</v>
      </c>
      <c r="D386" s="28" t="s">
        <v>642</v>
      </c>
      <c r="E386" s="29" t="str">
        <f t="shared" si="10"/>
        <v>ピリベンカルブ</v>
      </c>
      <c r="F386" s="28">
        <f t="shared" si="11"/>
        <v>7</v>
      </c>
      <c r="H386" s="29" t="s">
        <v>642</v>
      </c>
    </row>
    <row r="387" spans="2:8">
      <c r="B387" s="28">
        <v>623</v>
      </c>
      <c r="C387" s="29" t="s">
        <v>643</v>
      </c>
      <c r="E387" s="29" t="str">
        <f t="shared" si="10"/>
        <v>酢酸ヘキシル</v>
      </c>
      <c r="F387" s="28">
        <f t="shared" si="11"/>
        <v>6</v>
      </c>
      <c r="H387" s="29" t="s">
        <v>643</v>
      </c>
    </row>
    <row r="388" spans="2:8">
      <c r="B388" s="28">
        <v>624</v>
      </c>
      <c r="C388" s="29" t="s">
        <v>644</v>
      </c>
      <c r="E388" s="29" t="str">
        <f t="shared" ref="E388:E451" si="12">IF(D388="",C388,D388)</f>
        <v>サリチル酸メチル</v>
      </c>
      <c r="F388" s="28">
        <f t="shared" si="11"/>
        <v>8</v>
      </c>
      <c r="H388" s="29" t="s">
        <v>644</v>
      </c>
    </row>
    <row r="389" spans="2:8">
      <c r="B389" s="28">
        <v>625</v>
      </c>
      <c r="C389" s="29" t="s">
        <v>645</v>
      </c>
      <c r="E389" s="29" t="str">
        <f t="shared" si="12"/>
        <v>ジイソプロピルナフタレン</v>
      </c>
      <c r="F389" s="28">
        <f t="shared" ref="F389:F452" si="13">LEN(E389)</f>
        <v>12</v>
      </c>
      <c r="H389" s="29" t="s">
        <v>645</v>
      </c>
    </row>
    <row r="390" spans="2:8">
      <c r="B390" s="28">
        <v>626</v>
      </c>
      <c r="C390" s="29" t="s">
        <v>646</v>
      </c>
      <c r="E390" s="29" t="str">
        <f t="shared" si="12"/>
        <v>ジエタノールアミン</v>
      </c>
      <c r="F390" s="28">
        <f t="shared" si="13"/>
        <v>9</v>
      </c>
      <c r="H390" s="29" t="s">
        <v>646</v>
      </c>
    </row>
    <row r="391" spans="2:8">
      <c r="B391" s="28">
        <v>627</v>
      </c>
      <c r="C391" s="29" t="s">
        <v>647</v>
      </c>
      <c r="E391" s="29" t="str">
        <f t="shared" si="12"/>
        <v>ジエチレングリコールモノブチルエーテル</v>
      </c>
      <c r="F391" s="28">
        <f t="shared" si="13"/>
        <v>19</v>
      </c>
      <c r="H391" s="29" t="s">
        <v>647</v>
      </c>
    </row>
    <row r="392" spans="2:8" ht="36">
      <c r="B392" s="28">
        <v>628</v>
      </c>
      <c r="C392" s="29" t="s">
        <v>648</v>
      </c>
      <c r="E392" s="29" t="str">
        <f t="shared" si="12"/>
        <v>１，４－ジオキサシクロヘプタデカン－５，１７－ジオン</v>
      </c>
      <c r="F392" s="28">
        <f t="shared" si="13"/>
        <v>26</v>
      </c>
      <c r="H392" s="29" t="s">
        <v>648</v>
      </c>
    </row>
    <row r="393" spans="2:8">
      <c r="B393" s="28">
        <v>629</v>
      </c>
      <c r="C393" s="29" t="s">
        <v>649</v>
      </c>
      <c r="E393" s="29" t="str">
        <f t="shared" si="12"/>
        <v>シクロヘキサン</v>
      </c>
      <c r="F393" s="28">
        <f t="shared" si="13"/>
        <v>7</v>
      </c>
      <c r="H393" s="29" t="s">
        <v>649</v>
      </c>
    </row>
    <row r="394" spans="2:8">
      <c r="B394" s="28">
        <v>630</v>
      </c>
      <c r="C394" s="29" t="s">
        <v>650</v>
      </c>
      <c r="E394" s="29" t="str">
        <f t="shared" si="12"/>
        <v>シクロヘキシリデン（フェニル）アセトニトリル</v>
      </c>
      <c r="F394" s="28">
        <f t="shared" si="13"/>
        <v>22</v>
      </c>
      <c r="H394" s="29" t="s">
        <v>650</v>
      </c>
    </row>
    <row r="395" spans="2:8">
      <c r="B395" s="28">
        <v>631</v>
      </c>
      <c r="C395" s="29" t="s">
        <v>651</v>
      </c>
      <c r="E395" s="29" t="str">
        <f t="shared" si="12"/>
        <v>シクロヘキセン</v>
      </c>
      <c r="F395" s="28">
        <f t="shared" si="13"/>
        <v>7</v>
      </c>
      <c r="H395" s="29" t="s">
        <v>651</v>
      </c>
    </row>
    <row r="396" spans="2:8">
      <c r="B396" s="28">
        <v>632</v>
      </c>
      <c r="C396" s="29" t="s">
        <v>652</v>
      </c>
      <c r="E396" s="29" t="str">
        <f t="shared" si="12"/>
        <v>１，２－ジクロロエチレン</v>
      </c>
      <c r="F396" s="28">
        <f t="shared" si="13"/>
        <v>12</v>
      </c>
      <c r="H396" s="29" t="s">
        <v>652</v>
      </c>
    </row>
    <row r="397" spans="2:8" ht="36">
      <c r="B397" s="28">
        <v>633</v>
      </c>
      <c r="C397" s="29" t="s">
        <v>653</v>
      </c>
      <c r="E397" s="29" t="str">
        <f t="shared" si="12"/>
        <v>４，５－ジクロロ－２－オクチルイソチアゾール－３（２Ｈ）－オン</v>
      </c>
      <c r="F397" s="28">
        <f t="shared" si="13"/>
        <v>31</v>
      </c>
      <c r="H397" s="29" t="s">
        <v>653</v>
      </c>
    </row>
    <row r="398" spans="2:8" ht="36">
      <c r="B398" s="28">
        <v>634</v>
      </c>
      <c r="C398" s="29" t="s">
        <v>654</v>
      </c>
      <c r="D398" s="28" t="s">
        <v>655</v>
      </c>
      <c r="E398" s="29" t="str">
        <f t="shared" si="12"/>
        <v>イソチアニル</v>
      </c>
      <c r="F398" s="28">
        <f t="shared" si="13"/>
        <v>6</v>
      </c>
      <c r="H398" s="29" t="s">
        <v>655</v>
      </c>
    </row>
    <row r="399" spans="2:8" ht="54">
      <c r="B399" s="28">
        <v>635</v>
      </c>
      <c r="C399" s="29" t="s">
        <v>656</v>
      </c>
      <c r="D399" s="28" t="s">
        <v>657</v>
      </c>
      <c r="E399" s="29" t="str">
        <f t="shared" si="12"/>
        <v>フルスルファミド</v>
      </c>
      <c r="F399" s="28">
        <f t="shared" si="13"/>
        <v>8</v>
      </c>
      <c r="H399" s="29" t="s">
        <v>657</v>
      </c>
    </row>
    <row r="400" spans="2:8" ht="36">
      <c r="B400" s="28">
        <v>636</v>
      </c>
      <c r="C400" s="29" t="s">
        <v>658</v>
      </c>
      <c r="D400" s="28" t="s">
        <v>659</v>
      </c>
      <c r="E400" s="29" t="str">
        <f t="shared" si="12"/>
        <v>トルクロホスメチル</v>
      </c>
      <c r="F400" s="28">
        <f t="shared" si="13"/>
        <v>9</v>
      </c>
      <c r="H400" s="29" t="s">
        <v>659</v>
      </c>
    </row>
    <row r="401" spans="2:8" ht="72">
      <c r="B401" s="28">
        <v>637</v>
      </c>
      <c r="C401" s="29" t="s">
        <v>660</v>
      </c>
      <c r="D401" s="28" t="s">
        <v>661</v>
      </c>
      <c r="E401" s="29" t="str">
        <f t="shared" si="12"/>
        <v>イプフェンカルバゾン</v>
      </c>
      <c r="F401" s="28">
        <f t="shared" si="13"/>
        <v>10</v>
      </c>
      <c r="H401" s="29" t="s">
        <v>661</v>
      </c>
    </row>
    <row r="402" spans="2:8" ht="36">
      <c r="B402" s="28">
        <v>638</v>
      </c>
      <c r="C402" s="29" t="s">
        <v>662</v>
      </c>
      <c r="D402" s="28" t="s">
        <v>663</v>
      </c>
      <c r="E402" s="29" t="str">
        <f t="shared" si="12"/>
        <v>プロシミドン</v>
      </c>
      <c r="F402" s="28">
        <f t="shared" si="13"/>
        <v>6</v>
      </c>
      <c r="H402" s="29" t="s">
        <v>663</v>
      </c>
    </row>
    <row r="403" spans="2:8" ht="36">
      <c r="B403" s="28">
        <v>639</v>
      </c>
      <c r="C403" s="29" t="s">
        <v>664</v>
      </c>
      <c r="D403" s="28" t="s">
        <v>665</v>
      </c>
      <c r="E403" s="29" t="str">
        <f t="shared" si="12"/>
        <v>フルオルイミド</v>
      </c>
      <c r="F403" s="28">
        <f t="shared" si="13"/>
        <v>7</v>
      </c>
      <c r="H403" s="29" t="s">
        <v>665</v>
      </c>
    </row>
    <row r="404" spans="2:8" ht="36">
      <c r="B404" s="28">
        <v>640</v>
      </c>
      <c r="C404" s="29" t="s">
        <v>666</v>
      </c>
      <c r="D404" s="28" t="s">
        <v>667</v>
      </c>
      <c r="E404" s="29" t="str">
        <f t="shared" si="12"/>
        <v>クロメプロップ</v>
      </c>
      <c r="F404" s="28">
        <f t="shared" si="13"/>
        <v>7</v>
      </c>
      <c r="H404" s="29" t="s">
        <v>667</v>
      </c>
    </row>
    <row r="405" spans="2:8" ht="162">
      <c r="B405" s="28">
        <v>641</v>
      </c>
      <c r="C405" s="29" t="s">
        <v>668</v>
      </c>
      <c r="D405" s="28" t="s">
        <v>669</v>
      </c>
      <c r="E405" s="29" t="str">
        <f t="shared" si="12"/>
        <v>クラリスロマイシン</v>
      </c>
      <c r="F405" s="28">
        <f t="shared" si="13"/>
        <v>9</v>
      </c>
      <c r="H405" s="29" t="s">
        <v>669</v>
      </c>
    </row>
    <row r="406" spans="2:8">
      <c r="B406" s="28">
        <v>642</v>
      </c>
      <c r="C406" s="29" t="s">
        <v>670</v>
      </c>
      <c r="E406" s="29" t="str">
        <f t="shared" si="12"/>
        <v>ジデシル（ジメチル）アンモニウムの塩</v>
      </c>
      <c r="F406" s="28">
        <f t="shared" si="13"/>
        <v>18</v>
      </c>
      <c r="H406" s="29" t="s">
        <v>670</v>
      </c>
    </row>
    <row r="407" spans="2:8" ht="54">
      <c r="B407" s="28">
        <v>643</v>
      </c>
      <c r="C407" s="29" t="s">
        <v>671</v>
      </c>
      <c r="E407" s="29" t="str">
        <f t="shared" si="12"/>
        <v>四ナトリウム＝５，８－ビス（カルボジチオアト）－２，５，８，１１，１４－ペンタアザペンタデカンビス（ジチオアート）</v>
      </c>
      <c r="F407" s="28">
        <f t="shared" si="13"/>
        <v>57</v>
      </c>
      <c r="H407" s="29" t="s">
        <v>672</v>
      </c>
    </row>
    <row r="408" spans="2:8">
      <c r="B408" s="28">
        <v>644</v>
      </c>
      <c r="C408" s="29" t="s">
        <v>673</v>
      </c>
      <c r="E408" s="29" t="str">
        <f t="shared" si="12"/>
        <v>５，５－ジフェニル－２，４－イミダゾリジンジオン</v>
      </c>
      <c r="F408" s="28">
        <f t="shared" si="13"/>
        <v>24</v>
      </c>
      <c r="H408" s="29" t="s">
        <v>673</v>
      </c>
    </row>
    <row r="409" spans="2:8" ht="54">
      <c r="B409" s="28">
        <v>645</v>
      </c>
      <c r="C409" s="29" t="s">
        <v>674</v>
      </c>
      <c r="D409" s="28" t="s">
        <v>675</v>
      </c>
      <c r="E409" s="29" t="str">
        <f t="shared" si="12"/>
        <v>フルジオキソニル</v>
      </c>
      <c r="F409" s="28">
        <f t="shared" si="13"/>
        <v>8</v>
      </c>
      <c r="H409" s="29" t="s">
        <v>675</v>
      </c>
    </row>
    <row r="410" spans="2:8">
      <c r="B410" s="28">
        <v>646</v>
      </c>
      <c r="C410" s="29" t="s">
        <v>676</v>
      </c>
      <c r="D410" s="28" t="s">
        <v>677</v>
      </c>
      <c r="E410" s="29" t="str">
        <f t="shared" si="12"/>
        <v>プロスルホカルブ</v>
      </c>
      <c r="F410" s="28">
        <f t="shared" si="13"/>
        <v>8</v>
      </c>
      <c r="H410" s="29" t="s">
        <v>677</v>
      </c>
    </row>
    <row r="411" spans="2:8" ht="54">
      <c r="B411" s="28">
        <v>647</v>
      </c>
      <c r="C411" s="29" t="s">
        <v>678</v>
      </c>
      <c r="D411" s="28" t="s">
        <v>679</v>
      </c>
      <c r="E411" s="29" t="str">
        <f t="shared" si="12"/>
        <v>チフルザミド</v>
      </c>
      <c r="F411" s="28">
        <f t="shared" si="13"/>
        <v>6</v>
      </c>
      <c r="H411" s="29" t="s">
        <v>679</v>
      </c>
    </row>
    <row r="412" spans="2:8" ht="90">
      <c r="B412" s="28">
        <v>648</v>
      </c>
      <c r="C412" s="29" t="s">
        <v>680</v>
      </c>
      <c r="D412" s="28" t="s">
        <v>681</v>
      </c>
      <c r="E412" s="29" t="str">
        <f t="shared" si="12"/>
        <v>オキシテトラサイクリン</v>
      </c>
      <c r="F412" s="28">
        <f t="shared" si="13"/>
        <v>11</v>
      </c>
      <c r="H412" s="29" t="s">
        <v>681</v>
      </c>
    </row>
    <row r="413" spans="2:8" ht="36">
      <c r="B413" s="28">
        <v>649</v>
      </c>
      <c r="C413" s="29" t="s">
        <v>682</v>
      </c>
      <c r="D413" s="28" t="s">
        <v>683</v>
      </c>
      <c r="E413" s="29" t="str">
        <f t="shared" si="12"/>
        <v>カルブチレート</v>
      </c>
      <c r="F413" s="28">
        <f t="shared" si="13"/>
        <v>7</v>
      </c>
      <c r="H413" s="29" t="s">
        <v>683</v>
      </c>
    </row>
    <row r="414" spans="2:8" ht="36">
      <c r="B414" s="28">
        <v>650</v>
      </c>
      <c r="C414" s="29" t="s">
        <v>684</v>
      </c>
      <c r="D414" s="28" t="s">
        <v>685</v>
      </c>
      <c r="E414" s="29" t="str">
        <f t="shared" si="12"/>
        <v>酢酸ゲラニル</v>
      </c>
      <c r="F414" s="28">
        <f t="shared" si="13"/>
        <v>6</v>
      </c>
      <c r="H414" s="29" t="s">
        <v>685</v>
      </c>
    </row>
    <row r="415" spans="2:8">
      <c r="B415" s="28">
        <v>651</v>
      </c>
      <c r="C415" s="29" t="s">
        <v>686</v>
      </c>
      <c r="E415" s="29" t="str">
        <f t="shared" si="12"/>
        <v>Ｎ，Ｎ－ジメチルオクタデシルアミン</v>
      </c>
      <c r="F415" s="28">
        <f t="shared" si="13"/>
        <v>17</v>
      </c>
      <c r="H415" s="29" t="s">
        <v>686</v>
      </c>
    </row>
    <row r="416" spans="2:8">
      <c r="B416" s="28">
        <v>652</v>
      </c>
      <c r="C416" s="29" t="s">
        <v>687</v>
      </c>
      <c r="E416" s="29" t="str">
        <f t="shared" si="12"/>
        <v>３，７－ジメチルオクタン－３－オール</v>
      </c>
      <c r="F416" s="28">
        <f t="shared" si="13"/>
        <v>18</v>
      </c>
      <c r="H416" s="29" t="s">
        <v>687</v>
      </c>
    </row>
    <row r="417" spans="2:8">
      <c r="B417" s="28">
        <v>653</v>
      </c>
      <c r="C417" s="29" t="s">
        <v>688</v>
      </c>
      <c r="E417" s="29" t="str">
        <f t="shared" si="12"/>
        <v>ジメチル（１－フェニルエチル）ベンゼン</v>
      </c>
      <c r="F417" s="28">
        <f t="shared" si="13"/>
        <v>19</v>
      </c>
      <c r="H417" s="29" t="s">
        <v>688</v>
      </c>
    </row>
    <row r="418" spans="2:8" ht="54">
      <c r="B418" s="28">
        <v>654</v>
      </c>
      <c r="C418" s="29" t="s">
        <v>689</v>
      </c>
      <c r="D418" s="28" t="s">
        <v>690</v>
      </c>
      <c r="E418" s="29" t="str">
        <f t="shared" si="12"/>
        <v>スピロメシフェン</v>
      </c>
      <c r="F418" s="28">
        <f t="shared" si="13"/>
        <v>8</v>
      </c>
      <c r="H418" s="29" t="s">
        <v>690</v>
      </c>
    </row>
    <row r="419" spans="2:8" ht="54">
      <c r="B419" s="28">
        <v>655</v>
      </c>
      <c r="C419" s="29" t="s">
        <v>691</v>
      </c>
      <c r="D419" s="28" t="s">
        <v>692</v>
      </c>
      <c r="E419" s="29" t="str">
        <f t="shared" si="12"/>
        <v>ペンチオピラド</v>
      </c>
      <c r="F419" s="28">
        <f t="shared" si="13"/>
        <v>7</v>
      </c>
      <c r="H419" s="29" t="s">
        <v>692</v>
      </c>
    </row>
    <row r="420" spans="2:8" ht="54">
      <c r="B420" s="28">
        <v>656</v>
      </c>
      <c r="C420" s="29" t="s">
        <v>693</v>
      </c>
      <c r="D420" s="28" t="s">
        <v>694</v>
      </c>
      <c r="E420" s="29" t="str">
        <f t="shared" si="12"/>
        <v>ペンフルフェン</v>
      </c>
      <c r="F420" s="28">
        <f t="shared" si="13"/>
        <v>7</v>
      </c>
      <c r="H420" s="29" t="s">
        <v>694</v>
      </c>
    </row>
    <row r="421" spans="2:8" ht="72">
      <c r="B421" s="28">
        <v>657</v>
      </c>
      <c r="C421" s="29" t="s">
        <v>695</v>
      </c>
      <c r="D421" s="28" t="s">
        <v>696</v>
      </c>
      <c r="E421" s="29" t="str">
        <f t="shared" si="12"/>
        <v>シエノピラフェン</v>
      </c>
      <c r="F421" s="28">
        <f t="shared" si="13"/>
        <v>8</v>
      </c>
      <c r="H421" s="29" t="s">
        <v>696</v>
      </c>
    </row>
    <row r="422" spans="2:8" ht="36">
      <c r="B422" s="28">
        <v>658</v>
      </c>
      <c r="C422" s="29" t="s">
        <v>697</v>
      </c>
      <c r="D422" s="28" t="s">
        <v>698</v>
      </c>
      <c r="E422" s="29" t="str">
        <f t="shared" si="12"/>
        <v>エスプロカルブ</v>
      </c>
      <c r="F422" s="28">
        <f t="shared" si="13"/>
        <v>7</v>
      </c>
      <c r="H422" s="29" t="s">
        <v>698</v>
      </c>
    </row>
    <row r="423" spans="2:8" ht="36">
      <c r="B423" s="28">
        <v>659</v>
      </c>
      <c r="C423" s="29" t="s">
        <v>699</v>
      </c>
      <c r="D423" s="28" t="s">
        <v>700</v>
      </c>
      <c r="E423" s="29" t="str">
        <f t="shared" si="12"/>
        <v>カンフェン</v>
      </c>
      <c r="F423" s="28">
        <f t="shared" si="13"/>
        <v>5</v>
      </c>
      <c r="H423" s="29" t="s">
        <v>700</v>
      </c>
    </row>
    <row r="424" spans="2:8" ht="72">
      <c r="B424" s="28">
        <v>660</v>
      </c>
      <c r="C424" s="29" t="s">
        <v>701</v>
      </c>
      <c r="D424" s="28" t="s">
        <v>702</v>
      </c>
      <c r="E424" s="29" t="str">
        <f t="shared" si="12"/>
        <v>フルベンジアミド</v>
      </c>
      <c r="F424" s="28">
        <f t="shared" si="13"/>
        <v>8</v>
      </c>
      <c r="H424" s="29" t="s">
        <v>702</v>
      </c>
    </row>
    <row r="425" spans="2:8">
      <c r="B425" s="28">
        <v>661</v>
      </c>
      <c r="C425" s="29" t="s">
        <v>703</v>
      </c>
      <c r="E425" s="29" t="str">
        <f t="shared" si="12"/>
        <v>１，２－ジメトキシエタン</v>
      </c>
      <c r="F425" s="28">
        <f t="shared" si="13"/>
        <v>12</v>
      </c>
      <c r="H425" s="29" t="s">
        <v>703</v>
      </c>
    </row>
    <row r="426" spans="2:8" ht="54">
      <c r="B426" s="28">
        <v>662</v>
      </c>
      <c r="C426" s="29" t="s">
        <v>704</v>
      </c>
      <c r="D426" s="28" t="s">
        <v>705</v>
      </c>
      <c r="E426" s="29" t="str">
        <f t="shared" si="12"/>
        <v>ベンスルフロンメチル</v>
      </c>
      <c r="F426" s="28">
        <f t="shared" si="13"/>
        <v>10</v>
      </c>
      <c r="H426" s="29" t="s">
        <v>705</v>
      </c>
    </row>
    <row r="427" spans="2:8" ht="54">
      <c r="B427" s="28">
        <v>663</v>
      </c>
      <c r="C427" s="29" t="s">
        <v>706</v>
      </c>
      <c r="D427" s="28" t="s">
        <v>707</v>
      </c>
      <c r="E427" s="29" t="str">
        <f t="shared" si="12"/>
        <v>ピリフタリド</v>
      </c>
      <c r="F427" s="28">
        <f t="shared" si="13"/>
        <v>6</v>
      </c>
      <c r="H427" s="29" t="s">
        <v>707</v>
      </c>
    </row>
    <row r="428" spans="2:8" ht="36">
      <c r="B428" s="28">
        <v>664</v>
      </c>
      <c r="C428" s="29" t="s">
        <v>708</v>
      </c>
      <c r="E428" s="29" t="str">
        <f t="shared" si="12"/>
        <v>有機スズ化合物（ビス（トリブチルスズ）＝オキシドを除く。）</v>
      </c>
      <c r="F428" s="28">
        <f t="shared" si="13"/>
        <v>29</v>
      </c>
      <c r="H428" s="29" t="s">
        <v>708</v>
      </c>
    </row>
    <row r="429" spans="2:8">
      <c r="B429" s="28">
        <v>665</v>
      </c>
      <c r="C429" s="29" t="s">
        <v>709</v>
      </c>
      <c r="E429" s="29" t="str">
        <f t="shared" si="12"/>
        <v>セリウム及びその化合物</v>
      </c>
      <c r="F429" s="28">
        <f t="shared" si="13"/>
        <v>11</v>
      </c>
      <c r="H429" s="29" t="s">
        <v>709</v>
      </c>
    </row>
    <row r="430" spans="2:8">
      <c r="B430" s="28">
        <v>666</v>
      </c>
      <c r="C430" s="29" t="s">
        <v>710</v>
      </c>
      <c r="E430" s="29" t="str">
        <f t="shared" si="12"/>
        <v>タリウム及びその化合物</v>
      </c>
      <c r="F430" s="28">
        <f t="shared" si="13"/>
        <v>11</v>
      </c>
      <c r="H430" s="29" t="s">
        <v>710</v>
      </c>
    </row>
    <row r="431" spans="2:8">
      <c r="B431" s="28">
        <v>667</v>
      </c>
      <c r="C431" s="29" t="s">
        <v>711</v>
      </c>
      <c r="E431" s="29" t="str">
        <f t="shared" si="12"/>
        <v>炭化けい素</v>
      </c>
      <c r="F431" s="28">
        <f t="shared" si="13"/>
        <v>5</v>
      </c>
      <c r="H431" s="29" t="s">
        <v>711</v>
      </c>
    </row>
    <row r="432" spans="2:8">
      <c r="B432" s="28">
        <v>668</v>
      </c>
      <c r="C432" s="29" t="s">
        <v>712</v>
      </c>
      <c r="E432" s="29" t="str">
        <f t="shared" si="12"/>
        <v>炭酸リチウム</v>
      </c>
      <c r="F432" s="28">
        <f t="shared" si="13"/>
        <v>6</v>
      </c>
      <c r="H432" s="29" t="s">
        <v>712</v>
      </c>
    </row>
    <row r="433" spans="2:8">
      <c r="B433" s="28">
        <v>669</v>
      </c>
      <c r="C433" s="29" t="s">
        <v>713</v>
      </c>
      <c r="E433" s="29" t="str">
        <f t="shared" si="12"/>
        <v>チオシアン酸銅（Ⅰ）</v>
      </c>
      <c r="F433" s="28">
        <f t="shared" si="13"/>
        <v>10</v>
      </c>
      <c r="H433" s="29" t="s">
        <v>714</v>
      </c>
    </row>
    <row r="434" spans="2:8" ht="36">
      <c r="B434" s="28">
        <v>670</v>
      </c>
      <c r="C434" s="29" t="s">
        <v>715</v>
      </c>
      <c r="D434" s="28" t="s">
        <v>716</v>
      </c>
      <c r="E434" s="29" t="str">
        <f t="shared" si="12"/>
        <v>シアノホス</v>
      </c>
      <c r="F434" s="28">
        <f t="shared" si="13"/>
        <v>5</v>
      </c>
      <c r="H434" s="29" t="s">
        <v>717</v>
      </c>
    </row>
    <row r="435" spans="2:8" ht="108">
      <c r="B435" s="28">
        <v>671</v>
      </c>
      <c r="C435" s="29" t="s">
        <v>718</v>
      </c>
      <c r="D435" s="28" t="s">
        <v>719</v>
      </c>
      <c r="E435" s="29" t="str">
        <f t="shared" si="12"/>
        <v>ストレプトマイシン</v>
      </c>
      <c r="F435" s="28">
        <f t="shared" si="13"/>
        <v>9</v>
      </c>
      <c r="H435" s="29" t="s">
        <v>719</v>
      </c>
    </row>
    <row r="436" spans="2:8" ht="396">
      <c r="B436" s="28">
        <v>672</v>
      </c>
      <c r="C436" s="29" t="s">
        <v>720</v>
      </c>
      <c r="D436" s="28" t="s">
        <v>721</v>
      </c>
      <c r="E436" s="29" t="str">
        <f t="shared" si="12"/>
        <v>スピノサド</v>
      </c>
      <c r="F436" s="28">
        <f t="shared" si="13"/>
        <v>5</v>
      </c>
      <c r="H436" s="29" t="s">
        <v>721</v>
      </c>
    </row>
    <row r="437" spans="2:8">
      <c r="B437" s="28">
        <v>673</v>
      </c>
      <c r="C437" s="29" t="s">
        <v>722</v>
      </c>
      <c r="D437" s="28" t="s">
        <v>723</v>
      </c>
      <c r="E437" s="29" t="str">
        <f t="shared" si="12"/>
        <v>デシルアルデヒド</v>
      </c>
      <c r="F437" s="28">
        <f t="shared" si="13"/>
        <v>8</v>
      </c>
      <c r="H437" s="29" t="s">
        <v>723</v>
      </c>
    </row>
    <row r="438" spans="2:8">
      <c r="B438" s="28">
        <v>674</v>
      </c>
      <c r="C438" s="29" t="s">
        <v>724</v>
      </c>
      <c r="E438" s="29" t="str">
        <f t="shared" si="12"/>
        <v>テトラヒドロフラン</v>
      </c>
      <c r="F438" s="28">
        <f t="shared" si="13"/>
        <v>9</v>
      </c>
      <c r="H438" s="29" t="s">
        <v>724</v>
      </c>
    </row>
    <row r="439" spans="2:8">
      <c r="B439" s="28">
        <v>675</v>
      </c>
      <c r="C439" s="29" t="s">
        <v>725</v>
      </c>
      <c r="E439" s="29" t="str">
        <f t="shared" si="12"/>
        <v>テトラフルオロエチレン</v>
      </c>
      <c r="F439" s="28">
        <f t="shared" si="13"/>
        <v>11</v>
      </c>
      <c r="H439" s="29" t="s">
        <v>725</v>
      </c>
    </row>
    <row r="440" spans="2:8" ht="36">
      <c r="B440" s="28">
        <v>676</v>
      </c>
      <c r="C440" s="29" t="s">
        <v>726</v>
      </c>
      <c r="D440" s="28" t="s">
        <v>727</v>
      </c>
      <c r="E440" s="29" t="str">
        <f t="shared" si="12"/>
        <v>テトラピオン</v>
      </c>
      <c r="F440" s="28">
        <f t="shared" si="13"/>
        <v>6</v>
      </c>
      <c r="H440" s="29" t="s">
        <v>728</v>
      </c>
    </row>
    <row r="441" spans="2:8">
      <c r="B441" s="28">
        <v>677</v>
      </c>
      <c r="C441" s="29" t="s">
        <v>729</v>
      </c>
      <c r="E441" s="29" t="str">
        <f t="shared" si="12"/>
        <v>テトラメチルアンモニウム＝ヒドロキシド</v>
      </c>
      <c r="F441" s="28">
        <f t="shared" si="13"/>
        <v>19</v>
      </c>
      <c r="H441" s="29" t="s">
        <v>729</v>
      </c>
    </row>
    <row r="442" spans="2:8" ht="54">
      <c r="B442" s="28">
        <v>678</v>
      </c>
      <c r="C442" s="29" t="s">
        <v>730</v>
      </c>
      <c r="E442" s="29" t="str">
        <f t="shared" si="12"/>
        <v>１－［（１Ｒ，２Ｒ，５Ｓ，７Ｒ）－２，６，６，８－テトラメチルトリシクロ［５．３．１．０（１，５）］ウンデカ－８－エン－９－イル］エタノン</v>
      </c>
      <c r="F442" s="28">
        <f t="shared" si="13"/>
        <v>69</v>
      </c>
      <c r="H442" s="29" t="s">
        <v>730</v>
      </c>
    </row>
    <row r="443" spans="2:8">
      <c r="B443" s="28">
        <v>679</v>
      </c>
      <c r="C443" s="29" t="s">
        <v>731</v>
      </c>
      <c r="E443" s="29" t="str">
        <f t="shared" si="12"/>
        <v>テルル及びその化合物</v>
      </c>
      <c r="F443" s="28">
        <f t="shared" si="13"/>
        <v>10</v>
      </c>
      <c r="H443" s="29" t="s">
        <v>731</v>
      </c>
    </row>
    <row r="444" spans="2:8">
      <c r="B444" s="28">
        <v>680</v>
      </c>
      <c r="C444" s="29" t="s">
        <v>732</v>
      </c>
      <c r="E444" s="29" t="str">
        <f t="shared" si="12"/>
        <v>ドデカン－１－チオール</v>
      </c>
      <c r="F444" s="28">
        <f t="shared" si="13"/>
        <v>11</v>
      </c>
      <c r="H444" s="29" t="s">
        <v>732</v>
      </c>
    </row>
    <row r="445" spans="2:8" ht="36">
      <c r="B445" s="28">
        <v>681</v>
      </c>
      <c r="C445" s="29" t="s">
        <v>733</v>
      </c>
      <c r="E445" s="29" t="str">
        <f t="shared" si="12"/>
        <v>２－（Ｎ－ドデシル－Ｎ，Ｎ－ジメチルアンモニオ）アセタート</v>
      </c>
      <c r="F445" s="28">
        <f t="shared" si="13"/>
        <v>29</v>
      </c>
      <c r="H445" s="29" t="s">
        <v>733</v>
      </c>
    </row>
    <row r="446" spans="2:8">
      <c r="B446" s="28">
        <v>682</v>
      </c>
      <c r="C446" s="29" t="s">
        <v>734</v>
      </c>
      <c r="D446" s="28" t="s">
        <v>735</v>
      </c>
      <c r="E446" s="29" t="str">
        <f t="shared" si="12"/>
        <v>メラミン</v>
      </c>
      <c r="F446" s="28">
        <f t="shared" si="13"/>
        <v>4</v>
      </c>
      <c r="H446" s="29" t="s">
        <v>735</v>
      </c>
    </row>
    <row r="447" spans="2:8">
      <c r="B447" s="28">
        <v>683</v>
      </c>
      <c r="C447" s="29" t="s">
        <v>736</v>
      </c>
      <c r="E447" s="29" t="str">
        <f t="shared" si="12"/>
        <v>トリイソプロパノールアミン</v>
      </c>
      <c r="F447" s="28">
        <f t="shared" si="13"/>
        <v>13</v>
      </c>
      <c r="H447" s="29" t="s">
        <v>736</v>
      </c>
    </row>
    <row r="448" spans="2:8">
      <c r="B448" s="28">
        <v>684</v>
      </c>
      <c r="C448" s="29" t="s">
        <v>737</v>
      </c>
      <c r="E448" s="29" t="str">
        <f t="shared" si="12"/>
        <v>トリオクチルアミン</v>
      </c>
      <c r="F448" s="28">
        <f t="shared" si="13"/>
        <v>9</v>
      </c>
      <c r="H448" s="29" t="s">
        <v>737</v>
      </c>
    </row>
    <row r="449" spans="2:9" ht="36">
      <c r="B449" s="28">
        <v>685</v>
      </c>
      <c r="C449" s="29" t="s">
        <v>738</v>
      </c>
      <c r="D449" s="28" t="s">
        <v>739</v>
      </c>
      <c r="E449" s="29" t="str">
        <f t="shared" si="12"/>
        <v>キャプタン</v>
      </c>
      <c r="F449" s="28">
        <f t="shared" si="13"/>
        <v>5</v>
      </c>
      <c r="H449" s="29" t="s">
        <v>739</v>
      </c>
    </row>
    <row r="450" spans="2:9" ht="36">
      <c r="B450" s="28">
        <v>686</v>
      </c>
      <c r="C450" s="29" t="s">
        <v>740</v>
      </c>
      <c r="E450" s="29" t="str">
        <f t="shared" si="12"/>
        <v>トリシクロ［５．２．１．０（２，６）］デカ－４－エン－３－イル＝プロピオナート</v>
      </c>
      <c r="F450" s="28">
        <f t="shared" si="13"/>
        <v>39</v>
      </c>
      <c r="H450" s="29" t="s">
        <v>740</v>
      </c>
    </row>
    <row r="451" spans="2:9">
      <c r="B451" s="28">
        <v>687</v>
      </c>
      <c r="C451" s="29" t="s">
        <v>741</v>
      </c>
      <c r="E451" s="29" t="str">
        <f t="shared" si="12"/>
        <v>トリメチルアミン</v>
      </c>
      <c r="F451" s="28">
        <f t="shared" si="13"/>
        <v>8</v>
      </c>
      <c r="H451" s="29" t="s">
        <v>741</v>
      </c>
    </row>
    <row r="452" spans="2:9">
      <c r="B452" s="28">
        <v>688</v>
      </c>
      <c r="C452" s="29" t="s">
        <v>742</v>
      </c>
      <c r="E452" s="29" t="str">
        <f t="shared" ref="E452:E515" si="14">IF(D452="",C452,D452)</f>
        <v>トリメチル（オクタデシル）アンモニウムの塩</v>
      </c>
      <c r="F452" s="28">
        <f t="shared" si="13"/>
        <v>21</v>
      </c>
      <c r="H452" s="29" t="s">
        <v>742</v>
      </c>
    </row>
    <row r="453" spans="2:9" ht="36">
      <c r="B453" s="28">
        <v>689</v>
      </c>
      <c r="C453" s="29" t="s">
        <v>743</v>
      </c>
      <c r="E453" s="29" t="str">
        <f t="shared" si="14"/>
        <v>（Ｅ）－４－（２，６，６－トリメチルシクロヘキサ－１－エン－１－イル）ブタ－３－エン－２－オン</v>
      </c>
      <c r="F453" s="28">
        <f t="shared" ref="F453:F516" si="15">LEN(E453)</f>
        <v>47</v>
      </c>
      <c r="H453" s="29" t="s">
        <v>743</v>
      </c>
    </row>
    <row r="454" spans="2:9" ht="36">
      <c r="B454" s="28">
        <v>690</v>
      </c>
      <c r="C454" s="29" t="s">
        <v>744</v>
      </c>
      <c r="E454" s="29" t="str">
        <f t="shared" si="14"/>
        <v>Ｎ，Ｎ，Ｎ－トリメチルドデカン－１－アミニウムの塩</v>
      </c>
      <c r="F454" s="28">
        <f t="shared" si="15"/>
        <v>25</v>
      </c>
      <c r="H454" s="29" t="s">
        <v>744</v>
      </c>
    </row>
    <row r="455" spans="2:9">
      <c r="B455" s="28">
        <v>691</v>
      </c>
      <c r="C455" s="29" t="s">
        <v>745</v>
      </c>
      <c r="E455" s="29" t="str">
        <f t="shared" si="14"/>
        <v>トリメチルベンゼン</v>
      </c>
      <c r="F455" s="28">
        <f t="shared" si="15"/>
        <v>9</v>
      </c>
      <c r="H455" s="29" t="s">
        <v>745</v>
      </c>
    </row>
    <row r="456" spans="2:9" ht="36">
      <c r="B456" s="28">
        <v>692</v>
      </c>
      <c r="C456" s="29" t="s">
        <v>746</v>
      </c>
      <c r="E456" s="29" t="str">
        <f t="shared" si="14"/>
        <v>２，４，４－トリメチルペンタ－１－エン及び２，４，４－トリメチルペンタ－２－エンの混合物</v>
      </c>
      <c r="F456" s="28">
        <f t="shared" si="15"/>
        <v>44</v>
      </c>
      <c r="H456" s="29" t="s">
        <v>746</v>
      </c>
    </row>
    <row r="457" spans="2:9" ht="36">
      <c r="B457" s="28">
        <v>693</v>
      </c>
      <c r="C457" s="29" t="s">
        <v>747</v>
      </c>
      <c r="E457" s="29" t="str">
        <f t="shared" si="14"/>
        <v>トリメトキシ－［３－（オキシラン－２－イルメトキシ）プロピル］シラン</v>
      </c>
      <c r="F457" s="28">
        <f t="shared" si="15"/>
        <v>34</v>
      </c>
      <c r="H457" s="29" t="s">
        <v>747</v>
      </c>
    </row>
    <row r="458" spans="2:9" ht="90">
      <c r="B458" s="28">
        <v>694</v>
      </c>
      <c r="C458" s="29" t="s">
        <v>748</v>
      </c>
      <c r="E458" s="29" t="str">
        <f t="shared" si="14"/>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F458" s="28">
        <f t="shared" si="15"/>
        <v>115</v>
      </c>
      <c r="H458" s="29" t="s">
        <v>749</v>
      </c>
    </row>
    <row r="459" spans="2:9" ht="36">
      <c r="B459" s="28">
        <v>695</v>
      </c>
      <c r="C459" s="29" t="s">
        <v>750</v>
      </c>
      <c r="E459" s="29" t="str">
        <f t="shared" si="14"/>
        <v>ナトリウム＝１－オキソ－１ラムダ（５）－ピリジン－２－チオラート</v>
      </c>
      <c r="F459" s="28">
        <f t="shared" si="15"/>
        <v>32</v>
      </c>
      <c r="H459" s="29" t="s">
        <v>750</v>
      </c>
    </row>
    <row r="460" spans="2:9" ht="36">
      <c r="B460" s="28">
        <v>696</v>
      </c>
      <c r="C460" s="29" t="s">
        <v>751</v>
      </c>
      <c r="E460" s="29" t="str">
        <f t="shared" si="14"/>
        <v>ナトリウム＝（ドデカノイルオキシ）ベンゼンスルホナート</v>
      </c>
      <c r="F460" s="28">
        <f t="shared" si="15"/>
        <v>27</v>
      </c>
      <c r="H460" s="29" t="s">
        <v>751</v>
      </c>
    </row>
    <row r="461" spans="2:9">
      <c r="B461" s="28">
        <v>697</v>
      </c>
      <c r="C461" s="29" t="s">
        <v>752</v>
      </c>
      <c r="E461" s="29" t="str">
        <f t="shared" si="14"/>
        <v>鉛及びその化合物</v>
      </c>
      <c r="F461" s="28">
        <f t="shared" si="15"/>
        <v>8</v>
      </c>
      <c r="H461" s="29" t="s">
        <v>752</v>
      </c>
      <c r="I461" s="28">
        <v>1</v>
      </c>
    </row>
    <row r="462" spans="2:9">
      <c r="B462" s="28">
        <v>698</v>
      </c>
      <c r="C462" s="29" t="s">
        <v>753</v>
      </c>
      <c r="E462" s="29" t="str">
        <f t="shared" si="14"/>
        <v>ニトリロ三酢酸及びそのナトリウム塩</v>
      </c>
      <c r="F462" s="28">
        <f t="shared" si="15"/>
        <v>17</v>
      </c>
      <c r="H462" s="29" t="s">
        <v>753</v>
      </c>
    </row>
    <row r="463" spans="2:9">
      <c r="B463" s="28">
        <v>699</v>
      </c>
      <c r="C463" s="29" t="s">
        <v>754</v>
      </c>
      <c r="E463" s="29" t="str">
        <f t="shared" si="14"/>
        <v>パラホルムアルデヒド</v>
      </c>
      <c r="F463" s="28">
        <f t="shared" si="15"/>
        <v>10</v>
      </c>
      <c r="H463" s="29" t="s">
        <v>754</v>
      </c>
    </row>
    <row r="464" spans="2:9" ht="72">
      <c r="B464" s="28">
        <v>700</v>
      </c>
      <c r="C464" s="29" t="s">
        <v>755</v>
      </c>
      <c r="E464" s="29" t="str">
        <f t="shared" si="14"/>
        <v>ビス（アルキル）（ジメチル）アンモニウムの塩（アルキル基の構造が直鎖であり、かつ、当該アルキル基の炭素数が１２、１４、１６、１８又は２０のもの及びその混合物に限る。）</v>
      </c>
      <c r="F464" s="28">
        <f t="shared" si="15"/>
        <v>83</v>
      </c>
      <c r="H464" s="29" t="s">
        <v>755</v>
      </c>
    </row>
    <row r="465" spans="2:9" ht="36">
      <c r="B465" s="28">
        <v>701</v>
      </c>
      <c r="C465" s="29" t="s">
        <v>756</v>
      </c>
      <c r="D465" s="28" t="s">
        <v>757</v>
      </c>
      <c r="E465" s="29" t="str">
        <f t="shared" si="14"/>
        <v>プロメトリン</v>
      </c>
      <c r="F465" s="28">
        <f t="shared" si="15"/>
        <v>6</v>
      </c>
      <c r="H465" s="29" t="s">
        <v>757</v>
      </c>
    </row>
    <row r="466" spans="2:9" ht="36">
      <c r="B466" s="28">
        <v>702</v>
      </c>
      <c r="C466" s="29" t="s">
        <v>758</v>
      </c>
      <c r="E466" s="29" t="str">
        <f t="shared" si="14"/>
        <v>ビス（２－エチルヘキシル）＝（Ｚ）－ブタ－２－エンジオアート</v>
      </c>
      <c r="F466" s="28">
        <f t="shared" si="15"/>
        <v>30</v>
      </c>
      <c r="H466" s="29" t="s">
        <v>758</v>
      </c>
    </row>
    <row r="467" spans="2:9">
      <c r="B467" s="28">
        <v>703</v>
      </c>
      <c r="C467" s="29" t="s">
        <v>759</v>
      </c>
      <c r="E467" s="29" t="str">
        <f t="shared" si="14"/>
        <v>ビス（２－スルフィドピリジン－１－オラト）銅</v>
      </c>
      <c r="F467" s="28">
        <f t="shared" si="15"/>
        <v>22</v>
      </c>
      <c r="H467" s="29" t="s">
        <v>759</v>
      </c>
    </row>
    <row r="468" spans="2:9" ht="36">
      <c r="B468" s="28">
        <v>704</v>
      </c>
      <c r="C468" s="29" t="s">
        <v>760</v>
      </c>
      <c r="E468" s="29" t="str">
        <f t="shared" si="14"/>
        <v>（Ｔ－４）－ビス［２－（チオキソ－カッパＳ）－ピリジン－１（２Ｈ）－オラト－カッパＯ］亜鉛（Ⅱ）</v>
      </c>
      <c r="F468" s="28">
        <f t="shared" si="15"/>
        <v>48</v>
      </c>
      <c r="H468" s="29" t="s">
        <v>761</v>
      </c>
    </row>
    <row r="469" spans="2:9" ht="36">
      <c r="B469" s="28">
        <v>705</v>
      </c>
      <c r="C469" s="29" t="s">
        <v>762</v>
      </c>
      <c r="E469" s="29" t="str">
        <f t="shared" si="14"/>
        <v>ビス（２，２，６，６－テトラメチル－４－ピペリジル）＝セバケート</v>
      </c>
      <c r="F469" s="28">
        <f t="shared" si="15"/>
        <v>32</v>
      </c>
      <c r="H469" s="29" t="s">
        <v>762</v>
      </c>
    </row>
    <row r="470" spans="2:9">
      <c r="B470" s="28">
        <v>706</v>
      </c>
      <c r="C470" s="29" t="s">
        <v>763</v>
      </c>
      <c r="E470" s="29" t="str">
        <f t="shared" si="14"/>
        <v>ビス（トリブチルスズ）＝オキシド</v>
      </c>
      <c r="F470" s="28">
        <f t="shared" si="15"/>
        <v>16</v>
      </c>
      <c r="H470" s="29" t="s">
        <v>763</v>
      </c>
      <c r="I470" s="28">
        <v>1</v>
      </c>
    </row>
    <row r="471" spans="2:9" ht="144">
      <c r="B471" s="28">
        <v>707</v>
      </c>
      <c r="C471" s="29" t="s">
        <v>764</v>
      </c>
      <c r="E471" s="29" t="str">
        <f t="shared" si="14"/>
        <v>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F471" s="28">
        <f t="shared" si="15"/>
        <v>178</v>
      </c>
      <c r="H471" s="29" t="s">
        <v>765</v>
      </c>
    </row>
    <row r="472" spans="2:9" ht="36">
      <c r="B472" s="28">
        <v>708</v>
      </c>
      <c r="C472" s="29" t="s">
        <v>766</v>
      </c>
      <c r="E472" s="29" t="str">
        <f t="shared" si="14"/>
        <v>（１－ヒドロキシエタン－１，１－ジイル）ジホスホン酸並びにそのカリウム塩及びナトリウム塩</v>
      </c>
      <c r="F472" s="28">
        <f t="shared" si="15"/>
        <v>44</v>
      </c>
      <c r="H472" s="29" t="s">
        <v>766</v>
      </c>
    </row>
    <row r="473" spans="2:9">
      <c r="B473" s="28">
        <v>709</v>
      </c>
      <c r="C473" s="29" t="s">
        <v>767</v>
      </c>
      <c r="D473" s="28" t="s">
        <v>768</v>
      </c>
      <c r="E473" s="29" t="str">
        <f t="shared" si="14"/>
        <v>ヘリオトロピン</v>
      </c>
      <c r="F473" s="28">
        <f t="shared" si="15"/>
        <v>7</v>
      </c>
      <c r="H473" s="29" t="s">
        <v>768</v>
      </c>
    </row>
    <row r="474" spans="2:9">
      <c r="B474" s="28">
        <v>710</v>
      </c>
      <c r="C474" s="29" t="s">
        <v>769</v>
      </c>
      <c r="E474" s="29" t="str">
        <f t="shared" si="14"/>
        <v>フタル酸ジオクチル</v>
      </c>
      <c r="F474" s="28">
        <f t="shared" si="15"/>
        <v>9</v>
      </c>
      <c r="H474" s="29" t="s">
        <v>769</v>
      </c>
    </row>
    <row r="475" spans="2:9" ht="36">
      <c r="B475" s="28">
        <v>711</v>
      </c>
      <c r="C475" s="29" t="s">
        <v>770</v>
      </c>
      <c r="E475" s="29" t="str">
        <f t="shared" si="14"/>
        <v>２－ターシャリ－ブチルアミノ－４－シクロプロピルアミノ－６－メチルチオ－１，３，５－トリアジン</v>
      </c>
      <c r="F475" s="28">
        <f t="shared" si="15"/>
        <v>47</v>
      </c>
      <c r="H475" s="29" t="s">
        <v>770</v>
      </c>
    </row>
    <row r="476" spans="2:9" ht="36">
      <c r="B476" s="28">
        <v>712</v>
      </c>
      <c r="C476" s="29" t="s">
        <v>771</v>
      </c>
      <c r="E476" s="29" t="str">
        <f t="shared" si="14"/>
        <v>ターシャリ－ブチル＝２－エチルペルオキシヘキサノアート</v>
      </c>
      <c r="F476" s="28">
        <f t="shared" si="15"/>
        <v>27</v>
      </c>
      <c r="H476" s="29" t="s">
        <v>771</v>
      </c>
    </row>
    <row r="477" spans="2:9">
      <c r="B477" s="28">
        <v>713</v>
      </c>
      <c r="C477" s="29" t="s">
        <v>772</v>
      </c>
      <c r="E477" s="29" t="str">
        <f t="shared" si="14"/>
        <v>２－ターシャリ－ブチルシクロヘキシル＝アセタート</v>
      </c>
      <c r="F477" s="28">
        <f t="shared" si="15"/>
        <v>24</v>
      </c>
      <c r="H477" s="29" t="s">
        <v>772</v>
      </c>
    </row>
    <row r="478" spans="2:9">
      <c r="B478" s="28">
        <v>714</v>
      </c>
      <c r="C478" s="29" t="s">
        <v>773</v>
      </c>
      <c r="E478" s="29" t="str">
        <f t="shared" si="14"/>
        <v>４－ターシャリ－ブチルシクロヘキシル＝アセタート</v>
      </c>
      <c r="F478" s="28">
        <f t="shared" si="15"/>
        <v>24</v>
      </c>
      <c r="H478" s="29" t="s">
        <v>773</v>
      </c>
    </row>
    <row r="479" spans="2:9" ht="36">
      <c r="B479" s="28">
        <v>715</v>
      </c>
      <c r="C479" s="29" t="s">
        <v>774</v>
      </c>
      <c r="D479" s="28" t="s">
        <v>775</v>
      </c>
      <c r="E479" s="29" t="str">
        <f t="shared" si="14"/>
        <v>テブチウロン</v>
      </c>
      <c r="F479" s="28">
        <f t="shared" si="15"/>
        <v>6</v>
      </c>
      <c r="H479" s="29" t="s">
        <v>775</v>
      </c>
    </row>
    <row r="480" spans="2:9" ht="54">
      <c r="B480" s="28">
        <v>716</v>
      </c>
      <c r="C480" s="29" t="s">
        <v>776</v>
      </c>
      <c r="D480" s="28" t="s">
        <v>777</v>
      </c>
      <c r="E480" s="29" t="str">
        <f t="shared" si="14"/>
        <v>シフルメトフェン</v>
      </c>
      <c r="F480" s="28">
        <f t="shared" si="15"/>
        <v>8</v>
      </c>
      <c r="H480" s="29" t="s">
        <v>777</v>
      </c>
    </row>
    <row r="481" spans="2:8" ht="36">
      <c r="B481" s="28">
        <v>717</v>
      </c>
      <c r="C481" s="29" t="s">
        <v>778</v>
      </c>
      <c r="E481" s="29" t="str">
        <f t="shared" si="14"/>
        <v>３－（４－ターシャリ－ブチルフェニル）プロパナール</v>
      </c>
      <c r="F481" s="28">
        <f t="shared" si="15"/>
        <v>25</v>
      </c>
      <c r="H481" s="29" t="s">
        <v>778</v>
      </c>
    </row>
    <row r="482" spans="2:8" ht="36">
      <c r="B482" s="28">
        <v>718</v>
      </c>
      <c r="C482" s="29" t="s">
        <v>779</v>
      </c>
      <c r="E482" s="29" t="str">
        <f t="shared" si="14"/>
        <v>３－（４－ターシャリ－ブチルフェニル）－２－メチルプロパナール</v>
      </c>
      <c r="F482" s="28">
        <f t="shared" si="15"/>
        <v>31</v>
      </c>
      <c r="H482" s="29" t="s">
        <v>779</v>
      </c>
    </row>
    <row r="483" spans="2:8">
      <c r="B483" s="28">
        <v>719</v>
      </c>
      <c r="C483" s="29" t="s">
        <v>780</v>
      </c>
      <c r="E483" s="29" t="str">
        <f t="shared" si="14"/>
        <v>２－ターシャリ－ブチルフェノール</v>
      </c>
      <c r="F483" s="28">
        <f t="shared" si="15"/>
        <v>16</v>
      </c>
      <c r="H483" s="29" t="s">
        <v>780</v>
      </c>
    </row>
    <row r="484" spans="2:8">
      <c r="B484" s="28">
        <v>720</v>
      </c>
      <c r="C484" s="29" t="s">
        <v>781</v>
      </c>
      <c r="E484" s="29" t="str">
        <f t="shared" si="14"/>
        <v>２－ターシャリ－ブトキシエタノール</v>
      </c>
      <c r="F484" s="28">
        <f t="shared" si="15"/>
        <v>17</v>
      </c>
      <c r="H484" s="29" t="s">
        <v>781</v>
      </c>
    </row>
    <row r="485" spans="2:8">
      <c r="B485" s="28">
        <v>721</v>
      </c>
      <c r="C485" s="29" t="s">
        <v>782</v>
      </c>
      <c r="E485" s="29" t="str">
        <f t="shared" si="14"/>
        <v>フルフラール</v>
      </c>
      <c r="F485" s="28">
        <f t="shared" si="15"/>
        <v>6</v>
      </c>
      <c r="H485" s="29" t="s">
        <v>782</v>
      </c>
    </row>
    <row r="486" spans="2:8" ht="54">
      <c r="B486" s="28">
        <v>722</v>
      </c>
      <c r="C486" s="29" t="s">
        <v>783</v>
      </c>
      <c r="D486" s="28" t="s">
        <v>784</v>
      </c>
      <c r="E486" s="29" t="str">
        <f t="shared" si="14"/>
        <v>クロルフェナピル</v>
      </c>
      <c r="F486" s="28">
        <f t="shared" si="15"/>
        <v>8</v>
      </c>
      <c r="H486" s="29" t="s">
        <v>784</v>
      </c>
    </row>
    <row r="487" spans="2:8" ht="72">
      <c r="B487" s="28">
        <v>723</v>
      </c>
      <c r="C487" s="29" t="s">
        <v>785</v>
      </c>
      <c r="D487" s="28" t="s">
        <v>786</v>
      </c>
      <c r="E487" s="29" t="str">
        <f t="shared" si="14"/>
        <v>クロラントラニリプロール</v>
      </c>
      <c r="F487" s="28">
        <f t="shared" si="15"/>
        <v>12</v>
      </c>
      <c r="H487" s="29" t="s">
        <v>786</v>
      </c>
    </row>
    <row r="488" spans="2:8" ht="54">
      <c r="B488" s="28">
        <v>724</v>
      </c>
      <c r="C488" s="29" t="s">
        <v>787</v>
      </c>
      <c r="D488" s="28" t="s">
        <v>788</v>
      </c>
      <c r="E488" s="29" t="str">
        <f t="shared" si="14"/>
        <v>アミスルブロム</v>
      </c>
      <c r="F488" s="28">
        <f t="shared" si="15"/>
        <v>7</v>
      </c>
      <c r="H488" s="29" t="s">
        <v>788</v>
      </c>
    </row>
    <row r="489" spans="2:8" ht="36">
      <c r="B489" s="28">
        <v>725</v>
      </c>
      <c r="C489" s="29" t="s">
        <v>789</v>
      </c>
      <c r="E489" s="29" t="str">
        <f t="shared" si="14"/>
        <v>ヘキサヒドロ－１，３，５－トリス（２－ヒドロキシエチル）－１，３，５－トリアジン</v>
      </c>
      <c r="F489" s="28">
        <f t="shared" si="15"/>
        <v>40</v>
      </c>
      <c r="H489" s="29" t="s">
        <v>789</v>
      </c>
    </row>
    <row r="490" spans="2:8" ht="54">
      <c r="B490" s="28">
        <v>726</v>
      </c>
      <c r="C490" s="29" t="s">
        <v>790</v>
      </c>
      <c r="E490" s="29" t="str">
        <f t="shared" si="14"/>
        <v>４，６，６，７，８，８－ヘキサメチル－１，３，４，６，７，８－ヘキサヒドロシクロペンタ［ｇ］イソクロメン</v>
      </c>
      <c r="F490" s="28">
        <f t="shared" si="15"/>
        <v>52</v>
      </c>
      <c r="H490" s="29" t="s">
        <v>790</v>
      </c>
    </row>
    <row r="491" spans="2:8">
      <c r="B491" s="28">
        <v>727</v>
      </c>
      <c r="C491" s="29" t="s">
        <v>791</v>
      </c>
      <c r="E491" s="29" t="str">
        <f t="shared" si="14"/>
        <v>ヘキサンジヒドラジド</v>
      </c>
      <c r="F491" s="28">
        <f t="shared" si="15"/>
        <v>10</v>
      </c>
      <c r="H491" s="29" t="s">
        <v>791</v>
      </c>
    </row>
    <row r="492" spans="2:8">
      <c r="B492" s="28">
        <v>728</v>
      </c>
      <c r="C492" s="29" t="s">
        <v>792</v>
      </c>
      <c r="E492" s="29" t="str">
        <f t="shared" si="14"/>
        <v>ヘキシル＝２－ヒドロキシベンゾアート</v>
      </c>
      <c r="F492" s="28">
        <f t="shared" si="15"/>
        <v>18</v>
      </c>
      <c r="H492" s="29" t="s">
        <v>792</v>
      </c>
    </row>
    <row r="493" spans="2:8">
      <c r="B493" s="28">
        <v>729</v>
      </c>
      <c r="C493" s="29" t="s">
        <v>793</v>
      </c>
      <c r="E493" s="29" t="str">
        <f t="shared" si="14"/>
        <v>１－ヘキセン</v>
      </c>
      <c r="F493" s="28">
        <f t="shared" si="15"/>
        <v>6</v>
      </c>
      <c r="H493" s="29" t="s">
        <v>793</v>
      </c>
    </row>
    <row r="494" spans="2:8" ht="54">
      <c r="B494" s="28">
        <v>730</v>
      </c>
      <c r="C494" s="29" t="s">
        <v>794</v>
      </c>
      <c r="D494" s="28" t="s">
        <v>795</v>
      </c>
      <c r="E494" s="29" t="str">
        <f t="shared" si="14"/>
        <v>ヘプタクロルエポキシド</v>
      </c>
      <c r="F494" s="28">
        <f t="shared" si="15"/>
        <v>11</v>
      </c>
      <c r="H494" s="29" t="s">
        <v>795</v>
      </c>
    </row>
    <row r="495" spans="2:8">
      <c r="B495" s="28">
        <v>731</v>
      </c>
      <c r="C495" s="29" t="s">
        <v>796</v>
      </c>
      <c r="E495" s="29" t="str">
        <f t="shared" si="14"/>
        <v>ヘプタン</v>
      </c>
      <c r="F495" s="28">
        <f t="shared" si="15"/>
        <v>4</v>
      </c>
      <c r="H495" s="29" t="s">
        <v>796</v>
      </c>
    </row>
    <row r="496" spans="2:8">
      <c r="B496" s="28">
        <v>732</v>
      </c>
      <c r="C496" s="29" t="s">
        <v>797</v>
      </c>
      <c r="E496" s="29" t="str">
        <f t="shared" si="14"/>
        <v>５－ヘプチルオキソラン－２－オン</v>
      </c>
      <c r="F496" s="28">
        <f t="shared" si="15"/>
        <v>16</v>
      </c>
      <c r="H496" s="29" t="s">
        <v>797</v>
      </c>
    </row>
    <row r="497" spans="2:8">
      <c r="B497" s="28">
        <v>733</v>
      </c>
      <c r="C497" s="29" t="s">
        <v>798</v>
      </c>
      <c r="E497" s="29" t="str">
        <f t="shared" si="14"/>
        <v>ペルフルオロオクタン酸（別名ＰＦＯＡ）及びその塩</v>
      </c>
      <c r="F497" s="28">
        <f t="shared" si="15"/>
        <v>24</v>
      </c>
      <c r="H497" s="29" t="s">
        <v>798</v>
      </c>
    </row>
    <row r="498" spans="2:8">
      <c r="B498" s="28">
        <v>734</v>
      </c>
      <c r="C498" s="29" t="s">
        <v>799</v>
      </c>
      <c r="E498" s="29" t="str">
        <f t="shared" si="14"/>
        <v>２－ベンジリデンオクタナール</v>
      </c>
      <c r="F498" s="28">
        <f t="shared" si="15"/>
        <v>14</v>
      </c>
      <c r="H498" s="29" t="s">
        <v>799</v>
      </c>
    </row>
    <row r="499" spans="2:8" ht="36">
      <c r="B499" s="28">
        <v>735</v>
      </c>
      <c r="C499" s="29" t="s">
        <v>800</v>
      </c>
      <c r="E499" s="29" t="str">
        <f t="shared" si="14"/>
        <v>３－（１，３－ベンゾジオキソール－５－イル）－２－メチルプロパナール</v>
      </c>
      <c r="F499" s="28">
        <f t="shared" si="15"/>
        <v>34</v>
      </c>
      <c r="H499" s="29" t="s">
        <v>800</v>
      </c>
    </row>
    <row r="500" spans="2:8">
      <c r="B500" s="28">
        <v>736</v>
      </c>
      <c r="C500" s="29" t="s">
        <v>801</v>
      </c>
      <c r="E500" s="29" t="str">
        <f t="shared" si="14"/>
        <v>無水酢酸</v>
      </c>
      <c r="F500" s="28">
        <f t="shared" si="15"/>
        <v>4</v>
      </c>
      <c r="H500" s="29" t="s">
        <v>801</v>
      </c>
    </row>
    <row r="501" spans="2:8">
      <c r="B501" s="28">
        <v>737</v>
      </c>
      <c r="C501" s="29" t="s">
        <v>802</v>
      </c>
      <c r="E501" s="29" t="str">
        <f t="shared" si="14"/>
        <v>メチルイソブチルケトン</v>
      </c>
      <c r="F501" s="28">
        <f t="shared" si="15"/>
        <v>11</v>
      </c>
      <c r="H501" s="29" t="s">
        <v>802</v>
      </c>
    </row>
    <row r="502" spans="2:8" ht="36">
      <c r="B502" s="28">
        <v>738</v>
      </c>
      <c r="C502" s="29" t="s">
        <v>803</v>
      </c>
      <c r="E502" s="29" t="str">
        <f t="shared" si="14"/>
        <v>メチル＝２－（３－オキソ－２－ペンチルシクロペンチル）アセタート</v>
      </c>
      <c r="F502" s="28">
        <f t="shared" si="15"/>
        <v>32</v>
      </c>
      <c r="H502" s="29" t="s">
        <v>803</v>
      </c>
    </row>
    <row r="503" spans="2:8" ht="36">
      <c r="B503" s="28">
        <v>739</v>
      </c>
      <c r="C503" s="29" t="s">
        <v>804</v>
      </c>
      <c r="D503" s="28" t="s">
        <v>805</v>
      </c>
      <c r="E503" s="29" t="str">
        <f t="shared" si="14"/>
        <v>オレオイルザルコシン</v>
      </c>
      <c r="F503" s="28">
        <f t="shared" si="15"/>
        <v>10</v>
      </c>
      <c r="H503" s="29" t="s">
        <v>805</v>
      </c>
    </row>
    <row r="504" spans="2:8">
      <c r="B504" s="28">
        <v>740</v>
      </c>
      <c r="C504" s="29" t="s">
        <v>806</v>
      </c>
      <c r="D504" s="28" t="s">
        <v>807</v>
      </c>
      <c r="E504" s="29" t="str">
        <f t="shared" si="14"/>
        <v>メタムナトリウム塩</v>
      </c>
      <c r="F504" s="28">
        <f t="shared" si="15"/>
        <v>9</v>
      </c>
      <c r="H504" s="29" t="s">
        <v>807</v>
      </c>
    </row>
    <row r="505" spans="2:8">
      <c r="B505" s="28">
        <v>741</v>
      </c>
      <c r="C505" s="29" t="s">
        <v>808</v>
      </c>
      <c r="E505" s="29" t="str">
        <f t="shared" si="14"/>
        <v>Ｎ－メチルジデカン－１－イルアミン</v>
      </c>
      <c r="F505" s="28">
        <f t="shared" si="15"/>
        <v>17</v>
      </c>
      <c r="H505" s="29" t="s">
        <v>808</v>
      </c>
    </row>
    <row r="506" spans="2:8" ht="36">
      <c r="B506" s="28">
        <v>742</v>
      </c>
      <c r="C506" s="29" t="s">
        <v>809</v>
      </c>
      <c r="D506" s="28" t="s">
        <v>810</v>
      </c>
      <c r="E506" s="29" t="str">
        <f t="shared" si="14"/>
        <v>ジメタメトリン</v>
      </c>
      <c r="F506" s="28">
        <f t="shared" si="15"/>
        <v>7</v>
      </c>
      <c r="H506" s="29" t="s">
        <v>810</v>
      </c>
    </row>
    <row r="507" spans="2:8">
      <c r="B507" s="28">
        <v>743</v>
      </c>
      <c r="C507" s="29" t="s">
        <v>811</v>
      </c>
      <c r="E507" s="29" t="str">
        <f t="shared" si="14"/>
        <v>メチル＝ドデカノアート</v>
      </c>
      <c r="F507" s="28">
        <f t="shared" si="15"/>
        <v>11</v>
      </c>
      <c r="H507" s="29" t="s">
        <v>811</v>
      </c>
    </row>
    <row r="508" spans="2:8" ht="54">
      <c r="B508" s="28">
        <v>744</v>
      </c>
      <c r="C508" s="29" t="s">
        <v>812</v>
      </c>
      <c r="E508" s="29" t="str">
        <f t="shared" si="14"/>
        <v>（Ｅ）－３－メチル－４－（２，６，６－トリメチルシクロヘキサ－２－エン－１－イル）ブタ－３－エン－２－オン</v>
      </c>
      <c r="F508" s="28">
        <f t="shared" si="15"/>
        <v>53</v>
      </c>
      <c r="H508" s="29" t="s">
        <v>812</v>
      </c>
    </row>
    <row r="509" spans="2:8" ht="36">
      <c r="B509" s="28">
        <v>745</v>
      </c>
      <c r="C509" s="29" t="s">
        <v>813</v>
      </c>
      <c r="D509" s="28" t="s">
        <v>814</v>
      </c>
      <c r="E509" s="29" t="str">
        <f t="shared" si="14"/>
        <v>ジノテフラン</v>
      </c>
      <c r="F509" s="28">
        <f t="shared" si="15"/>
        <v>6</v>
      </c>
      <c r="H509" s="29" t="s">
        <v>814</v>
      </c>
    </row>
    <row r="510" spans="2:8">
      <c r="B510" s="28">
        <v>746</v>
      </c>
      <c r="C510" s="29" t="s">
        <v>815</v>
      </c>
      <c r="E510" s="29" t="str">
        <f t="shared" si="14"/>
        <v>Ｎ－メチル－２－ピロリドン</v>
      </c>
      <c r="F510" s="28">
        <f t="shared" si="15"/>
        <v>13</v>
      </c>
      <c r="H510" s="29" t="s">
        <v>815</v>
      </c>
    </row>
    <row r="511" spans="2:8">
      <c r="B511" s="28">
        <v>747</v>
      </c>
      <c r="C511" s="29" t="s">
        <v>816</v>
      </c>
      <c r="E511" s="29" t="str">
        <f t="shared" si="14"/>
        <v>２－メチルプロパン－２－チオール</v>
      </c>
      <c r="F511" s="28">
        <f t="shared" si="15"/>
        <v>16</v>
      </c>
      <c r="H511" s="29" t="s">
        <v>816</v>
      </c>
    </row>
    <row r="512" spans="2:8" ht="180">
      <c r="B512" s="28">
        <v>748</v>
      </c>
      <c r="C512" s="29" t="s">
        <v>817</v>
      </c>
      <c r="E512" s="29" t="str">
        <f t="shared" si="14"/>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F512" s="28">
        <f t="shared" si="15"/>
        <v>237</v>
      </c>
      <c r="H512" s="29" t="s">
        <v>818</v>
      </c>
    </row>
    <row r="513" spans="2:8">
      <c r="B513" s="28">
        <v>749</v>
      </c>
      <c r="C513" s="29" t="s">
        <v>819</v>
      </c>
      <c r="E513" s="29" t="str">
        <f t="shared" si="14"/>
        <v>３－メトキシアニリン</v>
      </c>
      <c r="F513" s="28">
        <f t="shared" si="15"/>
        <v>10</v>
      </c>
      <c r="H513" s="29" t="s">
        <v>819</v>
      </c>
    </row>
    <row r="514" spans="2:8" ht="36">
      <c r="B514" s="28">
        <v>750</v>
      </c>
      <c r="C514" s="29" t="s">
        <v>820</v>
      </c>
      <c r="D514" s="28" t="s">
        <v>821</v>
      </c>
      <c r="E514" s="29" t="str">
        <f t="shared" si="14"/>
        <v>メトミノストロビン</v>
      </c>
      <c r="F514" s="28">
        <f t="shared" si="15"/>
        <v>9</v>
      </c>
      <c r="H514" s="29" t="s">
        <v>821</v>
      </c>
    </row>
    <row r="515" spans="2:8">
      <c r="B515" s="28">
        <v>751</v>
      </c>
      <c r="C515" s="29" t="s">
        <v>822</v>
      </c>
      <c r="E515" s="29" t="str">
        <f t="shared" si="14"/>
        <v>２－（２－メトキシエトキシ）エタノール</v>
      </c>
      <c r="F515" s="28">
        <f t="shared" si="15"/>
        <v>19</v>
      </c>
      <c r="H515" s="29" t="s">
        <v>822</v>
      </c>
    </row>
    <row r="516" spans="2:8">
      <c r="B516" s="28">
        <v>752</v>
      </c>
      <c r="C516" s="29" t="s">
        <v>823</v>
      </c>
      <c r="E516" s="29" t="str">
        <f t="shared" ref="E516:E518" si="16">IF(D516="",C516,D516)</f>
        <v>１－メトキシ－２－（２－メトキシエトキシ）エタン</v>
      </c>
      <c r="F516" s="28">
        <f t="shared" si="15"/>
        <v>24</v>
      </c>
      <c r="H516" s="29" t="s">
        <v>823</v>
      </c>
    </row>
    <row r="517" spans="2:8">
      <c r="B517" s="28">
        <v>753</v>
      </c>
      <c r="C517" s="29" t="s">
        <v>824</v>
      </c>
      <c r="E517" s="29" t="str">
        <f t="shared" si="16"/>
        <v>硫化（２，４，４－トリメチルペンテン）</v>
      </c>
      <c r="F517" s="28">
        <f t="shared" ref="F517:F518" si="17">LEN(E517)</f>
        <v>19</v>
      </c>
      <c r="H517" s="29" t="s">
        <v>824</v>
      </c>
    </row>
    <row r="518" spans="2:8">
      <c r="B518" s="28">
        <v>754</v>
      </c>
      <c r="C518" s="29" t="s">
        <v>825</v>
      </c>
      <c r="E518" s="29" t="str">
        <f t="shared" si="16"/>
        <v>硫酸ジメチル</v>
      </c>
      <c r="F518" s="28">
        <f t="shared" si="17"/>
        <v>6</v>
      </c>
      <c r="H518" s="29" t="s">
        <v>825</v>
      </c>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C338-F9BD-47AB-A74C-B3C85EC5838D}">
  <dimension ref="A1:FO20"/>
  <sheetViews>
    <sheetView workbookViewId="0">
      <selection activeCell="F2" sqref="F2"/>
    </sheetView>
  </sheetViews>
  <sheetFormatPr defaultRowHeight="18"/>
  <cols>
    <col min="1" max="1" width="8.796875" style="45"/>
    <col min="2" max="2" width="15.69921875" style="45" bestFit="1" customWidth="1"/>
    <col min="3" max="19" width="8.796875" style="45"/>
    <col min="20" max="20" width="9.19921875" style="45" bestFit="1" customWidth="1"/>
    <col min="21" max="16384" width="8.796875" style="45"/>
  </cols>
  <sheetData>
    <row r="1" spans="1:171">
      <c r="A1" s="45" t="s">
        <v>960</v>
      </c>
      <c r="B1" s="45" t="s">
        <v>961</v>
      </c>
      <c r="C1" s="45" t="s">
        <v>962</v>
      </c>
      <c r="D1" s="45" t="s">
        <v>963</v>
      </c>
      <c r="E1" s="45" t="s">
        <v>964</v>
      </c>
      <c r="F1" s="45" t="s">
        <v>965</v>
      </c>
      <c r="G1" s="45" t="s">
        <v>966</v>
      </c>
      <c r="H1" s="45" t="s">
        <v>967</v>
      </c>
      <c r="I1" s="45" t="s">
        <v>968</v>
      </c>
      <c r="J1" s="45" t="s">
        <v>969</v>
      </c>
      <c r="K1" s="45" t="s">
        <v>970</v>
      </c>
      <c r="L1" s="45" t="s">
        <v>971</v>
      </c>
      <c r="M1" s="45" t="s">
        <v>972</v>
      </c>
      <c r="N1" s="45" t="s">
        <v>973</v>
      </c>
      <c r="O1" s="45" t="s">
        <v>974</v>
      </c>
      <c r="P1" s="45" t="s">
        <v>975</v>
      </c>
      <c r="Q1" s="45" t="s">
        <v>976</v>
      </c>
      <c r="R1" s="45" t="s">
        <v>977</v>
      </c>
      <c r="S1" s="45" t="s">
        <v>978</v>
      </c>
      <c r="T1" s="45" t="s">
        <v>979</v>
      </c>
      <c r="U1" s="45" t="s">
        <v>980</v>
      </c>
      <c r="V1" s="45" t="s">
        <v>981</v>
      </c>
      <c r="W1" s="45" t="s">
        <v>982</v>
      </c>
      <c r="X1" s="45" t="s">
        <v>983</v>
      </c>
      <c r="Y1" s="45" t="s">
        <v>984</v>
      </c>
      <c r="Z1" s="45" t="s">
        <v>985</v>
      </c>
      <c r="AA1" s="45" t="s">
        <v>986</v>
      </c>
      <c r="AB1" s="45" t="s">
        <v>987</v>
      </c>
      <c r="AC1" s="45" t="s">
        <v>988</v>
      </c>
      <c r="AD1" s="45" t="s">
        <v>989</v>
      </c>
      <c r="AE1" s="45" t="s">
        <v>990</v>
      </c>
      <c r="AF1" s="45" t="s">
        <v>991</v>
      </c>
      <c r="AG1" s="45" t="s">
        <v>992</v>
      </c>
      <c r="AH1" s="45" t="s">
        <v>993</v>
      </c>
      <c r="AI1" s="45" t="s">
        <v>994</v>
      </c>
      <c r="AJ1" s="45" t="s">
        <v>995</v>
      </c>
      <c r="AK1" s="45" t="s">
        <v>996</v>
      </c>
      <c r="AL1" s="45" t="s">
        <v>997</v>
      </c>
      <c r="AM1" s="45" t="s">
        <v>998</v>
      </c>
      <c r="AN1" s="45" t="s">
        <v>999</v>
      </c>
      <c r="AO1" s="45" t="s">
        <v>1000</v>
      </c>
      <c r="AP1" s="45" t="s">
        <v>1001</v>
      </c>
      <c r="AQ1" s="45" t="s">
        <v>1002</v>
      </c>
      <c r="AR1" s="45" t="s">
        <v>1003</v>
      </c>
      <c r="AS1" s="45" t="s">
        <v>1004</v>
      </c>
      <c r="AT1" s="45" t="s">
        <v>1005</v>
      </c>
      <c r="AU1" s="45" t="s">
        <v>1006</v>
      </c>
      <c r="AV1" s="45" t="s">
        <v>1007</v>
      </c>
      <c r="AW1" s="45" t="s">
        <v>1008</v>
      </c>
      <c r="AX1" s="45" t="s">
        <v>1009</v>
      </c>
      <c r="AY1" s="45" t="s">
        <v>1010</v>
      </c>
      <c r="AZ1" s="45" t="s">
        <v>1011</v>
      </c>
      <c r="BA1" s="45" t="s">
        <v>1012</v>
      </c>
      <c r="BB1" s="45" t="s">
        <v>1013</v>
      </c>
      <c r="BC1" s="45" t="s">
        <v>1014</v>
      </c>
      <c r="BD1" s="45" t="s">
        <v>1015</v>
      </c>
      <c r="BE1" s="45" t="s">
        <v>1016</v>
      </c>
      <c r="BF1" s="45" t="s">
        <v>1017</v>
      </c>
      <c r="BG1" s="45" t="s">
        <v>1018</v>
      </c>
      <c r="BH1" s="45" t="s">
        <v>1019</v>
      </c>
      <c r="BI1" s="45" t="s">
        <v>1020</v>
      </c>
      <c r="BJ1" s="45" t="s">
        <v>1021</v>
      </c>
      <c r="BK1" s="45" t="s">
        <v>1022</v>
      </c>
      <c r="BL1" s="45" t="s">
        <v>1023</v>
      </c>
      <c r="BM1" s="45" t="s">
        <v>1024</v>
      </c>
      <c r="BN1" s="45" t="s">
        <v>1025</v>
      </c>
      <c r="BO1" s="45" t="s">
        <v>1026</v>
      </c>
      <c r="BP1" s="45" t="s">
        <v>1027</v>
      </c>
      <c r="BQ1" s="45" t="s">
        <v>1028</v>
      </c>
      <c r="BR1" s="45" t="s">
        <v>1029</v>
      </c>
      <c r="BS1" s="45" t="s">
        <v>1030</v>
      </c>
      <c r="BT1" s="45" t="s">
        <v>1031</v>
      </c>
      <c r="BU1" s="45" t="s">
        <v>1033</v>
      </c>
      <c r="BV1" s="45" t="s">
        <v>1034</v>
      </c>
      <c r="BW1" s="45" t="s">
        <v>1035</v>
      </c>
      <c r="BX1" s="45" t="s">
        <v>1036</v>
      </c>
      <c r="BY1" s="45" t="s">
        <v>1037</v>
      </c>
      <c r="BZ1" s="45" t="s">
        <v>1038</v>
      </c>
      <c r="CA1" s="45" t="s">
        <v>1039</v>
      </c>
      <c r="CB1" s="45" t="s">
        <v>1040</v>
      </c>
      <c r="CC1" s="45" t="s">
        <v>1041</v>
      </c>
      <c r="CD1" s="45" t="s">
        <v>1042</v>
      </c>
      <c r="CE1" s="45" t="s">
        <v>1043</v>
      </c>
      <c r="CF1" s="45" t="s">
        <v>1044</v>
      </c>
      <c r="CG1" s="45" t="s">
        <v>1045</v>
      </c>
      <c r="CH1" s="45" t="s">
        <v>1046</v>
      </c>
      <c r="CI1" s="45" t="s">
        <v>1047</v>
      </c>
      <c r="CJ1" s="45" t="s">
        <v>1048</v>
      </c>
      <c r="CK1" s="45" t="s">
        <v>1049</v>
      </c>
      <c r="CL1" s="45" t="s">
        <v>1050</v>
      </c>
      <c r="CM1" s="45" t="s">
        <v>1051</v>
      </c>
      <c r="CN1" s="45" t="s">
        <v>1052</v>
      </c>
      <c r="CO1" s="45" t="s">
        <v>1053</v>
      </c>
      <c r="CP1" s="45" t="s">
        <v>1054</v>
      </c>
      <c r="CQ1" s="45" t="s">
        <v>1055</v>
      </c>
      <c r="CR1" s="45" t="s">
        <v>1056</v>
      </c>
      <c r="CS1" s="45" t="s">
        <v>1057</v>
      </c>
      <c r="CT1" s="45" t="s">
        <v>1058</v>
      </c>
      <c r="CU1" s="45" t="s">
        <v>1059</v>
      </c>
      <c r="CV1" s="45" t="s">
        <v>1060</v>
      </c>
      <c r="CW1" s="45" t="s">
        <v>1061</v>
      </c>
      <c r="CX1" s="45" t="s">
        <v>1062</v>
      </c>
      <c r="CY1" s="45" t="s">
        <v>1063</v>
      </c>
      <c r="CZ1" s="45" t="s">
        <v>1064</v>
      </c>
      <c r="DA1" s="45" t="s">
        <v>1065</v>
      </c>
      <c r="DB1" s="45" t="s">
        <v>1066</v>
      </c>
      <c r="DC1" s="45" t="s">
        <v>1067</v>
      </c>
      <c r="DD1" s="45" t="s">
        <v>1068</v>
      </c>
      <c r="DE1" s="45" t="s">
        <v>1069</v>
      </c>
      <c r="DF1" s="45" t="s">
        <v>1070</v>
      </c>
      <c r="DG1" s="45" t="s">
        <v>1071</v>
      </c>
      <c r="DH1" s="45" t="s">
        <v>1072</v>
      </c>
      <c r="DI1" s="45" t="s">
        <v>1073</v>
      </c>
      <c r="DJ1" s="45" t="s">
        <v>1074</v>
      </c>
      <c r="DK1" s="45" t="s">
        <v>1075</v>
      </c>
      <c r="DL1" s="45" t="s">
        <v>1076</v>
      </c>
      <c r="DM1" s="45" t="s">
        <v>1077</v>
      </c>
      <c r="DN1" s="45" t="s">
        <v>1078</v>
      </c>
      <c r="DO1" s="45" t="s">
        <v>1079</v>
      </c>
      <c r="DP1" s="45" t="s">
        <v>1080</v>
      </c>
      <c r="DQ1" s="45" t="s">
        <v>1081</v>
      </c>
      <c r="DR1" s="45" t="s">
        <v>1082</v>
      </c>
      <c r="DS1" s="45" t="s">
        <v>1083</v>
      </c>
      <c r="DT1" s="45" t="s">
        <v>1084</v>
      </c>
      <c r="DU1" s="45" t="s">
        <v>1085</v>
      </c>
      <c r="DV1" s="45" t="s">
        <v>1086</v>
      </c>
      <c r="DW1" s="45" t="s">
        <v>1087</v>
      </c>
      <c r="DX1" s="45" t="s">
        <v>1088</v>
      </c>
      <c r="DY1" s="45" t="s">
        <v>1089</v>
      </c>
      <c r="DZ1" s="45" t="s">
        <v>1090</v>
      </c>
      <c r="EA1" s="45" t="s">
        <v>1091</v>
      </c>
      <c r="EB1" s="45" t="s">
        <v>1092</v>
      </c>
      <c r="EC1" s="45" t="s">
        <v>1093</v>
      </c>
      <c r="ED1" s="45" t="s">
        <v>1094</v>
      </c>
      <c r="EE1" s="45" t="s">
        <v>1095</v>
      </c>
      <c r="EF1" s="45" t="s">
        <v>1096</v>
      </c>
      <c r="EG1" s="45" t="s">
        <v>1097</v>
      </c>
      <c r="EH1" s="45" t="s">
        <v>1098</v>
      </c>
      <c r="EI1" s="45" t="s">
        <v>1099</v>
      </c>
      <c r="EJ1" s="45" t="s">
        <v>1100</v>
      </c>
      <c r="EK1" s="45" t="s">
        <v>1101</v>
      </c>
      <c r="EL1" s="45" t="s">
        <v>1102</v>
      </c>
      <c r="EM1" s="45" t="s">
        <v>1103</v>
      </c>
      <c r="EN1" s="45" t="s">
        <v>1104</v>
      </c>
      <c r="EO1" s="45" t="s">
        <v>1105</v>
      </c>
      <c r="EP1" s="45" t="s">
        <v>1106</v>
      </c>
      <c r="EQ1" s="45" t="s">
        <v>1107</v>
      </c>
      <c r="ER1" s="45" t="s">
        <v>1108</v>
      </c>
      <c r="ES1" s="45" t="s">
        <v>1109</v>
      </c>
      <c r="ET1" s="45" t="s">
        <v>1110</v>
      </c>
      <c r="EU1" s="45" t="s">
        <v>1111</v>
      </c>
      <c r="EV1" s="45" t="s">
        <v>1112</v>
      </c>
      <c r="EW1" s="45" t="s">
        <v>1113</v>
      </c>
      <c r="EX1" s="45" t="s">
        <v>1114</v>
      </c>
      <c r="EY1" s="45" t="s">
        <v>1115</v>
      </c>
      <c r="EZ1" s="45" t="s">
        <v>1116</v>
      </c>
      <c r="FA1" s="45" t="s">
        <v>1117</v>
      </c>
      <c r="FB1" s="45" t="s">
        <v>1118</v>
      </c>
      <c r="FC1" s="45" t="s">
        <v>1119</v>
      </c>
      <c r="FD1" s="45" t="s">
        <v>1120</v>
      </c>
      <c r="FE1" s="45" t="s">
        <v>1121</v>
      </c>
      <c r="FF1" s="45" t="s">
        <v>1122</v>
      </c>
      <c r="FG1" s="45" t="s">
        <v>1123</v>
      </c>
      <c r="FH1" s="45" t="s">
        <v>1124</v>
      </c>
      <c r="FI1" s="45" t="s">
        <v>1125</v>
      </c>
      <c r="FJ1" s="45" t="s">
        <v>1126</v>
      </c>
      <c r="FK1" s="45" t="s">
        <v>1127</v>
      </c>
      <c r="FL1" s="45" t="s">
        <v>1128</v>
      </c>
      <c r="FM1" s="45" t="s">
        <v>1129</v>
      </c>
      <c r="FN1" s="45" t="s">
        <v>1130</v>
      </c>
      <c r="FO1" s="45" t="s">
        <v>1131</v>
      </c>
    </row>
    <row r="2" spans="1:171">
      <c r="A2" s="45" t="s">
        <v>1032</v>
      </c>
      <c r="B2" s="45" t="s">
        <v>1032</v>
      </c>
      <c r="C2" s="45" t="s">
        <v>1032</v>
      </c>
      <c r="D2" s="45" t="s">
        <v>1032</v>
      </c>
      <c r="E2" s="45" t="s">
        <v>1032</v>
      </c>
      <c r="F2" s="45">
        <f>様式!L10</f>
        <v>0</v>
      </c>
      <c r="G2" s="45" t="s">
        <v>1032</v>
      </c>
      <c r="H2" s="45">
        <f>様式!L9</f>
        <v>0</v>
      </c>
      <c r="I2" s="45">
        <f>様式!L7</f>
        <v>0</v>
      </c>
      <c r="J2" s="45" t="s">
        <v>1032</v>
      </c>
      <c r="K2" s="45" t="s">
        <v>1032</v>
      </c>
      <c r="L2" s="45" t="s">
        <v>1032</v>
      </c>
      <c r="M2" s="45" t="s">
        <v>1032</v>
      </c>
      <c r="N2" s="45" t="s">
        <v>1032</v>
      </c>
      <c r="O2" s="45" t="s">
        <v>1032</v>
      </c>
      <c r="P2" s="45" t="s">
        <v>1032</v>
      </c>
      <c r="Q2" s="45" t="s">
        <v>1032</v>
      </c>
      <c r="R2" s="45" t="s">
        <v>1032</v>
      </c>
      <c r="S2" s="45" t="s">
        <v>1032</v>
      </c>
      <c r="T2" s="47">
        <f>様式!M4</f>
        <v>0</v>
      </c>
      <c r="U2" s="48">
        <f>様式!L11</f>
        <v>0</v>
      </c>
      <c r="V2" s="45">
        <f>様式!F15</f>
        <v>0</v>
      </c>
      <c r="W2" s="45" t="str">
        <f>IF(様式!F16="","",様式!F16)</f>
        <v/>
      </c>
      <c r="X2" s="45">
        <f>様式!F17</f>
        <v>0</v>
      </c>
      <c r="Y2" s="45">
        <f>様式!N18</f>
        <v>0</v>
      </c>
      <c r="Z2" s="45" t="str">
        <f>様式!E20</f>
        <v/>
      </c>
      <c r="AA2" s="45">
        <f>様式!O20</f>
        <v>0</v>
      </c>
      <c r="AB2" s="45" t="str">
        <f>IF(様式!E21="","",様式!E21)</f>
        <v/>
      </c>
      <c r="AC2" s="45" t="str">
        <f>IF(様式!O21="","",様式!O21)</f>
        <v/>
      </c>
      <c r="AD2" s="45" t="str">
        <f>IF(様式!E22="","",様式!E22)</f>
        <v/>
      </c>
      <c r="AE2" s="45" t="str">
        <f>IF(様式!O22="","",様式!O22)</f>
        <v/>
      </c>
      <c r="AF2" s="45" t="str">
        <f>IF(様式!E23="","",様式!E23)</f>
        <v/>
      </c>
      <c r="AG2" s="45" t="str">
        <f>IF(様式!O23="","",様式!O23)</f>
        <v/>
      </c>
      <c r="AH2" s="45" t="str">
        <f>IF(様式!I26="","",様式!I26)</f>
        <v/>
      </c>
      <c r="AI2" s="45" t="str">
        <f>IF(様式!I27="","",様式!I27)</f>
        <v/>
      </c>
      <c r="AJ2" s="45" t="str">
        <f>IF(様式!I28="","",様式!I28)</f>
        <v/>
      </c>
      <c r="AK2" s="45" t="str">
        <f>IF(様式!I29="","",様式!I29)</f>
        <v/>
      </c>
      <c r="AL2" s="45" t="str">
        <f>IF(様式!I30="","",様式!I30)</f>
        <v/>
      </c>
      <c r="AM2" s="45" t="s">
        <v>1032</v>
      </c>
      <c r="AN2" s="45">
        <f>様式!$E44</f>
        <v>0</v>
      </c>
      <c r="AO2" s="45" t="str">
        <f>様式!$H44</f>
        <v/>
      </c>
      <c r="AP2" s="49">
        <f>様式!$N44</f>
        <v>0</v>
      </c>
      <c r="AQ2" s="45" t="str">
        <f>IF(様式!$E45="","",様式!$E45)</f>
        <v/>
      </c>
      <c r="AR2" s="45" t="str">
        <f>IF(様式!$H45="","",様式!$H45)</f>
        <v/>
      </c>
      <c r="AS2" s="49" t="str">
        <f>IF(様式!$N45="","",様式!$N45)</f>
        <v/>
      </c>
      <c r="AT2" s="45" t="str">
        <f>IF(様式!$E46="","",様式!$E46)</f>
        <v/>
      </c>
      <c r="AU2" s="45" t="str">
        <f>IF(様式!$H46="","",様式!$H46)</f>
        <v/>
      </c>
      <c r="AV2" s="49" t="str">
        <f>IF(様式!$N46="","",様式!$N46)</f>
        <v/>
      </c>
      <c r="AW2" s="45" t="str">
        <f>IF(様式!$E47="","",様式!$E47)</f>
        <v/>
      </c>
      <c r="AX2" s="45" t="str">
        <f>IF(様式!$H47="","",様式!$H47)</f>
        <v/>
      </c>
      <c r="AY2" s="49" t="str">
        <f>IF(様式!$N47="","",様式!$N47)</f>
        <v/>
      </c>
      <c r="AZ2" s="45" t="str">
        <f>IF(様式!$E48="","",様式!$E48)</f>
        <v/>
      </c>
      <c r="BA2" s="45" t="str">
        <f>IF(様式!$H48="","",様式!$H48)</f>
        <v/>
      </c>
      <c r="BB2" s="49" t="str">
        <f>IF(様式!$N48="","",様式!$N48)</f>
        <v/>
      </c>
      <c r="BC2" s="45" t="str">
        <f>IF(様式!$E49="","",様式!$E49)</f>
        <v/>
      </c>
      <c r="BD2" s="45" t="str">
        <f>IF(様式!$H49="","",様式!$H49)</f>
        <v/>
      </c>
      <c r="BE2" s="49" t="str">
        <f>IF(様式!$N49="","",様式!$N49)</f>
        <v/>
      </c>
      <c r="BF2" s="45" t="str">
        <f>IF(様式!$E50="","",様式!$E50)</f>
        <v/>
      </c>
      <c r="BG2" s="45" t="str">
        <f>IF(様式!$H50="","",様式!$H50)</f>
        <v/>
      </c>
      <c r="BH2" s="49" t="str">
        <f>IF(様式!$N50="","",様式!$N50)</f>
        <v/>
      </c>
      <c r="BI2" s="45" t="str">
        <f>IF(様式!$E51="","",様式!$E51)</f>
        <v/>
      </c>
      <c r="BJ2" s="45" t="str">
        <f>IF(様式!$H51="","",様式!$H51)</f>
        <v/>
      </c>
      <c r="BK2" s="49" t="str">
        <f>IF(様式!$N51="","",様式!$N51)</f>
        <v/>
      </c>
      <c r="BL2" s="45" t="str">
        <f>IF(様式!$E52="","",様式!$E52)</f>
        <v/>
      </c>
      <c r="BM2" s="45" t="str">
        <f>IF(様式!$H52="","",様式!$H52)</f>
        <v/>
      </c>
      <c r="BN2" s="49" t="str">
        <f>IF(様式!$N52="","",様式!$N52)</f>
        <v/>
      </c>
      <c r="BO2" s="45" t="str">
        <f>IF(様式!$E53="","",様式!$E53)</f>
        <v/>
      </c>
      <c r="BP2" s="45" t="str">
        <f>IF(様式!$H53="","",様式!$H53)</f>
        <v/>
      </c>
      <c r="BQ2" s="49" t="str">
        <f>IF(様式!$N53="","",様式!$N53)</f>
        <v/>
      </c>
      <c r="BR2" s="45" t="str">
        <f>IF(様式!$E54="","",様式!$E54)</f>
        <v/>
      </c>
      <c r="BS2" s="45" t="str">
        <f>IF(様式!$H54="","",様式!$H54)</f>
        <v/>
      </c>
      <c r="BT2" s="49" t="str">
        <f>IF(様式!$N54="","",様式!$N54)</f>
        <v/>
      </c>
      <c r="BU2" s="45" t="str">
        <f>IF(様式!$E71="","",様式!$E71)</f>
        <v/>
      </c>
      <c r="BV2" s="45" t="str">
        <f>IF(様式!$H71="","",様式!$H71)</f>
        <v/>
      </c>
      <c r="BW2" s="49" t="str">
        <f>IF(様式!$N71="","",様式!$N71)</f>
        <v/>
      </c>
      <c r="BX2" s="45" t="str">
        <f>IF(様式!$E72="","",様式!$E72)</f>
        <v/>
      </c>
      <c r="BY2" s="45" t="str">
        <f>IF(様式!$H72="","",様式!$H72)</f>
        <v/>
      </c>
      <c r="BZ2" s="49" t="str">
        <f>IF(様式!$N72="","",様式!$N72)</f>
        <v/>
      </c>
      <c r="CA2" s="45" t="str">
        <f>IF(様式!$E73="","",様式!$E73)</f>
        <v/>
      </c>
      <c r="CB2" s="45" t="str">
        <f>IF(様式!$H73="","",様式!$H73)</f>
        <v/>
      </c>
      <c r="CC2" s="49" t="str">
        <f>IF(様式!$N73="","",様式!$N73)</f>
        <v/>
      </c>
      <c r="CD2" s="45" t="str">
        <f>IF(様式!$E74="","",様式!$E74)</f>
        <v/>
      </c>
      <c r="CE2" s="45" t="str">
        <f>IF(様式!$H74="","",様式!$H74)</f>
        <v/>
      </c>
      <c r="CF2" s="49" t="str">
        <f>IF(様式!$N74="","",様式!$N74)</f>
        <v/>
      </c>
      <c r="CG2" s="45" t="str">
        <f>IF(様式!$E75="","",様式!$E75)</f>
        <v/>
      </c>
      <c r="CH2" s="45" t="str">
        <f>IF(様式!$H75="","",様式!$H75)</f>
        <v/>
      </c>
      <c r="CI2" s="49" t="str">
        <f>IF(様式!$N75="","",様式!$N75)</f>
        <v/>
      </c>
      <c r="CJ2" s="45" t="str">
        <f>IF(様式!$E76="","",様式!$E76)</f>
        <v/>
      </c>
      <c r="CK2" s="45" t="str">
        <f>IF(様式!$H76="","",様式!$H76)</f>
        <v/>
      </c>
      <c r="CL2" s="49" t="str">
        <f>IF(様式!$N76="","",様式!$N76)</f>
        <v/>
      </c>
      <c r="CM2" s="45" t="str">
        <f>IF(様式!$E77="","",様式!$E77)</f>
        <v/>
      </c>
      <c r="CN2" s="45" t="str">
        <f>IF(様式!$H77="","",様式!$H77)</f>
        <v/>
      </c>
      <c r="CO2" s="49" t="str">
        <f>IF(様式!$N77="","",様式!$N77)</f>
        <v/>
      </c>
      <c r="CP2" s="45" t="str">
        <f>IF(様式!$E78="","",様式!$E78)</f>
        <v/>
      </c>
      <c r="CQ2" s="45" t="str">
        <f>IF(様式!$H78="","",様式!$H78)</f>
        <v/>
      </c>
      <c r="CR2" s="49" t="str">
        <f>IF(様式!$N78="","",様式!$N78)</f>
        <v/>
      </c>
      <c r="CS2" s="45" t="str">
        <f>IF(様式!$E79="","",様式!$E79)</f>
        <v/>
      </c>
      <c r="CT2" s="45" t="str">
        <f>IF(様式!$H79="","",様式!$H79)</f>
        <v/>
      </c>
      <c r="CU2" s="49" t="str">
        <f>IF(様式!$N79="","",様式!$N79)</f>
        <v/>
      </c>
      <c r="CV2" s="45" t="str">
        <f>IF(様式!$E80="","",様式!$E80)</f>
        <v/>
      </c>
      <c r="CW2" s="45" t="str">
        <f>IF(様式!$H80="","",様式!$H80)</f>
        <v/>
      </c>
      <c r="CX2" s="49" t="str">
        <f>IF(様式!$N80="","",様式!$N80)</f>
        <v/>
      </c>
      <c r="CY2" s="45" t="str">
        <f>IF(様式!$E81="","",様式!$E81)</f>
        <v/>
      </c>
      <c r="CZ2" s="45" t="str">
        <f>IF(様式!$H81="","",様式!$H81)</f>
        <v/>
      </c>
      <c r="DA2" s="49" t="str">
        <f>IF(様式!$N81="","",様式!$N81)</f>
        <v/>
      </c>
      <c r="DB2" s="45" t="str">
        <f>IF(様式!$E98="","",様式!$E98)</f>
        <v/>
      </c>
      <c r="DC2" s="45" t="str">
        <f>IF(様式!$H98="","",様式!$H98)</f>
        <v/>
      </c>
      <c r="DD2" s="49" t="str">
        <f>IF(様式!$N98="","",様式!$N98)</f>
        <v/>
      </c>
      <c r="DE2" s="45" t="str">
        <f>IF(様式!$E99="","",様式!$E99)</f>
        <v/>
      </c>
      <c r="DF2" s="45" t="str">
        <f>IF(様式!$H99="","",様式!$H99)</f>
        <v/>
      </c>
      <c r="DG2" s="49" t="str">
        <f>IF(様式!$N99="","",様式!$N99)</f>
        <v/>
      </c>
      <c r="DH2" s="45" t="str">
        <f>IF(様式!$E100="","",様式!$E100)</f>
        <v/>
      </c>
      <c r="DI2" s="45" t="str">
        <f>IF(様式!$H100="","",様式!$H100)</f>
        <v/>
      </c>
      <c r="DJ2" s="49" t="str">
        <f>IF(様式!$N100="","",様式!$N100)</f>
        <v/>
      </c>
      <c r="DK2" s="45" t="str">
        <f>IF(様式!$E101="","",様式!$E101)</f>
        <v/>
      </c>
      <c r="DL2" s="45" t="str">
        <f>IF(様式!$H101="","",様式!$H101)</f>
        <v/>
      </c>
      <c r="DM2" s="49" t="str">
        <f>IF(様式!$N101="","",様式!$N101)</f>
        <v/>
      </c>
      <c r="DN2" s="45" t="str">
        <f>IF(様式!$E102="","",様式!$E102)</f>
        <v/>
      </c>
      <c r="DO2" s="45" t="str">
        <f>IF(様式!$H102="","",様式!$H102)</f>
        <v/>
      </c>
      <c r="DP2" s="49" t="str">
        <f>IF(様式!$N102="","",様式!$N102)</f>
        <v/>
      </c>
      <c r="DQ2" s="45" t="str">
        <f>IF(様式!$E103="","",様式!$E103)</f>
        <v/>
      </c>
      <c r="DR2" s="45" t="str">
        <f>IF(様式!$H103="","",様式!$H103)</f>
        <v/>
      </c>
      <c r="DS2" s="49" t="str">
        <f>IF(様式!$N103="","",様式!$N103)</f>
        <v/>
      </c>
      <c r="DT2" s="45" t="str">
        <f>IF(様式!$E104="","",様式!$E104)</f>
        <v/>
      </c>
      <c r="DU2" s="45" t="str">
        <f>IF(様式!$H104="","",様式!$H104)</f>
        <v/>
      </c>
      <c r="DV2" s="49" t="str">
        <f>IF(様式!$N104="","",様式!$N104)</f>
        <v/>
      </c>
      <c r="DW2" s="45" t="str">
        <f>IF(様式!$E105="","",様式!$E105)</f>
        <v/>
      </c>
      <c r="DX2" s="45" t="str">
        <f>IF(様式!$H105="","",様式!$H105)</f>
        <v/>
      </c>
      <c r="DY2" s="49" t="str">
        <f>IF(様式!$N105="","",様式!$N105)</f>
        <v/>
      </c>
      <c r="DZ2" s="45" t="str">
        <f>IF(様式!$E106="","",様式!$E106)</f>
        <v/>
      </c>
      <c r="EA2" s="45" t="str">
        <f>IF(様式!$H106="","",様式!$H106)</f>
        <v/>
      </c>
      <c r="EB2" s="49" t="str">
        <f>IF(様式!$N106="","",様式!$N106)</f>
        <v/>
      </c>
      <c r="EC2" s="45" t="str">
        <f>IF(様式!$E107="","",様式!$E107)</f>
        <v/>
      </c>
      <c r="ED2" s="45" t="str">
        <f>IF(様式!$H107="","",様式!$H107)</f>
        <v/>
      </c>
      <c r="EE2" s="49" t="str">
        <f>IF(様式!$N107="","",様式!$N107)</f>
        <v/>
      </c>
      <c r="EF2" s="45" t="str">
        <f>IF(様式!$E108="","",様式!$E108)</f>
        <v/>
      </c>
      <c r="EG2" s="45" t="str">
        <f>IF(様式!$H108="","",様式!$H108)</f>
        <v/>
      </c>
      <c r="EH2" s="49" t="str">
        <f>IF(様式!$N108="","",様式!$N108)</f>
        <v/>
      </c>
      <c r="EI2" s="45" t="str">
        <f>IF(様式!$E125="","",様式!$E125)</f>
        <v/>
      </c>
      <c r="EJ2" s="45" t="str">
        <f>IF(様式!$H125="","",様式!$H125)</f>
        <v/>
      </c>
      <c r="EK2" s="49" t="str">
        <f>IF(様式!$N125="","",様式!$N125)</f>
        <v/>
      </c>
      <c r="EL2" s="45" t="str">
        <f>IF(様式!$E126="","",様式!$E126)</f>
        <v/>
      </c>
      <c r="EM2" s="45" t="str">
        <f>IF(様式!$H126="","",様式!$H126)</f>
        <v/>
      </c>
      <c r="EN2" s="49" t="str">
        <f>IF(様式!$N126="","",様式!$N126)</f>
        <v/>
      </c>
      <c r="EO2" s="45" t="str">
        <f>IF(様式!$E127="","",様式!$E127)</f>
        <v/>
      </c>
      <c r="EP2" s="45" t="str">
        <f>IF(様式!$H127="","",様式!$H127)</f>
        <v/>
      </c>
      <c r="EQ2" s="49" t="str">
        <f>IF(様式!$N127="","",様式!$N127)</f>
        <v/>
      </c>
      <c r="ER2" s="45" t="str">
        <f>IF(様式!$E128="","",様式!$E128)</f>
        <v/>
      </c>
      <c r="ES2" s="45" t="str">
        <f>IF(様式!$H128="","",様式!$H128)</f>
        <v/>
      </c>
      <c r="ET2" s="49" t="str">
        <f>IF(様式!$N128="","",様式!$N128)</f>
        <v/>
      </c>
      <c r="EU2" s="45" t="str">
        <f>IF(様式!$E129="","",様式!$E129)</f>
        <v/>
      </c>
      <c r="EV2" s="45" t="str">
        <f>IF(様式!$H129="","",様式!$H129)</f>
        <v/>
      </c>
      <c r="EW2" s="49" t="str">
        <f>IF(様式!$N129="","",様式!$N129)</f>
        <v/>
      </c>
      <c r="EX2" s="45" t="str">
        <f>IF(様式!$E130="","",様式!$E130)</f>
        <v/>
      </c>
      <c r="EY2" s="45" t="str">
        <f>IF(様式!$H130="","",様式!$H130)</f>
        <v/>
      </c>
      <c r="EZ2" s="49" t="str">
        <f>IF(様式!$N130="","",様式!$N130)</f>
        <v/>
      </c>
      <c r="FA2" s="45" t="str">
        <f>IF(様式!$E131="","",様式!$E131)</f>
        <v/>
      </c>
      <c r="FB2" s="45" t="str">
        <f>IF(様式!$H131="","",様式!$H131)</f>
        <v/>
      </c>
      <c r="FC2" s="49" t="str">
        <f>IF(様式!$N131="","",様式!$N131)</f>
        <v/>
      </c>
      <c r="FD2" s="45" t="str">
        <f>IF(様式!$E132="","",様式!$E132)</f>
        <v/>
      </c>
      <c r="FE2" s="45" t="str">
        <f>IF(様式!$H132="","",様式!$H132)</f>
        <v/>
      </c>
      <c r="FF2" s="49" t="str">
        <f>IF(様式!$N132="","",様式!$N132)</f>
        <v/>
      </c>
      <c r="FG2" s="45" t="str">
        <f>IF(様式!$E133="","",様式!$E133)</f>
        <v/>
      </c>
      <c r="FH2" s="45" t="str">
        <f>IF(様式!$H133="","",様式!$H133)</f>
        <v/>
      </c>
      <c r="FI2" s="49" t="str">
        <f>IF(様式!$N133="","",様式!$N133)</f>
        <v/>
      </c>
      <c r="FJ2" s="45" t="str">
        <f>IF(様式!$E134="","",様式!$E134)</f>
        <v/>
      </c>
      <c r="FK2" s="45" t="str">
        <f>IF(様式!$H134="","",様式!$H134)</f>
        <v/>
      </c>
      <c r="FL2" s="49" t="str">
        <f>IF(様式!$N134="","",様式!$N134)</f>
        <v/>
      </c>
      <c r="FM2" s="45" t="str">
        <f>IF(様式!$E135="","",様式!$E135)</f>
        <v/>
      </c>
      <c r="FN2" s="45" t="str">
        <f>IF(様式!$H135="","",様式!$H135)</f>
        <v/>
      </c>
      <c r="FO2" s="49" t="str">
        <f>IF(様式!$N135="","",様式!$N135)</f>
        <v/>
      </c>
    </row>
    <row r="3" spans="1:171">
      <c r="B3" s="46"/>
      <c r="T3" s="47"/>
      <c r="BT3" s="49"/>
      <c r="DA3" s="49"/>
      <c r="EH3" s="49"/>
    </row>
    <row r="4" spans="1:171">
      <c r="BT4" s="49"/>
      <c r="DA4" s="49"/>
      <c r="EH4" s="49"/>
    </row>
    <row r="5" spans="1:171">
      <c r="BT5" s="49"/>
      <c r="DA5" s="49"/>
      <c r="EH5" s="49"/>
    </row>
    <row r="6" spans="1:171">
      <c r="BT6" s="49"/>
      <c r="DA6" s="49"/>
      <c r="EH6" s="49"/>
    </row>
    <row r="7" spans="1:171">
      <c r="BT7" s="49"/>
      <c r="DA7" s="49"/>
      <c r="EH7" s="49"/>
    </row>
    <row r="8" spans="1:171">
      <c r="BT8" s="49"/>
      <c r="DA8" s="49"/>
      <c r="EH8" s="49"/>
    </row>
    <row r="9" spans="1:171">
      <c r="BT9" s="49"/>
      <c r="DA9" s="49"/>
      <c r="EH9" s="49"/>
    </row>
    <row r="10" spans="1:171">
      <c r="BT10" s="49"/>
      <c r="DA10" s="49"/>
      <c r="EH10" s="49"/>
    </row>
    <row r="11" spans="1:171">
      <c r="BT11" s="49"/>
      <c r="DA11" s="49"/>
      <c r="EH11" s="49"/>
    </row>
    <row r="12" spans="1:171">
      <c r="BT12" s="49"/>
      <c r="DA12" s="49"/>
      <c r="EH12" s="49"/>
    </row>
    <row r="13" spans="1:171">
      <c r="BT13" s="49"/>
      <c r="BW13" s="49"/>
      <c r="DA13" s="49"/>
      <c r="DD13" s="49"/>
      <c r="EH13" s="49"/>
      <c r="EK13" s="49"/>
    </row>
    <row r="14" spans="1:171">
      <c r="BT14" s="49"/>
      <c r="BW14" s="49"/>
      <c r="DA14" s="49"/>
      <c r="DD14" s="49"/>
      <c r="EH14" s="49"/>
      <c r="EK14" s="49"/>
    </row>
    <row r="15" spans="1:171">
      <c r="BT15" s="49"/>
      <c r="BW15" s="49"/>
      <c r="DA15" s="49"/>
      <c r="DD15" s="49"/>
      <c r="EH15" s="49"/>
      <c r="EK15" s="49"/>
    </row>
    <row r="16" spans="1:171">
      <c r="BT16" s="49"/>
      <c r="BW16" s="49"/>
      <c r="DA16" s="49"/>
      <c r="DD16" s="49"/>
      <c r="EH16" s="49"/>
      <c r="EK16" s="49"/>
    </row>
    <row r="17" spans="72:141">
      <c r="BT17" s="49"/>
      <c r="BW17" s="49"/>
      <c r="DA17" s="49"/>
      <c r="DD17" s="49"/>
      <c r="EH17" s="49"/>
      <c r="EK17" s="49"/>
    </row>
    <row r="18" spans="72:141">
      <c r="BT18" s="49"/>
      <c r="DA18" s="49"/>
      <c r="EH18" s="49"/>
    </row>
    <row r="20" spans="72:141">
      <c r="DA20" s="49"/>
      <c r="EH20" s="49"/>
    </row>
  </sheetData>
  <sheetProtection algorithmName="SHA-512" hashValue="Wpct/RjYpX0tEKpEIRbD1KvEtxMZziRrfWd25cY61pbVn0Nz9KO1nkCF0HZslIT7QJSXWhlzZVK2zqJCQj8h4A==" saltValue="UE/wIGdak49yoYzTsmrIjg==" spinCount="100000" sheet="1" objects="1" scenarios="1"/>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BD6A24776A5449CC4FDD465FC3B08" ma:contentTypeVersion="6" ma:contentTypeDescription="新しいドキュメントを作成します。" ma:contentTypeScope="" ma:versionID="df3fde0575480637b49aadc324c38ea5">
  <xsd:schema xmlns:xsd="http://www.w3.org/2001/XMLSchema" xmlns:xs="http://www.w3.org/2001/XMLSchema" xmlns:p="http://schemas.microsoft.com/office/2006/metadata/properties" xmlns:ns2="fee79d63-c936-4150-9ad7-f860da9e2024" xmlns:ns3="1c6e8fcf-1e7d-4705-a50c-02fdb983cb0b" targetNamespace="http://schemas.microsoft.com/office/2006/metadata/properties" ma:root="true" ma:fieldsID="834ba1a34120c8ad22d2268256dc50c4" ns2:_="" ns3:_="">
    <xsd:import namespace="fee79d63-c936-4150-9ad7-f860da9e2024"/>
    <xsd:import namespace="1c6e8fcf-1e7d-4705-a50c-02fdb983cb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79d63-c936-4150-9ad7-f860da9e2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6e8fcf-1e7d-4705-a50c-02fdb983cb0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59386D-19AC-485D-8BFC-EFE6FF1ED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84E02B5-7525-416B-9AD6-E71E309E6B91}">
  <ds:schemaRefs>
    <ds:schemaRef ds:uri="http://schemas.microsoft.com/sharepoint/v3/contenttype/forms"/>
  </ds:schemaRefs>
</ds:datastoreItem>
</file>

<file path=customXml/itemProps3.xml><?xml version="1.0" encoding="utf-8"?>
<ds:datastoreItem xmlns:ds="http://schemas.openxmlformats.org/officeDocument/2006/customXml" ds:itemID="{773A06B8-461B-44C7-84A7-67733344D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e79d63-c936-4150-9ad7-f860da9e2024"/>
    <ds:schemaRef ds:uri="1c6e8fcf-1e7d-4705-a50c-02fdb983cb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vt:lpstr>
      <vt:lpstr>業種リスト</vt:lpstr>
      <vt:lpstr>物質リスト</vt:lpstr>
      <vt:lpstr>（編集しないでください）統合用</vt:lpstr>
      <vt:lpstr>業種リスト!Print_Area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2025-02-27T04:19:26Z</dcterms:created>
  <dcterms:modified xsi:type="dcterms:W3CDTF">2025-03-12T07:32:39Z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0x0101002ECBD6A24776A5449CC4FDD465FC3B08</vt:lpwstr>
  </property>
</Properties>
</file>