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<sst xmlns="http://schemas.openxmlformats.org/spreadsheetml/2006/main" count="217" uniqueCount="106">
  <si>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</si>
  <si>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</si>
  <si>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</si>
  <si>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</si>
  <si>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</si>
  <si>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</si>
  <si>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</si>
  <si>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</si>
  <si>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</si>
  <si>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</si>
  <si>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</si>
  <si>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</si>
  <si>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</si>
  <si>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</si>
  <si>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</si>
  <si>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</si>
  <si>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</si>
  <si>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</si>
  <si>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</si>
  <si>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</si>
  <si>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</si>
  <si>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</si>
  <si>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</si>
  <si>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</si>
  <si>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</si>
  <si>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</si>
  <si>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</si>
  <si>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</si>
  <si>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</si>
  <si>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</si>
  <si>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</si>
  <si>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</si>
  <si>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</si>
  <si>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</si>
  <si>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</si>
  <si>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</si>
  <si>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</si>
  <si>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</si>
  <si>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</si>
  <si>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</si>
  <si>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</si>
  <si>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</si>
  <si>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</si>
  <si>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</si>
  <si>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</si>
  <si>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</si>
  <si>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</si>
  <si>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</si>
  <si>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</si>
  <si>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</si>
  <si>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</si>
  <si>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</si>
  <si>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</si>
  <si>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</si>
  <si>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</si>
  <si>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</si>
  <si>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</si>
  <si>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</si>
  <si>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</si>
  <si>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</si>
  <si>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</si>
  <si>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</si>
  <si>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</si>
  <si>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</si>
  <si>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</si>
  <si>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</si>
  <si>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</si>
  <si>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</si>
  <si>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</si>
  <si>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</si>
  <si>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</si>
  <si>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</si>
  <si>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</si>
  <si>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</si>
  <si>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</si>
  <si>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</si>
  <si>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</si>
  <si>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</si>
  <si>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</si>
  <si>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</si>
  <si>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</si>
  <si>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</si>
  <si>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</si>
  <si>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</si>
  <si>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</si>
  <si>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</si>
  <si>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</si>
  <si>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</si>
  <si>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</si>
  <si>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</si>
  <si>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</si>
  <si>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</si>
  <si>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あま市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</si>
  <si>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</si>
  <si>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</si>
  <si>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</si>
  <si>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</si>
  <si>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</si>
  <si>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</si>
  <si>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</si>
  <si>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</si>
  <si>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</si>
  <si>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</si>
  <si>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①経常収支比率は、美和町と七宝町の水道事業が統合し、経営の効率化が図られた結果、平成23年度には100%を超え、平成26年度には類似団体平均値を上回るようになりました。
　②累積欠損金は、平成24年度で解消されましたが、給水収益は減少傾向にあるため、引き続き経営の効率化を追求する必要があります。
　③流動比率は、平成27年度において類似団体平均値を僅かに下回っていますが、これは債券投資（投資有価証券は固定資産に区分される。）を行ったためであり、実質的には資金が減少したわけではありません。
　④企業債残高対給水収益比率は、平成27年度は配水場の更新工事に充てるため1億円を起債していますので僅かに上昇していますが、いまだ低い水準にとどまっています。
　⑤料金回収率は、会計制度改定後の平成26年度は長期前受金戻入を計上した影響で100%を超えたものの、それ以前は100%を下回っており、今後料金改定を視野に入れた料金収入の確保が必要になります。
　⑥給水原価は、毎年度類似団体平均値を下回っており、おおむね効率的な事業運営がなされていると言えます。
　⑦施設利用率は、毎年度低下しており、給水人口や大口需要家の減少による配水量の減少が懸念されます。
　⑧有収率は、平成27年度は大規模な配水管の事故もなく、高い水準を記録しました。</t>
    <rPh sb="172" eb="174">
      <t>ヘイキン</t>
    </rPh>
    <phoneticPr fontId="4"/>
  </si>
  <si>
    <t>　①有形固定資産減価償却率及び②管路経年化率は、年々上昇傾向にあり、施設の老朽化が進んでいることがわかります。更新投資を順次行っていくことが必要です。
　③管路更新率は、平成27年度は類似団体平均値を上回ったものの、年度ごとにばらつきがあるため、適切な更新計画を策定し、計画的に整備していくことが望ましいと考えられます。</t>
    <rPh sb="135" eb="138">
      <t>ケイカクテキ</t>
    </rPh>
    <rPh sb="139" eb="141">
      <t>セイビ</t>
    </rPh>
    <phoneticPr fontId="4"/>
  </si>
  <si>
    <t>　経営状況はおおむね健全と言えますが、毎年度給水収益は減少しており、今後は資金の確保に注意を払う必要があります。
　施設の老朽化に伴う更新投資は喫緊の課題と言えます。工事に携わる人員数については制約があるものの、補助金の利用や起債等で資金を確保し、重大な漏水事故が発生する前に更新を進めることが重要であると考えられます。</t>
    <rPh sb="3" eb="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</si>
</sst>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1.64</c:v>
                </c:pt>
                <c:pt idx="2">
                  <c:v>1.18</c:v>
                </c:pt>
                <c:pt idx="3">
                  <c:v>0.56000000000000005</c:v>
                </c:pt>
                <c:pt idx="4">
                  <c:v>0.86</c:v>
                </c:pt>
              </c:numCache>
            </c:numRef>
          </c:val>
        </c:ser>
        <c:dLbls>
          <c:showLegendKey val="0"/>
          <c:showVal val="0"/>
          <c:showCatName val="0"/>
          <c:showSerName val="0"/>
          <c:showPercent val="0"/>
          <c:showBubbleSize val="0"/>
        </c:dLbls>
        <c:gapWidth val="150"/>
        <c:axId val="101693696"/>
        <c:axId val="101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1693696"/>
        <c:axId val="101708160"/>
      </c:lineChart>
      <c:dateAx>
        <c:axId val="101693696"/>
        <c:scaling>
          <c:orientation val="minMax"/>
        </c:scaling>
        <c:delete val="1"/>
        <c:axPos val="b"/>
        <c:numFmt formatCode="ge" sourceLinked="1"/>
        <c:majorTickMark val="none"/>
        <c:minorTickMark val="none"/>
        <c:tickLblPos val="none"/>
        <c:crossAx val="101708160"/>
        <c:crosses val="autoZero"/>
        <c:auto val="1"/>
        <c:lblOffset val="100"/>
        <c:baseTimeUnit val="years"/>
      </c:dateAx>
      <c:valAx>
        <c:axId val="101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56.52</c:v>
                </c:pt>
                <c:pt idx="1">
                  <c:v>78.2</c:v>
                </c:pt>
                <c:pt idx="2">
                  <c:v>77.319999999999993</c:v>
                </c:pt>
                <c:pt idx="3">
                  <c:v>76.900000000000006</c:v>
                </c:pt>
                <c:pt idx="4">
                  <c:v>74.760000000000005</c:v>
                </c:pt>
              </c:numCache>
            </c:numRef>
          </c:val>
        </c:ser>
        <c:dLbls>
          <c:showLegendKey val="0"/>
          <c:showVal val="0"/>
          <c:showCatName val="0"/>
          <c:showSerName val="0"/>
          <c:showPercent val="0"/>
          <c:showBubbleSize val="0"/>
        </c:dLbls>
        <c:gapWidth val="150"/>
        <c:axId val="104389248"/>
        <c:axId val="1044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4389248"/>
        <c:axId val="104420096"/>
      </c:lineChart>
      <c:dateAx>
        <c:axId val="104389248"/>
        <c:scaling>
          <c:orientation val="minMax"/>
        </c:scaling>
        <c:delete val="1"/>
        <c:axPos val="b"/>
        <c:numFmt formatCode="ge" sourceLinked="1"/>
        <c:majorTickMark val="none"/>
        <c:minorTickMark val="none"/>
        <c:tickLblPos val="none"/>
        <c:crossAx val="104420096"/>
        <c:crosses val="autoZero"/>
        <c:auto val="1"/>
        <c:lblOffset val="100"/>
        <c:baseTimeUnit val="years"/>
      </c:dateAx>
      <c:valAx>
        <c:axId val="1044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94.36</c:v>
                </c:pt>
                <c:pt idx="1">
                  <c:v>93.52</c:v>
                </c:pt>
                <c:pt idx="2">
                  <c:v>93.31</c:v>
                </c:pt>
                <c:pt idx="3">
                  <c:v>92.58</c:v>
                </c:pt>
                <c:pt idx="4">
                  <c:v>94.35</c:v>
                </c:pt>
              </c:numCache>
            </c:numRef>
          </c:val>
        </c:ser>
        <c:dLbls>
          <c:showLegendKey val="0"/>
          <c:showVal val="0"/>
          <c:showCatName val="0"/>
          <c:showSerName val="0"/>
          <c:showPercent val="0"/>
          <c:showBubbleSize val="0"/>
        </c:dLbls>
        <c:gapWidth val="150"/>
        <c:axId val="104450304"/>
        <c:axId val="1044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4450304"/>
        <c:axId val="104452480"/>
      </c:lineChart>
      <c:dateAx>
        <c:axId val="104450304"/>
        <c:scaling>
          <c:orientation val="minMax"/>
        </c:scaling>
        <c:delete val="1"/>
        <c:axPos val="b"/>
        <c:numFmt formatCode="ge" sourceLinked="1"/>
        <c:majorTickMark val="none"/>
        <c:minorTickMark val="none"/>
        <c:tickLblPos val="none"/>
        <c:crossAx val="104452480"/>
        <c:crosses val="autoZero"/>
        <c:auto val="1"/>
        <c:lblOffset val="100"/>
        <c:baseTimeUnit val="years"/>
      </c:dateAx>
      <c:valAx>
        <c:axId val="104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100.89</c:v>
                </c:pt>
                <c:pt idx="1">
                  <c:v>103.19</c:v>
                </c:pt>
                <c:pt idx="2">
                  <c:v>101.88</c:v>
                </c:pt>
                <c:pt idx="3">
                  <c:v>110.96</c:v>
                </c:pt>
                <c:pt idx="4">
                  <c:v>110.2</c:v>
                </c:pt>
              </c:numCache>
            </c:numRef>
          </c:val>
        </c:ser>
        <c:dLbls>
          <c:showLegendKey val="0"/>
          <c:showVal val="0"/>
          <c:showCatName val="0"/>
          <c:showSerName val="0"/>
          <c:showPercent val="0"/>
          <c:showBubbleSize val="0"/>
        </c:dLbls>
        <c:gapWidth val="150"/>
        <c:axId val="101861248"/>
        <c:axId val="101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1861248"/>
        <c:axId val="101875712"/>
      </c:lineChart>
      <c:dateAx>
        <c:axId val="101861248"/>
        <c:scaling>
          <c:orientation val="minMax"/>
        </c:scaling>
        <c:delete val="1"/>
        <c:axPos val="b"/>
        <c:numFmt formatCode="ge" sourceLinked="1"/>
        <c:majorTickMark val="none"/>
        <c:minorTickMark val="none"/>
        <c:tickLblPos val="none"/>
        <c:crossAx val="101875712"/>
        <c:crosses val="autoZero"/>
        <c:auto val="1"/>
        <c:lblOffset val="100"/>
        <c:baseTimeUnit val="years"/>
      </c:dateAx>
      <c:valAx>
        <c:axId val="10187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49.29</c:v>
                </c:pt>
                <c:pt idx="1">
                  <c:v>48.82</c:v>
                </c:pt>
                <c:pt idx="2">
                  <c:v>49.98</c:v>
                </c:pt>
                <c:pt idx="3">
                  <c:v>50.19</c:v>
                </c:pt>
                <c:pt idx="4">
                  <c:v>51.19</c:v>
                </c:pt>
              </c:numCache>
            </c:numRef>
          </c:val>
        </c:ser>
        <c:dLbls>
          <c:showLegendKey val="0"/>
          <c:showVal val="0"/>
          <c:showCatName val="0"/>
          <c:showSerName val="0"/>
          <c:showPercent val="0"/>
          <c:showBubbleSize val="0"/>
        </c:dLbls>
        <c:gapWidth val="150"/>
        <c:axId val="101897728"/>
        <c:axId val="1018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1897728"/>
        <c:axId val="101899648"/>
      </c:lineChart>
      <c:dateAx>
        <c:axId val="101897728"/>
        <c:scaling>
          <c:orientation val="minMax"/>
        </c:scaling>
        <c:delete val="1"/>
        <c:axPos val="b"/>
        <c:numFmt formatCode="ge" sourceLinked="1"/>
        <c:majorTickMark val="none"/>
        <c:minorTickMark val="none"/>
        <c:tickLblPos val="none"/>
        <c:crossAx val="101899648"/>
        <c:crosses val="autoZero"/>
        <c:auto val="1"/>
        <c:lblOffset val="100"/>
        <c:baseTimeUnit val="years"/>
      </c:dateAx>
      <c:valAx>
        <c:axId val="1018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8.25</c:v>
                </c:pt>
                <c:pt idx="1">
                  <c:v>9.32</c:v>
                </c:pt>
                <c:pt idx="2">
                  <c:v>10.63</c:v>
                </c:pt>
                <c:pt idx="3">
                  <c:v>31.38</c:v>
                </c:pt>
                <c:pt idx="4">
                  <c:v>32.299999999999997</c:v>
                </c:pt>
              </c:numCache>
            </c:numRef>
          </c:val>
        </c:ser>
        <c:dLbls>
          <c:showLegendKey val="0"/>
          <c:showVal val="0"/>
          <c:showCatName val="0"/>
          <c:showSerName val="0"/>
          <c:showPercent val="0"/>
          <c:showBubbleSize val="0"/>
        </c:dLbls>
        <c:gapWidth val="150"/>
        <c:axId val="103056512"/>
        <c:axId val="1030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3056512"/>
        <c:axId val="103058432"/>
      </c:lineChart>
      <c:dateAx>
        <c:axId val="103056512"/>
        <c:scaling>
          <c:orientation val="minMax"/>
        </c:scaling>
        <c:delete val="1"/>
        <c:axPos val="b"/>
        <c:numFmt formatCode="ge" sourceLinked="1"/>
        <c:majorTickMark val="none"/>
        <c:minorTickMark val="none"/>
        <c:tickLblPos val="none"/>
        <c:crossAx val="103058432"/>
        <c:crosses val="autoZero"/>
        <c:auto val="1"/>
        <c:lblOffset val="100"/>
        <c:baseTimeUnit val="years"/>
      </c:dateAx>
      <c:valAx>
        <c:axId val="1030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2.62</c:v>
                </c:pt>
                <c:pt idx="1">
                  <c:v>0</c:v>
                </c:pt>
                <c:pt idx="2">
                  <c:v>0</c:v>
                </c:pt>
                <c:pt idx="3">
                  <c:v>0</c:v>
                </c:pt>
                <c:pt idx="4">
                  <c:v>0</c:v>
                </c:pt>
              </c:numCache>
            </c:numRef>
          </c:val>
        </c:ser>
        <c:dLbls>
          <c:showLegendKey val="0"/>
          <c:showVal val="0"/>
          <c:showCatName val="0"/>
          <c:showSerName val="0"/>
          <c:showPercent val="0"/>
          <c:showBubbleSize val="0"/>
        </c:dLbls>
        <c:gapWidth val="150"/>
        <c:axId val="103099008"/>
        <c:axId val="1031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3099008"/>
        <c:axId val="103109376"/>
      </c:lineChart>
      <c:dateAx>
        <c:axId val="103099008"/>
        <c:scaling>
          <c:orientation val="minMax"/>
        </c:scaling>
        <c:delete val="1"/>
        <c:axPos val="b"/>
        <c:numFmt formatCode="ge" sourceLinked="1"/>
        <c:majorTickMark val="none"/>
        <c:minorTickMark val="none"/>
        <c:tickLblPos val="none"/>
        <c:crossAx val="103109376"/>
        <c:crosses val="autoZero"/>
        <c:auto val="1"/>
        <c:lblOffset val="100"/>
        <c:baseTimeUnit val="years"/>
      </c:dateAx>
      <c:valAx>
        <c:axId val="10310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1732.96</c:v>
                </c:pt>
                <c:pt idx="1">
                  <c:v>1607.85</c:v>
                </c:pt>
                <c:pt idx="2">
                  <c:v>796.43</c:v>
                </c:pt>
                <c:pt idx="3">
                  <c:v>490.35</c:v>
                </c:pt>
                <c:pt idx="4">
                  <c:v>352.58</c:v>
                </c:pt>
              </c:numCache>
            </c:numRef>
          </c:val>
        </c:ser>
        <c:dLbls>
          <c:showLegendKey val="0"/>
          <c:showVal val="0"/>
          <c:showCatName val="0"/>
          <c:showSerName val="0"/>
          <c:showPercent val="0"/>
          <c:showBubbleSize val="0"/>
        </c:dLbls>
        <c:gapWidth val="150"/>
        <c:axId val="103139968"/>
        <c:axId val="103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3139968"/>
        <c:axId val="103150336"/>
      </c:lineChart>
      <c:dateAx>
        <c:axId val="103139968"/>
        <c:scaling>
          <c:orientation val="minMax"/>
        </c:scaling>
        <c:delete val="1"/>
        <c:axPos val="b"/>
        <c:numFmt formatCode="ge" sourceLinked="1"/>
        <c:majorTickMark val="none"/>
        <c:minorTickMark val="none"/>
        <c:tickLblPos val="none"/>
        <c:crossAx val="103150336"/>
        <c:crosses val="autoZero"/>
        <c:auto val="1"/>
        <c:lblOffset val="100"/>
        <c:baseTimeUnit val="years"/>
      </c:dateAx>
      <c:valAx>
        <c:axId val="10315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47.73</c:v>
                </c:pt>
                <c:pt idx="1">
                  <c:v>41.84</c:v>
                </c:pt>
                <c:pt idx="2">
                  <c:v>36.74</c:v>
                </c:pt>
                <c:pt idx="3">
                  <c:v>34.71</c:v>
                </c:pt>
                <c:pt idx="4">
                  <c:v>47.47</c:v>
                </c:pt>
              </c:numCache>
            </c:numRef>
          </c:val>
        </c:ser>
        <c:dLbls>
          <c:showLegendKey val="0"/>
          <c:showVal val="0"/>
          <c:showCatName val="0"/>
          <c:showSerName val="0"/>
          <c:showPercent val="0"/>
          <c:showBubbleSize val="0"/>
        </c:dLbls>
        <c:gapWidth val="150"/>
        <c:axId val="103168256"/>
        <c:axId val="1031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3168256"/>
        <c:axId val="103178624"/>
      </c:lineChart>
      <c:dateAx>
        <c:axId val="103168256"/>
        <c:scaling>
          <c:orientation val="minMax"/>
        </c:scaling>
        <c:delete val="1"/>
        <c:axPos val="b"/>
        <c:numFmt formatCode="ge" sourceLinked="1"/>
        <c:majorTickMark val="none"/>
        <c:minorTickMark val="none"/>
        <c:tickLblPos val="none"/>
        <c:crossAx val="103178624"/>
        <c:crosses val="autoZero"/>
        <c:auto val="1"/>
        <c:lblOffset val="100"/>
        <c:baseTimeUnit val="years"/>
      </c:dateAx>
      <c:valAx>
        <c:axId val="10317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95.63</c:v>
                </c:pt>
                <c:pt idx="1">
                  <c:v>99.16</c:v>
                </c:pt>
                <c:pt idx="2">
                  <c:v>97.42</c:v>
                </c:pt>
                <c:pt idx="3">
                  <c:v>107.32</c:v>
                </c:pt>
                <c:pt idx="4">
                  <c:v>106.2</c:v>
                </c:pt>
              </c:numCache>
            </c:numRef>
          </c:val>
        </c:ser>
        <c:dLbls>
          <c:showLegendKey val="0"/>
          <c:showVal val="0"/>
          <c:showCatName val="0"/>
          <c:showSerName val="0"/>
          <c:showPercent val="0"/>
          <c:showBubbleSize val="0"/>
        </c:dLbls>
        <c:gapWidth val="150"/>
        <c:axId val="104337408"/>
        <c:axId val="1043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4337408"/>
        <c:axId val="104339328"/>
      </c:lineChart>
      <c:dateAx>
        <c:axId val="104337408"/>
        <c:scaling>
          <c:orientation val="minMax"/>
        </c:scaling>
        <c:delete val="1"/>
        <c:axPos val="b"/>
        <c:numFmt formatCode="ge" sourceLinked="1"/>
        <c:majorTickMark val="none"/>
        <c:minorTickMark val="none"/>
        <c:tickLblPos val="none"/>
        <c:crossAx val="104339328"/>
        <c:crosses val="autoZero"/>
        <c:auto val="1"/>
        <c:lblOffset val="100"/>
        <c:baseTimeUnit val="years"/>
      </c:dateAx>
      <c:valAx>
        <c:axId val="1043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146.66999999999999</c:v>
                </c:pt>
                <c:pt idx="1">
                  <c:v>142.55000000000001</c:v>
                </c:pt>
                <c:pt idx="2">
                  <c:v>144.63</c:v>
                </c:pt>
                <c:pt idx="3">
                  <c:v>131.30000000000001</c:v>
                </c:pt>
                <c:pt idx="4">
                  <c:v>132.13999999999999</c:v>
                </c:pt>
              </c:numCache>
            </c:numRef>
          </c:val>
        </c:ser>
        <c:dLbls>
          <c:showLegendKey val="0"/>
          <c:showVal val="0"/>
          <c:showCatName val="0"/>
          <c:showSerName val="0"/>
          <c:showPercent val="0"/>
          <c:showBubbleSize val="0"/>
        </c:dLbls>
        <c:gapWidth val="150"/>
        <c:axId val="104369152"/>
        <c:axId val="104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4369152"/>
        <c:axId val="104371328"/>
      </c:lineChart>
      <c:dateAx>
        <c:axId val="104369152"/>
        <c:scaling>
          <c:orientation val="minMax"/>
        </c:scaling>
        <c:delete val="1"/>
        <c:axPos val="b"/>
        <c:numFmt formatCode="ge" sourceLinked="1"/>
        <c:majorTickMark val="none"/>
        <c:minorTickMark val="none"/>
        <c:tickLblPos val="none"/>
        <c:crossAx val="104371328"/>
        <c:crosses val="autoZero"/>
        <c:auto val="1"/>
        <c:lblOffset val="100"/>
        <c:baseTimeUnit val="years"/>
      </c:dateAx>
      <c:valAx>
        <c:axId val="104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あま市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88527</v>
      </c>
      <c r="AJ8" s="56"/>
      <c r="AK8" s="56"/>
      <c r="AL8" s="56"/>
      <c r="AM8" s="56"/>
      <c r="AN8" s="56"/>
      <c r="AO8" s="56"/>
      <c r="AP8" s="57"/>
      <c r="AQ8" s="47">
        <f>データ!R6</f>
        <v>27.49</v>
      </c>
      <c r="AR8" s="47"/>
      <c r="AS8" s="47"/>
      <c r="AT8" s="47"/>
      <c r="AU8" s="47"/>
      <c r="AV8" s="47"/>
      <c r="AW8" s="47"/>
      <c r="AX8" s="47"/>
      <c r="AY8" s="47">
        <f>データ!S6</f>
        <v>3220.33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87.63</v>
      </c>
      <c r="K10" s="47"/>
      <c r="L10" s="47"/>
      <c r="M10" s="47"/>
      <c r="N10" s="47"/>
      <c r="O10" s="47"/>
      <c r="P10" s="47"/>
      <c r="Q10" s="47"/>
      <c r="R10" s="47">
        <f>データ!O6</f>
        <v>97.35</v>
      </c>
      <c r="S10" s="47"/>
      <c r="T10" s="47"/>
      <c r="U10" s="47"/>
      <c r="V10" s="47"/>
      <c r="W10" s="47"/>
      <c r="X10" s="47"/>
      <c r="Y10" s="47"/>
      <c r="Z10" s="78">
        <f>データ!P6</f>
        <v>2538</v>
      </c>
      <c r="AA10" s="78"/>
      <c r="AB10" s="78"/>
      <c r="AC10" s="78"/>
      <c r="AD10" s="78"/>
      <c r="AE10" s="78"/>
      <c r="AF10" s="78"/>
      <c r="AG10" s="78"/>
      <c r="AH10" s="2"/>
      <c r="AI10" s="78">
        <f>データ!T6</f>
        <v>47042</v>
      </c>
      <c r="AJ10" s="78"/>
      <c r="AK10" s="78"/>
      <c r="AL10" s="78"/>
      <c r="AM10" s="78"/>
      <c r="AN10" s="78"/>
      <c r="AO10" s="78"/>
      <c r="AP10" s="78"/>
      <c r="AQ10" s="47">
        <f>データ!U6</f>
        <v>18.25</v>
      </c>
      <c r="AR10" s="47"/>
      <c r="AS10" s="47"/>
      <c r="AT10" s="47"/>
      <c r="AU10" s="47"/>
      <c r="AV10" s="47"/>
      <c r="AW10" s="47"/>
      <c r="AX10" s="47"/>
      <c r="AY10" s="47">
        <f>データ!V6</f>
        <v>2577.64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232378</v>
      </c>
      <c r="D6" s="31">
        <f t="shared" si="3"/>
        <v>46</v>
      </c>
      <c r="E6" s="31">
        <f t="shared" si="3"/>
        <v>1</v>
      </c>
      <c r="F6" s="31">
        <f t="shared" si="3"/>
        <v>0</v>
      </c>
      <c r="G6" s="31">
        <f t="shared" si="3"/>
        <v>1</v>
      </c>
      <c r="H6" s="31" t="str">
        <f t="shared" si="3"/>
        <v>愛知県　あま市</v>
      </c>
      <c r="I6" s="31" t="str">
        <f t="shared" si="3"/>
        <v>法適用</v>
      </c>
      <c r="J6" s="31" t="str">
        <f t="shared" si="3"/>
        <v>水道事業</v>
      </c>
      <c r="K6" s="31" t="str">
        <f t="shared" si="3"/>
        <v>末端給水事業</v>
      </c>
      <c r="L6" s="31" t="str">
        <f t="shared" si="3"/>
        <v>A5</v>
      </c>
      <c r="M6" s="32" t="str">
        <f t="shared" si="3"/>
        <v>-</v>
      </c>
      <c r="N6" s="32">
        <f t="shared" si="3"/>
        <v>87.63</v>
      </c>
      <c r="O6" s="32">
        <f t="shared" si="3"/>
        <v>97.35</v>
      </c>
      <c r="P6" s="32">
        <f t="shared" si="3"/>
        <v>2538</v>
      </c>
      <c r="Q6" s="32">
        <f t="shared" si="3"/>
        <v>88527</v>
      </c>
      <c r="R6" s="32">
        <f t="shared" si="3"/>
        <v>27.49</v>
      </c>
      <c r="S6" s="32">
        <f t="shared" si="3"/>
        <v>3220.33</v>
      </c>
      <c r="T6" s="32">
        <f t="shared" si="3"/>
        <v>47042</v>
      </c>
      <c r="U6" s="32">
        <f t="shared" si="3"/>
        <v>18.25</v>
      </c>
      <c r="V6" s="32">
        <f t="shared" si="3"/>
        <v>2577.64</v>
      </c>
      <c r="W6" s="33">
        <f>IF(W7="",NA(),W7)</f>
        <v>100.89</v>
      </c>
      <c r="X6" s="33">
        <f t="shared" ref="X6:AF6" si="4">IF(X7="",NA(),X7)</f>
        <v>103.19</v>
      </c>
      <c r="Y6" s="33">
        <f t="shared" si="4"/>
        <v>101.88</v>
      </c>
      <c r="Z6" s="33">
        <f t="shared" si="4"/>
        <v>110.96</v>
      </c>
      <c r="AA6" s="33">
        <f t="shared" si="4"/>
        <v>110.2</v>
      </c>
      <c r="AB6" s="33">
        <f t="shared" si="4"/>
        <v>105.61</v>
      </c>
      <c r="AC6" s="33">
        <f t="shared" si="4"/>
        <v>106.41</v>
      </c>
      <c r="AD6" s="33">
        <f t="shared" si="4"/>
        <v>106.89</v>
      </c>
      <c r="AE6" s="33">
        <f t="shared" si="4"/>
        <v>109.04</v>
      </c>
      <c r="AF6" s="33">
        <f t="shared" si="4"/>
        <v>109.64</v>
      </c>
      <c r="AG6" s="32" t="str">
        <f>IF(AG7="","",IF(AG7="-","【-】","【"&amp;SUBSTITUTE(TEXT(AG7,"#,##0.00"),"-","△")&amp;"】"))</f>
        <v>【113.56】</v>
      </c>
      <c r="AH6" s="33">
        <f>IF(AH7="",NA(),AH7)</f>
        <v>2.62</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1732.96</v>
      </c>
      <c r="AT6" s="33">
        <f t="shared" ref="AT6:BB6" si="6">IF(AT7="",NA(),AT7)</f>
        <v>1607.85</v>
      </c>
      <c r="AU6" s="33">
        <f t="shared" si="6"/>
        <v>796.43</v>
      </c>
      <c r="AV6" s="33">
        <f t="shared" si="6"/>
        <v>490.35</v>
      </c>
      <c r="AW6" s="33">
        <f t="shared" si="6"/>
        <v>352.58</v>
      </c>
      <c r="AX6" s="33">
        <f t="shared" si="6"/>
        <v>832.37</v>
      </c>
      <c r="AY6" s="33">
        <f t="shared" si="6"/>
        <v>852.01</v>
      </c>
      <c r="AZ6" s="33">
        <f t="shared" si="6"/>
        <v>909.68</v>
      </c>
      <c r="BA6" s="33">
        <f t="shared" si="6"/>
        <v>382.09</v>
      </c>
      <c r="BB6" s="33">
        <f t="shared" si="6"/>
        <v>371.31</v>
      </c>
      <c r="BC6" s="32" t="str">
        <f>IF(BC7="","",IF(BC7="-","【-】","【"&amp;SUBSTITUTE(TEXT(BC7,"#,##0.00"),"-","△")&amp;"】"))</f>
        <v>【262.74】</v>
      </c>
      <c r="BD6" s="33">
        <f>IF(BD7="",NA(),BD7)</f>
        <v>47.73</v>
      </c>
      <c r="BE6" s="33">
        <f t="shared" ref="BE6:BM6" si="7">IF(BE7="",NA(),BE7)</f>
        <v>41.84</v>
      </c>
      <c r="BF6" s="33">
        <f t="shared" si="7"/>
        <v>36.74</v>
      </c>
      <c r="BG6" s="33">
        <f t="shared" si="7"/>
        <v>34.71</v>
      </c>
      <c r="BH6" s="33">
        <f t="shared" si="7"/>
        <v>47.47</v>
      </c>
      <c r="BI6" s="33">
        <f t="shared" si="7"/>
        <v>403.15</v>
      </c>
      <c r="BJ6" s="33">
        <f t="shared" si="7"/>
        <v>391.4</v>
      </c>
      <c r="BK6" s="33">
        <f t="shared" si="7"/>
        <v>382.65</v>
      </c>
      <c r="BL6" s="33">
        <f t="shared" si="7"/>
        <v>385.06</v>
      </c>
      <c r="BM6" s="33">
        <f t="shared" si="7"/>
        <v>373.09</v>
      </c>
      <c r="BN6" s="32" t="str">
        <f>IF(BN7="","",IF(BN7="-","【-】","【"&amp;SUBSTITUTE(TEXT(BN7,"#,##0.00"),"-","△")&amp;"】"))</f>
        <v>【276.38】</v>
      </c>
      <c r="BO6" s="33">
        <f>IF(BO7="",NA(),BO7)</f>
        <v>95.63</v>
      </c>
      <c r="BP6" s="33">
        <f t="shared" ref="BP6:BX6" si="8">IF(BP7="",NA(),BP7)</f>
        <v>99.16</v>
      </c>
      <c r="BQ6" s="33">
        <f t="shared" si="8"/>
        <v>97.42</v>
      </c>
      <c r="BR6" s="33">
        <f t="shared" si="8"/>
        <v>107.32</v>
      </c>
      <c r="BS6" s="33">
        <f t="shared" si="8"/>
        <v>106.2</v>
      </c>
      <c r="BT6" s="33">
        <f t="shared" si="8"/>
        <v>94.86</v>
      </c>
      <c r="BU6" s="33">
        <f t="shared" si="8"/>
        <v>95.91</v>
      </c>
      <c r="BV6" s="33">
        <f t="shared" si="8"/>
        <v>96.1</v>
      </c>
      <c r="BW6" s="33">
        <f t="shared" si="8"/>
        <v>99.07</v>
      </c>
      <c r="BX6" s="33">
        <f t="shared" si="8"/>
        <v>99.99</v>
      </c>
      <c r="BY6" s="32" t="str">
        <f>IF(BY7="","",IF(BY7="-","【-】","【"&amp;SUBSTITUTE(TEXT(BY7,"#,##0.00"),"-","△")&amp;"】"))</f>
        <v>【104.99】</v>
      </c>
      <c r="BZ6" s="33">
        <f>IF(BZ7="",NA(),BZ7)</f>
        <v>146.66999999999999</v>
      </c>
      <c r="CA6" s="33">
        <f t="shared" ref="CA6:CI6" si="9">IF(CA7="",NA(),CA7)</f>
        <v>142.55000000000001</v>
      </c>
      <c r="CB6" s="33">
        <f t="shared" si="9"/>
        <v>144.63</v>
      </c>
      <c r="CC6" s="33">
        <f t="shared" si="9"/>
        <v>131.30000000000001</v>
      </c>
      <c r="CD6" s="33">
        <f t="shared" si="9"/>
        <v>132.13999999999999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56.52</v>
      </c>
      <c r="CL6" s="33">
        <f t="shared" ref="CL6:CT6" si="10">IF(CL7="",NA(),CL7)</f>
        <v>78.2</v>
      </c>
      <c r="CM6" s="33">
        <f t="shared" si="10"/>
        <v>77.319999999999993</v>
      </c>
      <c r="CN6" s="33">
        <f t="shared" si="10"/>
        <v>76.900000000000006</v>
      </c>
      <c r="CO6" s="33">
        <f t="shared" si="10"/>
        <v>74.760000000000005</v>
      </c>
      <c r="CP6" s="33">
        <f t="shared" si="10"/>
        <v>58.76</v>
      </c>
      <c r="CQ6" s="33">
        <f t="shared" si="10"/>
        <v>59.09</v>
      </c>
      <c r="CR6" s="33">
        <f t="shared" si="10"/>
        <v>59.23</v>
      </c>
      <c r="CS6" s="33">
        <f t="shared" si="10"/>
        <v>58.58</v>
      </c>
      <c r="CT6" s="33">
        <f t="shared" si="10"/>
        <v>58.53</v>
      </c>
      <c r="CU6" s="32" t="str">
        <f>IF(CU7="","",IF(CU7="-","【-】","【"&amp;SUBSTITUTE(TEXT(CU7,"#,##0.00"),"-","△")&amp;"】"))</f>
        <v>【59.76】</v>
      </c>
      <c r="CV6" s="33">
        <f>IF(CV7="",NA(),CV7)</f>
        <v>94.36</v>
      </c>
      <c r="CW6" s="33">
        <f t="shared" ref="CW6:DE6" si="11">IF(CW7="",NA(),CW7)</f>
        <v>93.52</v>
      </c>
      <c r="CX6" s="33">
        <f t="shared" si="11"/>
        <v>93.31</v>
      </c>
      <c r="CY6" s="33">
        <f t="shared" si="11"/>
        <v>92.58</v>
      </c>
      <c r="CZ6" s="33">
        <f t="shared" si="11"/>
        <v>94.35</v>
      </c>
      <c r="DA6" s="33">
        <f t="shared" si="11"/>
        <v>84.87</v>
      </c>
      <c r="DB6" s="33">
        <f t="shared" si="11"/>
        <v>85.4</v>
      </c>
      <c r="DC6" s="33">
        <f t="shared" si="11"/>
        <v>85.53</v>
      </c>
      <c r="DD6" s="33">
        <f t="shared" si="11"/>
        <v>85.23</v>
      </c>
      <c r="DE6" s="33">
        <f t="shared" si="11"/>
        <v>85.26</v>
      </c>
      <c r="DF6" s="32" t="str">
        <f>IF(DF7="","",IF(DF7="-","【-】","【"&amp;SUBSTITUTE(TEXT(DF7,"#,##0.00"),"-","△")&amp;"】"))</f>
        <v>【89.95】</v>
      </c>
      <c r="DG6" s="33">
        <f>IF(DG7="",NA(),DG7)</f>
        <v>49.29</v>
      </c>
      <c r="DH6" s="33">
        <f t="shared" ref="DH6:DP6" si="12">IF(DH7="",NA(),DH7)</f>
        <v>48.82</v>
      </c>
      <c r="DI6" s="33">
        <f t="shared" si="12"/>
        <v>49.98</v>
      </c>
      <c r="DJ6" s="33">
        <f t="shared" si="12"/>
        <v>50.19</v>
      </c>
      <c r="DK6" s="33">
        <f t="shared" si="12"/>
        <v>51.19</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8.25</v>
      </c>
      <c r="DS6" s="33">
        <f t="shared" ref="DS6:EA6" si="13">IF(DS7="",NA(),DS7)</f>
        <v>9.32</v>
      </c>
      <c r="DT6" s="33">
        <f t="shared" si="13"/>
        <v>10.63</v>
      </c>
      <c r="DU6" s="33">
        <f t="shared" si="13"/>
        <v>31.38</v>
      </c>
      <c r="DV6" s="33">
        <f t="shared" si="13"/>
        <v>32.299999999999997</v>
      </c>
      <c r="DW6" s="33">
        <f t="shared" si="13"/>
        <v>6.47</v>
      </c>
      <c r="DX6" s="33">
        <f t="shared" si="13"/>
        <v>7.8</v>
      </c>
      <c r="DY6" s="33">
        <f t="shared" si="13"/>
        <v>8.39</v>
      </c>
      <c r="DZ6" s="33">
        <f t="shared" si="13"/>
        <v>10.09</v>
      </c>
      <c r="EA6" s="33">
        <f t="shared" si="13"/>
        <v>10.54</v>
      </c>
      <c r="EB6" s="32" t="str">
        <f>IF(EB7="","",IF(EB7="-","【-】","【"&amp;SUBSTITUTE(TEXT(EB7,"#,##0.00"),"-","△")&amp;"】"))</f>
        <v>【13.18】</v>
      </c>
      <c r="EC6" s="32">
        <f>IF(EC7="",NA(),EC7)</f>
        <v>0</v>
      </c>
      <c r="ED6" s="33">
        <f t="shared" ref="ED6:EL6" si="14">IF(ED7="",NA(),ED7)</f>
        <v>1.64</v>
      </c>
      <c r="EE6" s="33">
        <f t="shared" si="14"/>
        <v>1.18</v>
      </c>
      <c r="EF6" s="33">
        <f t="shared" si="14"/>
        <v>0.56000000000000005</v>
      </c>
      <c r="EG6" s="33">
        <f t="shared" si="14"/>
        <v>0.86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232378</v>
      </c>
      <c r="D7" s="35">
        <v>46</v>
      </c>
      <c r="E7" s="35">
        <v>1</v>
      </c>
      <c r="F7" s="35">
        <v>0</v>
      </c>
      <c r="G7" s="35">
        <v>1</v>
      </c>
      <c r="H7" s="35" t="s">
        <v>92</v>
      </c>
      <c r="I7" s="35" t="s">
        <v>93</v>
      </c>
      <c r="J7" s="35" t="s">
        <v>94</v>
      </c>
      <c r="K7" s="35" t="s">
        <v>95</v>
      </c>
      <c r="L7" s="35" t="s">
        <v>96</v>
      </c>
      <c r="M7" s="36" t="s">
        <v>97</v>
      </c>
      <c r="N7" s="36">
        <v>87.63</v>
      </c>
      <c r="O7" s="36">
        <v>97.35</v>
      </c>
      <c r="P7" s="36">
        <v>2538</v>
      </c>
      <c r="Q7" s="36">
        <v>88527</v>
      </c>
      <c r="R7" s="36">
        <v>27.49</v>
      </c>
      <c r="S7" s="36">
        <v>3220.33</v>
      </c>
      <c r="T7" s="36">
        <v>47042</v>
      </c>
      <c r="U7" s="36">
        <v>18.25</v>
      </c>
      <c r="V7" s="36">
        <v>2577.64</v>
      </c>
      <c r="W7" s="36">
        <v>100.89</v>
      </c>
      <c r="X7" s="36">
        <v>103.19</v>
      </c>
      <c r="Y7" s="36">
        <v>101.88</v>
      </c>
      <c r="Z7" s="36">
        <v>110.96</v>
      </c>
      <c r="AA7" s="36">
        <v>110.2</v>
      </c>
      <c r="AB7" s="36">
        <v>105.61</v>
      </c>
      <c r="AC7" s="36">
        <v>106.41</v>
      </c>
      <c r="AD7" s="36">
        <v>106.89</v>
      </c>
      <c r="AE7" s="36">
        <v>109.04</v>
      </c>
      <c r="AF7" s="36">
        <v>109.64</v>
      </c>
      <c r="AG7" s="36">
        <v>113.56</v>
      </c>
      <c r="AH7" s="36">
        <v>2.62</v>
      </c>
      <c r="AI7" s="36">
        <v>0</v>
      </c>
      <c r="AJ7" s="36">
        <v>0</v>
      </c>
      <c r="AK7" s="36">
        <v>0</v>
      </c>
      <c r="AL7" s="36">
        <v>0</v>
      </c>
      <c r="AM7" s="36">
        <v>6.79</v>
      </c>
      <c r="AN7" s="36">
        <v>6.33</v>
      </c>
      <c r="AO7" s="36">
        <v>7.76</v>
      </c>
      <c r="AP7" s="36">
        <v>3.77</v>
      </c>
      <c r="AQ7" s="36">
        <v>3.62</v>
      </c>
      <c r="AR7" s="36">
        <v>0.87</v>
      </c>
      <c r="AS7" s="36">
        <v>1732.96</v>
      </c>
      <c r="AT7" s="36">
        <v>1607.85</v>
      </c>
      <c r="AU7" s="36">
        <v>796.43</v>
      </c>
      <c r="AV7" s="36">
        <v>490.35</v>
      </c>
      <c r="AW7" s="36">
        <v>352.58</v>
      </c>
      <c r="AX7" s="36">
        <v>832.37</v>
      </c>
      <c r="AY7" s="36">
        <v>852.01</v>
      </c>
      <c r="AZ7" s="36">
        <v>909.68</v>
      </c>
      <c r="BA7" s="36">
        <v>382.09</v>
      </c>
      <c r="BB7" s="36">
        <v>371.31</v>
      </c>
      <c r="BC7" s="36">
        <v>262.74</v>
      </c>
      <c r="BD7" s="36">
        <v>47.73</v>
      </c>
      <c r="BE7" s="36">
        <v>41.84</v>
      </c>
      <c r="BF7" s="36">
        <v>36.74</v>
      </c>
      <c r="BG7" s="36">
        <v>34.71</v>
      </c>
      <c r="BH7" s="36">
        <v>47.47</v>
      </c>
      <c r="BI7" s="36">
        <v>403.15</v>
      </c>
      <c r="BJ7" s="36">
        <v>391.4</v>
      </c>
      <c r="BK7" s="36">
        <v>382.65</v>
      </c>
      <c r="BL7" s="36">
        <v>385.06</v>
      </c>
      <c r="BM7" s="36">
        <v>373.09</v>
      </c>
      <c r="BN7" s="36">
        <v>276.38</v>
      </c>
      <c r="BO7" s="36">
        <v>95.63</v>
      </c>
      <c r="BP7" s="36">
        <v>99.16</v>
      </c>
      <c r="BQ7" s="36">
        <v>97.42</v>
      </c>
      <c r="BR7" s="36">
        <v>107.32</v>
      </c>
      <c r="BS7" s="36">
        <v>106.2</v>
      </c>
      <c r="BT7" s="36">
        <v>94.86</v>
      </c>
      <c r="BU7" s="36">
        <v>95.91</v>
      </c>
      <c r="BV7" s="36">
        <v>96.1</v>
      </c>
      <c r="BW7" s="36">
        <v>99.07</v>
      </c>
      <c r="BX7" s="36">
        <v>99.99</v>
      </c>
      <c r="BY7" s="36">
        <v>104.99</v>
      </c>
      <c r="BZ7" s="36">
        <v>146.66999999999999</v>
      </c>
      <c r="CA7" s="36">
        <v>142.55000000000001</v>
      </c>
      <c r="CB7" s="36">
        <v>144.63</v>
      </c>
      <c r="CC7" s="36">
        <v>131.30000000000001</v>
      </c>
      <c r="CD7" s="36">
        <v>132.13999999999999</v>
      </c>
      <c r="CE7" s="36">
        <v>179.14</v>
      </c>
      <c r="CF7" s="36">
        <v>179.29</v>
      </c>
      <c r="CG7" s="36">
        <v>178.39</v>
      </c>
      <c r="CH7" s="36">
        <v>173.03</v>
      </c>
      <c r="CI7" s="36">
        <v>171.15</v>
      </c>
      <c r="CJ7" s="36">
        <v>163.72</v>
      </c>
      <c r="CK7" s="36">
        <v>56.52</v>
      </c>
      <c r="CL7" s="36">
        <v>78.2</v>
      </c>
      <c r="CM7" s="36">
        <v>77.319999999999993</v>
      </c>
      <c r="CN7" s="36">
        <v>76.900000000000006</v>
      </c>
      <c r="CO7" s="36">
        <v>74.760000000000005</v>
      </c>
      <c r="CP7" s="36">
        <v>58.76</v>
      </c>
      <c r="CQ7" s="36">
        <v>59.09</v>
      </c>
      <c r="CR7" s="36">
        <v>59.23</v>
      </c>
      <c r="CS7" s="36">
        <v>58.58</v>
      </c>
      <c r="CT7" s="36">
        <v>58.53</v>
      </c>
      <c r="CU7" s="36">
        <v>59.76</v>
      </c>
      <c r="CV7" s="36">
        <v>94.36</v>
      </c>
      <c r="CW7" s="36">
        <v>93.52</v>
      </c>
      <c r="CX7" s="36">
        <v>93.31</v>
      </c>
      <c r="CY7" s="36">
        <v>92.58</v>
      </c>
      <c r="CZ7" s="36">
        <v>94.35</v>
      </c>
      <c r="DA7" s="36">
        <v>84.87</v>
      </c>
      <c r="DB7" s="36">
        <v>85.4</v>
      </c>
      <c r="DC7" s="36">
        <v>85.53</v>
      </c>
      <c r="DD7" s="36">
        <v>85.23</v>
      </c>
      <c r="DE7" s="36">
        <v>85.26</v>
      </c>
      <c r="DF7" s="36">
        <v>89.95</v>
      </c>
      <c r="DG7" s="36">
        <v>49.29</v>
      </c>
      <c r="DH7" s="36">
        <v>48.82</v>
      </c>
      <c r="DI7" s="36">
        <v>49.98</v>
      </c>
      <c r="DJ7" s="36">
        <v>50.19</v>
      </c>
      <c r="DK7" s="36">
        <v>51.19</v>
      </c>
      <c r="DL7" s="36">
        <v>35.53</v>
      </c>
      <c r="DM7" s="36">
        <v>36.36</v>
      </c>
      <c r="DN7" s="36">
        <v>37.340000000000003</v>
      </c>
      <c r="DO7" s="36">
        <v>44.31</v>
      </c>
      <c r="DP7" s="36">
        <v>45.75</v>
      </c>
      <c r="DQ7" s="36">
        <v>47.18</v>
      </c>
      <c r="DR7" s="36">
        <v>8.25</v>
      </c>
      <c r="DS7" s="36">
        <v>9.32</v>
      </c>
      <c r="DT7" s="36">
        <v>10.63</v>
      </c>
      <c r="DU7" s="36">
        <v>31.38</v>
      </c>
      <c r="DV7" s="36">
        <v>32.299999999999997</v>
      </c>
      <c r="DW7" s="36">
        <v>6.47</v>
      </c>
      <c r="DX7" s="36">
        <v>7.8</v>
      </c>
      <c r="DY7" s="36">
        <v>8.39</v>
      </c>
      <c r="DZ7" s="36">
        <v>10.09</v>
      </c>
      <c r="EA7" s="36">
        <v>10.54</v>
      </c>
      <c r="EB7" s="36">
        <v>13.18</v>
      </c>
      <c r="EC7" s="36">
        <v>0</v>
      </c>
      <c r="ED7" s="36">
        <v>1.64</v>
      </c>
      <c r="EE7" s="36">
        <v>1.18</v>
      </c>
      <c r="EF7" s="36">
        <v>0.56000000000000005</v>
      </c>
      <c r="EG7" s="36">
        <v>0.86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2017-02-23T09:44:27Z</cp:lastPrinted>
  <dcterms:created xsi:type="dcterms:W3CDTF">2017-02-01T08:43:15Z</dcterms:created>
  <dcterms:modified xsi:type="dcterms:W3CDTF">2017-02-23T09:44:33Z</dcterms:modified>
  <cp:category/>
</cp:coreProperties>
</file>