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48 南知多町　〇\"/>
    </mc:Choice>
  </mc:AlternateContent>
  <xr:revisionPtr revIDLastSave="0" documentId="13_ncr:1_{87205ADB-A191-44F9-8745-A25C6DEEF316}" xr6:coauthVersionLast="47" xr6:coauthVersionMax="47" xr10:uidLastSave="{00000000-0000-0000-0000-000000000000}"/>
  <bookViews>
    <workbookView xWindow="-108" yWindow="-108" windowWidth="27288" windowHeight="176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23" i="12"/>
  <c r="AA23" i="12"/>
  <c r="V23" i="12"/>
  <c r="Q23" i="12"/>
  <c r="AP63" i="12"/>
  <c r="AU88" i="12"/>
  <c r="AP88" i="12"/>
  <c r="AF88" i="12" l="1"/>
  <c r="AA70" i="12"/>
  <c r="AA71" i="12"/>
  <c r="AA72" i="12"/>
  <c r="AA73" i="12"/>
  <c r="AA69" i="12"/>
  <c r="AA68" i="12"/>
  <c r="AA31" i="12"/>
  <c r="AA32" i="12"/>
  <c r="AA33" i="12"/>
  <c r="AA30" i="12"/>
  <c r="AA29" i="12"/>
  <c r="AA7" i="12"/>
  <c r="AA2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E34" i="10"/>
  <c r="U34" i="10"/>
  <c r="U35" i="10" s="1"/>
  <c r="U36" i="10" s="1"/>
  <c r="U37" i="10" s="1"/>
  <c r="C34" i="10"/>
  <c r="AM34" i="10" s="1"/>
  <c r="AM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<sst xmlns="http://schemas.openxmlformats.org/spreadsheetml/2006/main" count="1111" uniqueCount="559">
  <si>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</si>
  <si>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</si>
  <si>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</si>
  <si>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</si>
  <si>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</si>
  <si>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</si>
  <si>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</si>
  <si>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</si>
  <si>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</si>
  <si>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</si>
  <si>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</si>
  <si>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</si>
  <si>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</si>
  <si>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</si>
  <si>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</si>
  <si>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</si>
  <si>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</si>
  <si>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</si>
  <si>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</si>
  <si>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</si>
  <si>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</si>
  <si>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</si>
  <si>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</si>
  <si>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</si>
  <si>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</si>
  <si>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</si>
  <si>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</si>
  <si>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</si>
  <si>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</si>
  <si>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</si>
  <si>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</si>
  <si>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</si>
  <si>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</si>
  <si>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</si>
  <si>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</si>
  <si>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</si>
  <si>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</si>
  <si>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</si>
  <si>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</si>
  <si>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</si>
  <si>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</si>
  <si>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</si>
  <si>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</si>
  <si>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</si>
  <si>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</si>
  <si>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</si>
  <si>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</si>
  <si>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</si>
  <si>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</si>
  <si>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</si>
  <si>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</si>
  <si>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</si>
  <si>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</si>
  <si>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</si>
  <si>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</si>
  <si>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</si>
  <si>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</si>
  <si>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</si>
  <si>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</si>
  <si>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</si>
  <si>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</si>
  <si>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</si>
  <si>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</si>
  <si>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</si>
  <si>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</si>
  <si>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</si>
  <si>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</si>
  <si>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</si>
  <si>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</si>
  <si>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</si>
  <si>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</si>
  <si>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</si>
  <si>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</si>
  <si>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</si>
  <si>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</si>
  <si>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</si>
  <si>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</si>
  <si>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</si>
  <si>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</si>
  <si>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</si>
  <si>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</si>
  <si>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</si>
  <si>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</si>
  <si>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</si>
  <si>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</si>
  <si>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</si>
  <si>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</si>
  <si>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</si>
  <si>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</si>
  <si>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</si>
  <si>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</si>
  <si>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</si>
  <si>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</si>
  <si>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</si>
  <si>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南知多町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</si>
  <si>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</si>
  <si>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</si>
  <si>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</si>
  <si>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</si>
  <si>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</si>
  <si>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</si>
  <si>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</si>
  <si>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</si>
  <si>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</si>
  <si>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</si>
  <si>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</si>
  <si>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</si>
  <si>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</si>
  <si>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</si>
  <si>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</si>
  <si>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</si>
  <si>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</si>
  <si>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</si>
  <si>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</si>
  <si>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</si>
  <si>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</si>
  <si>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</si>
  <si>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</si>
  <si>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</si>
  <si>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</si>
  <si>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</si>
  <si>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</si>
  <si>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</si>
  <si>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</si>
  <si>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</si>
  <si>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</si>
  <si>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</si>
  <si>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</si>
  <si>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</si>
  <si>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</si>
  <si>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</si>
  <si>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</si>
  <si>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</si>
  <si>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</si>
  <si>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</si>
  <si>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</si>
  <si>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</si>
  <si>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</si>
  <si>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</si>
  <si>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</si>
  <si>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</si>
  <si>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</si>
  <si>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</si>
  <si>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</si>
  <si>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</si>
  <si>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</si>
  <si>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</si>
  <si>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</si>
  <si>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</si>
  <si>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</si>
  <si>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</si>
  <si>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</si>
  <si>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</si>
  <si>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</si>
  <si>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</si>
  <si>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</si>
  <si>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</si>
  <si>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</si>
  <si>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</si>
  <si>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</si>
  <si>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</si>
  <si>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</si>
  <si>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</si>
  <si>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</si>
  <si>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</si>
  <si>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</si>
  <si>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</si>
  <si>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</si>
  <si>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</si>
  <si>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</si>
  <si>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</si>
  <si>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</si>
  <si>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</si>
  <si>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</si>
  <si>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</si>
  <si>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</si>
  <si>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</si>
  <si>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</si>
  <si>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</si>
  <si>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</si>
  <si>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</si>
  <si>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</si>
  <si>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</si>
  <si>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</si>
  <si>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</si>
  <si>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</si>
  <si>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</si>
  <si>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</si>
  <si>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</si>
  <si>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</si>
  <si>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</si>
  <si>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</si>
  <si>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</si>
  <si>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</si>
  <si>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</si>
  <si>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</si>
  <si>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</si>
  <si>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</si>
  <si>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</si>
  <si>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</si>
  <si>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</si>
  <si>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</si>
  <si>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</si>
  <si>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愛知県南知多町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</si>
  <si>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</si>
  <si>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</si>
  <si>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</si>
  <si>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</si>
  <si>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</si>
  <si>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</si>
  <si>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</si>
  <si>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</si>
  <si>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</si>
  <si>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</si>
  <si>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</si>
  <si>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</si>
  <si>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</si>
  <si>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</si>
  <si>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</si>
  <si>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</si>
  <si>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</si>
  <si>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</si>
  <si>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</si>
  <si>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</si>
  <si>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</si>
  <si>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</si>
  <si>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</si>
  <si>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</si>
  <si>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</si>
  <si>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</si>
  <si>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</si>
  <si>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</si>
  <si>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</si>
  <si>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</si>
  <si>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</si>
  <si>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</si>
  <si>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</si>
  <si>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</si>
  <si>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</si>
  <si>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</si>
  <si>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</si>
  <si>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</si>
  <si>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</si>
  <si>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</si>
  <si>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</si>
  <si>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</si>
  <si>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</si>
  <si>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</si>
  <si>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</si>
  <si>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</si>
  <si>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</si>
  <si>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</si>
  <si>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</si>
  <si>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</si>
  <si>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</si>
  <si>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</si>
  <si>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</si>
  <si>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</si>
  <si>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</si>
  <si>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</si>
  <si>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</si>
  <si>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</si>
  <si>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</si>
  <si>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</si>
  <si>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</si>
  <si>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</si>
  <si>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</si>
  <si>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</si>
  <si>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</si>
  <si>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</si>
  <si>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</si>
  <si>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</si>
  <si>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</si>
  <si>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</si>
  <si>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</si>
  <si>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</si>
  <si>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</si>
  <si>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</si>
  <si>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</si>
  <si>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</si>
  <si>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</si>
  <si>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</si>
  <si>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</si>
  <si>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</si>
  <si>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</si>
  <si>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</si>
  <si>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</si>
  <si>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</si>
  <si>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</si>
  <si>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</si>
  <si>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</si>
  <si>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</si>
  <si>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</si>
  <si>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</si>
  <si>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</si>
  <si>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</si>
  <si>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</si>
  <si>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</si>
  <si>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</si>
  <si>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</si>
  <si>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</si>
  <si>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</si>
  <si>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</si>
  <si>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</si>
  <si>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</si>
  <si>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</si>
  <si>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</si>
  <si>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</si>
  <si>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</si>
  <si>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</si>
  <si>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</si>
  <si>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</si>
  <si>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</si>
  <si>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</si>
  <si>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</si>
  <si>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</si>
  <si>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</si>
  <si>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</si>
  <si>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</si>
  <si>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</si>
  <si>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</si>
  <si>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</si>
  <si>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</si>
  <si>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</si>
  <si>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</si>
  <si>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</si>
  <si>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</si>
  <si>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</si>
  <si>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</si>
  <si>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</si>
  <si>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</si>
  <si>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</si>
  <si>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</si>
  <si>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</si>
  <si>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</si>
  <si>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</si>
  <si>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</si>
  <si>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</si>
  <si>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</si>
  <si>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</si>
  <si>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</si>
  <si>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</si>
  <si>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</si>
  <si>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</si>
  <si>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</si>
  <si>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</si>
  <si>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</si>
  <si>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</si>
  <si>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</si>
  <si>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</si>
  <si>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</si>
  <si>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</si>
  <si>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</si>
  <si>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</si>
  <si>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愛知県南知多町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</si>
  <si>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</si>
  <si>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</si>
  <si>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</si>
  <si>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</si>
  <si>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</si>
  <si>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</si>
  <si>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</si>
  <si>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</si>
  <si>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</si>
  <si>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</si>
  <si>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</si>
  <si>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</si>
  <si>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</si>
  <si>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</si>
  <si>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</si>
  <si>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</si>
  <si>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</si>
  <si>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</si>
  <si>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</si>
  <si>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</si>
  <si>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</si>
  <si>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</si>
  <si>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</si>
  <si>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</si>
  <si>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</si>
  <si>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</si>
  <si>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</si>
  <si>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</si>
  <si>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</si>
  <si>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</si>
  <si>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</si>
  <si>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</si>
  <si>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</si>
  <si>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</si>
  <si>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</si>
  <si>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</si>
  <si>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師崎港駐車場事業特別会計</t>
    <phoneticPr fontId="5"/>
  </si>
  <si>
    <t>水道事業会計</t>
    <phoneticPr fontId="5"/>
  </si>
  <si>
    <t>法適用企業</t>
    <phoneticPr fontId="5"/>
  </si>
  <si>
    <t>漁業集落排水事業会計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</si>
  <si>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</si>
  <si>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</si>
  <si>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</si>
  <si>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</si>
  <si>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</si>
  <si>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</si>
  <si>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</si>
  <si>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</si>
  <si>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</si>
  <si>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</si>
  <si>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</si>
  <si>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</si>
  <si>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</si>
  <si>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</si>
  <si>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</si>
  <si>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</si>
  <si>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</si>
  <si>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</si>
  <si>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</si>
  <si>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</si>
  <si>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</si>
  <si>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</si>
  <si>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</si>
  <si>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</si>
  <si>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</si>
  <si>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</si>
  <si>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</si>
  <si>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</si>
  <si>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</si>
  <si>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</si>
  <si>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</si>
  <si>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</si>
  <si>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</si>
  <si>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</si>
  <si>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</si>
  <si>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</si>
  <si>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</si>
  <si>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</si>
  <si>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</si>
  <si>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</si>
  <si>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</si>
  <si>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</si>
  <si>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</si>
  <si>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</si>
  <si>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</si>
  <si>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</si>
  <si>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</si>
  <si>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</si>
  <si>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</si>
  <si>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</si>
  <si>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</si>
  <si>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</si>
  <si>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</si>
  <si>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</si>
  <si>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</si>
  <si>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</si>
  <si>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</si>
  <si>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</si>
  <si>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</si>
  <si>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</si>
  <si>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</si>
  <si>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</si>
  <si>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</si>
  <si>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</si>
  <si>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</si>
  <si>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</si>
  <si>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</si>
  <si>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</si>
  <si>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</si>
  <si>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</si>
  <si>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</si>
  <si>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</si>
  <si>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</si>
  <si>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</si>
  <si>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</si>
  <si>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</si>
  <si>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</si>
  <si>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</si>
  <si>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</si>
  <si>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</si>
  <si>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</si>
  <si>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</si>
  <si>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</si>
  <si>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</si>
  <si>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</si>
  <si>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</si>
  <si>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</si>
  <si>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</si>
  <si>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</si>
  <si>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</si>
  <si>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</si>
  <si>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</si>
  <si>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</si>
  <si>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</si>
  <si>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</si>
  <si>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</si>
  <si>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</si>
  <si>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</si>
  <si>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</si>
  <si>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</si>
  <si>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</si>
  <si>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</si>
  <si>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</si>
  <si>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</si>
  <si>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</si>
  <si>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</si>
  <si>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</si>
  <si>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</si>
  <si>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</si>
  <si>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</si>
  <si>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</si>
  <si>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</si>
  <si>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</si>
  <si>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</si>
  <si>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</si>
  <si>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</si>
  <si>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</si>
  <si>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</si>
  <si>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</si>
  <si>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</si>
  <si>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</si>
  <si>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</si>
  <si>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</si>
  <si>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</si>
  <si>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</si>
  <si>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</si>
  <si>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</si>
  <si>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</si>
  <si>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</si>
  <si>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</si>
  <si>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</si>
  <si>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</si>
  <si>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</si>
  <si>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</si>
  <si>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</si>
  <si>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6.63</t>
  </si>
  <si>
    <t>▲ 0.16</t>
  </si>
  <si>
    <t>水道事業会計</t>
  </si>
  <si>
    <t>一般会計</t>
  </si>
  <si>
    <t>介護保険特別会計</t>
  </si>
  <si>
    <t>漁業集落排水事業会計</t>
  </si>
  <si>
    <t>国民健康保険特別会計</t>
  </si>
  <si>
    <t>師崎港駐車場事業特別会計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</si>
  <si>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</si>
  <si>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</si>
  <si>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</si>
  <si>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</si>
  <si>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</si>
  <si>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</si>
  <si>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</si>
  <si>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</si>
  <si>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知多南部消防組合</t>
    <rPh sb="0" eb="2">
      <t>チタ</t>
    </rPh>
    <phoneticPr fontId="2"/>
  </si>
  <si>
    <t>知多南部衛生組合</t>
    <rPh sb="0" eb="8">
      <t>チタナンブエイセイクミアイ</t>
    </rPh>
    <phoneticPr fontId="2"/>
  </si>
  <si>
    <t xml:space="preserve">愛知県市町村職員退職手当組合 </t>
    <rPh sb="0" eb="2">
      <t>アイチ</t>
    </rPh>
    <phoneticPr fontId="2"/>
  </si>
  <si>
    <t>愛知県後期高齢者医療広域連合（一般会計）</t>
    <rPh sb="0" eb="2">
      <t>アイチ</t>
    </rPh>
    <phoneticPr fontId="2"/>
  </si>
  <si>
    <t>愛知県後期高齢者医療広域連合（後期高齢者医療特別会計）</t>
    <rPh sb="0" eb="2">
      <t>アイチ</t>
    </rPh>
    <rPh sb="2" eb="3">
      <t>ケン</t>
    </rPh>
    <phoneticPr fontId="2"/>
  </si>
  <si>
    <t>知多南部広域環境組合</t>
    <rPh sb="0" eb="2">
      <t>チタ</t>
    </rPh>
    <phoneticPr fontId="2"/>
  </si>
  <si>
    <t>公共施設等整備基金</t>
    <phoneticPr fontId="10"/>
  </si>
  <si>
    <t>都市計画事業基金</t>
    <phoneticPr fontId="5"/>
  </si>
  <si>
    <t>中学校図書購入基金</t>
    <phoneticPr fontId="10"/>
  </si>
  <si>
    <t>高齢者福祉基金</t>
    <phoneticPr fontId="10"/>
  </si>
  <si>
    <t>師崎港観光センター周辺整備運営事業基金</t>
    <rPh sb="0" eb="3">
      <t>モロザキコウ</t>
    </rPh>
    <rPh sb="3" eb="5">
      <t>カンコウ</t>
    </rPh>
    <rPh sb="9" eb="11">
      <t>シュウヘン</t>
    </rPh>
    <rPh sb="11" eb="13">
      <t>セイビ</t>
    </rPh>
    <rPh sb="13" eb="15">
      <t>ウンエイ</t>
    </rPh>
    <rPh sb="15" eb="17">
      <t>ジギョウ</t>
    </rPh>
    <rPh sb="17" eb="19">
      <t>キキン</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</si>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</sst>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A617-4165-AB78-7CC8BDFE00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44452</c:v>
                </c:pt>
                <c:pt idx="1">
                  <c:v>75271</c:v>
                </c:pt>
                <c:pt idx="2">
                  <c:v>79300</c:v>
                </c:pt>
                <c:pt idx="3">
                  <c:v>50996</c:v>
                </c:pt>
                <c:pt idx="4">
                  <c:v>40119</c:v>
                </c:pt>
              </c:numCache>
            </c:numRef>
          </c:val>
          <c:smooth val="0"/>
          <c:extLst>
            <c:ext xmlns:c16="http://schemas.microsoft.com/office/drawing/2014/chart" uri="{C3380CC4-5D6E-409C-BE32-E72D297353CC}">
              <c16:uniqueId val="{00000001-A617-4165-AB78-7CC8BDFE00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6.47</c:v>
                </c:pt>
                <c:pt idx="1">
                  <c:v>5.25</c:v>
                </c:pt>
                <c:pt idx="2">
                  <c:v>5.66</c:v>
                </c:pt>
                <c:pt idx="3">
                  <c:v>7.32</c:v>
                </c:pt>
                <c:pt idx="4">
                  <c:v>8.01</c:v>
                </c:pt>
              </c:numCache>
            </c:numRef>
          </c:val>
          <c:extLst>
            <c:ext xmlns:c16="http://schemas.microsoft.com/office/drawing/2014/chart" uri="{C3380CC4-5D6E-409C-BE32-E72D297353CC}">
              <c16:uniqueId val="{00000000-1E7D-41C9-90F2-7805FBBDB1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19.29</c:v>
                </c:pt>
                <c:pt idx="1">
                  <c:v>19.059999999999999</c:v>
                </c:pt>
                <c:pt idx="2">
                  <c:v>18.77</c:v>
                </c:pt>
                <c:pt idx="3">
                  <c:v>22.6</c:v>
                </c:pt>
                <c:pt idx="4">
                  <c:v>24.31</c:v>
                </c:pt>
              </c:numCache>
            </c:numRef>
          </c:val>
          <c:extLst>
            <c:ext xmlns:c16="http://schemas.microsoft.com/office/drawing/2014/chart" uri="{C3380CC4-5D6E-409C-BE32-E72D297353CC}">
              <c16:uniqueId val="{00000001-1E7D-41C9-90F2-7805FBBDB1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-6.63</c:v>
                </c:pt>
                <c:pt idx="1">
                  <c:v>-0.16</c:v>
                </c:pt>
                <c:pt idx="2">
                  <c:v>1.59</c:v>
                </c:pt>
                <c:pt idx="3">
                  <c:v>4.55</c:v>
                </c:pt>
                <c:pt idx="4">
                  <c:v>2.66</c:v>
                </c:pt>
              </c:numCache>
            </c:numRef>
          </c:val>
          <c:smooth val="0"/>
          <c:extLst>
            <c:ext xmlns:c16="http://schemas.microsoft.com/office/drawing/2014/chart" uri="{C3380CC4-5D6E-409C-BE32-E72D297353CC}">
              <c16:uniqueId val="{00000002-1E7D-41C9-90F2-7805FBBDB1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#N/A</c:v>
                </c:pt>
                <c:pt idx="3">
                  <c:v>0.16</c:v>
                </c:pt>
                <c:pt idx="4">
                  <c:v>#N/A</c:v>
                </c:pt>
                <c:pt idx="5">
                  <c:v>0.06</c:v>
                </c:pt>
                <c:pt idx="6">
                  <c:v>#N/A</c:v>
                </c:pt>
                <c:pt idx="7">
                  <c:v>0.31</c:v>
                </c:pt>
                <c:pt idx="8">
                  <c:v>0</c:v>
                </c:pt>
                <c:pt idx="9">
                  <c:v>0</c:v>
                </c:pt>
              </c:numCache>
            </c:numRef>
          </c:val>
          <c:extLst>
            <c:ext xmlns:c16="http://schemas.microsoft.com/office/drawing/2014/chart" uri="{C3380CC4-5D6E-409C-BE32-E72D297353CC}">
              <c16:uniqueId val="{00000000-641C-4A3D-B986-C01442BB6A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1C-4A3D-B986-C01442BB6A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1C-4A3D-B986-C01442BB6A6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0.03</c:v>
                </c:pt>
                <c:pt idx="4">
                  <c:v>#N/A</c:v>
                </c:pt>
                <c:pt idx="5">
                  <c:v>0.04</c:v>
                </c:pt>
                <c:pt idx="6">
                  <c:v>#N/A</c:v>
                </c:pt>
                <c:pt idx="7">
                  <c:v>0.04</c:v>
                </c:pt>
                <c:pt idx="8">
                  <c:v>#N/A</c:v>
                </c:pt>
                <c:pt idx="9">
                  <c:v>0.12</c:v>
                </c:pt>
              </c:numCache>
            </c:numRef>
          </c:val>
          <c:extLst>
            <c:ext xmlns:c16="http://schemas.microsoft.com/office/drawing/2014/chart" uri="{C3380CC4-5D6E-409C-BE32-E72D297353CC}">
              <c16:uniqueId val="{00000003-641C-4A3D-B986-C01442BB6A6C}"/>
            </c:ext>
          </c:extLst>
        </c:ser>
        <c:ser>
          <c:idx val="4"/>
          <c:order val="4"/>
          <c:tx>
            <c:strRef>
              <c:f>データシート!$A$31</c:f>
              <c:strCache>
                <c:ptCount val="1"/>
                <c:pt idx="0">
                  <c:v>師崎港駐車場事業特別会計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c:v>
                </c:pt>
                <c:pt idx="2">
                  <c:v>#N/A</c:v>
                </c:pt>
                <c:pt idx="3">
                  <c:v>0.28999999999999998</c:v>
                </c:pt>
                <c:pt idx="4">
                  <c:v>#N/A</c:v>
                </c:pt>
                <c:pt idx="5">
                  <c:v>0.53</c:v>
                </c:pt>
                <c:pt idx="6">
                  <c:v>#N/A</c:v>
                </c:pt>
                <c:pt idx="7">
                  <c:v>0.27</c:v>
                </c:pt>
                <c:pt idx="8">
                  <c:v>#N/A</c:v>
                </c:pt>
                <c:pt idx="9">
                  <c:v>0.18</c:v>
                </c:pt>
              </c:numCache>
            </c:numRef>
          </c:val>
          <c:extLst>
            <c:ext xmlns:c16="http://schemas.microsoft.com/office/drawing/2014/chart" uri="{C3380CC4-5D6E-409C-BE32-E72D297353CC}">
              <c16:uniqueId val="{00000004-641C-4A3D-B986-C01442BB6A6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0.43</c:v>
                </c:pt>
                <c:pt idx="2">
                  <c:v>#N/A</c:v>
                </c:pt>
                <c:pt idx="3">
                  <c:v>0.56999999999999995</c:v>
                </c:pt>
                <c:pt idx="4">
                  <c:v>#N/A</c:v>
                </c:pt>
                <c:pt idx="5">
                  <c:v>2.39</c:v>
                </c:pt>
                <c:pt idx="6">
                  <c:v>#N/A</c:v>
                </c:pt>
                <c:pt idx="7">
                  <c:v>0.43</c:v>
                </c:pt>
                <c:pt idx="8">
                  <c:v>#N/A</c:v>
                </c:pt>
                <c:pt idx="9">
                  <c:v>0.19</c:v>
                </c:pt>
              </c:numCache>
            </c:numRef>
          </c:val>
          <c:extLst>
            <c:ext xmlns:c16="http://schemas.microsoft.com/office/drawing/2014/chart" uri="{C3380CC4-5D6E-409C-BE32-E72D297353CC}">
              <c16:uniqueId val="{00000005-641C-4A3D-B986-C01442BB6A6C}"/>
            </c:ext>
          </c:extLst>
        </c:ser>
        <c:ser>
          <c:idx val="6"/>
          <c:order val="6"/>
          <c:tx>
            <c:strRef>
              <c:f>データシート!$A$33</c:f>
              <c:strCache>
                <c:ptCount val="1"/>
                <c:pt idx="0">
                  <c:v>漁業集落排水事業会計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0.56999999999999995</c:v>
                </c:pt>
              </c:numCache>
            </c:numRef>
          </c:val>
          <c:extLst>
            <c:ext xmlns:c16="http://schemas.microsoft.com/office/drawing/2014/chart" uri="{C3380CC4-5D6E-409C-BE32-E72D297353CC}">
              <c16:uniqueId val="{00000006-641C-4A3D-B986-C01442BB6A6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1.31</c:v>
                </c:pt>
                <c:pt idx="2">
                  <c:v>#N/A</c:v>
                </c:pt>
                <c:pt idx="3">
                  <c:v>1.8</c:v>
                </c:pt>
                <c:pt idx="4">
                  <c:v>#N/A</c:v>
                </c:pt>
                <c:pt idx="5">
                  <c:v>1.83</c:v>
                </c:pt>
                <c:pt idx="6">
                  <c:v>#N/A</c:v>
                </c:pt>
                <c:pt idx="7">
                  <c:v>1.28</c:v>
                </c:pt>
                <c:pt idx="8">
                  <c:v>#N/A</c:v>
                </c:pt>
                <c:pt idx="9">
                  <c:v>1.72</c:v>
                </c:pt>
              </c:numCache>
            </c:numRef>
          </c:val>
          <c:extLst>
            <c:ext xmlns:c16="http://schemas.microsoft.com/office/drawing/2014/chart" uri="{C3380CC4-5D6E-409C-BE32-E72D297353CC}">
              <c16:uniqueId val="{00000007-641C-4A3D-B986-C01442BB6A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6.46</c:v>
                </c:pt>
                <c:pt idx="2">
                  <c:v>#N/A</c:v>
                </c:pt>
                <c:pt idx="3">
                  <c:v>5.24</c:v>
                </c:pt>
                <c:pt idx="4">
                  <c:v>#N/A</c:v>
                </c:pt>
                <c:pt idx="5">
                  <c:v>5.65</c:v>
                </c:pt>
                <c:pt idx="6">
                  <c:v>#N/A</c:v>
                </c:pt>
                <c:pt idx="7">
                  <c:v>7.31</c:v>
                </c:pt>
                <c:pt idx="8">
                  <c:v>#N/A</c:v>
                </c:pt>
                <c:pt idx="9">
                  <c:v>8.01</c:v>
                </c:pt>
              </c:numCache>
            </c:numRef>
          </c:val>
          <c:extLst>
            <c:ext xmlns:c16="http://schemas.microsoft.com/office/drawing/2014/chart" uri="{C3380CC4-5D6E-409C-BE32-E72D297353CC}">
              <c16:uniqueId val="{00000008-641C-4A3D-B986-C01442BB6A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13.82</c:v>
                </c:pt>
                <c:pt idx="2">
                  <c:v>#N/A</c:v>
                </c:pt>
                <c:pt idx="3">
                  <c:v>14.44</c:v>
                </c:pt>
                <c:pt idx="4">
                  <c:v>#N/A</c:v>
                </c:pt>
                <c:pt idx="5">
                  <c:v>14.52</c:v>
                </c:pt>
                <c:pt idx="6">
                  <c:v>#N/A</c:v>
                </c:pt>
                <c:pt idx="7">
                  <c:v>14.99</c:v>
                </c:pt>
                <c:pt idx="8">
                  <c:v>#N/A</c:v>
                </c:pt>
                <c:pt idx="9">
                  <c:v>14.22</c:v>
                </c:pt>
              </c:numCache>
            </c:numRef>
          </c:val>
          <c:extLst>
            <c:ext xmlns:c16="http://schemas.microsoft.com/office/drawing/2014/chart" uri="{C3380CC4-5D6E-409C-BE32-E72D297353CC}">
              <c16:uniqueId val="{00000009-641C-4A3D-B986-C01442BB6A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453</c:v>
                </c:pt>
                <c:pt idx="5">
                  <c:v>461</c:v>
                </c:pt>
                <c:pt idx="8">
                  <c:v>467</c:v>
                </c:pt>
                <c:pt idx="11">
                  <c:v>472</c:v>
                </c:pt>
                <c:pt idx="14">
                  <c:v>480</c:v>
                </c:pt>
              </c:numCache>
            </c:numRef>
          </c:val>
          <c:extLst>
            <c:ext xmlns:c16="http://schemas.microsoft.com/office/drawing/2014/chart" uri="{C3380CC4-5D6E-409C-BE32-E72D297353CC}">
              <c16:uniqueId val="{00000000-38F1-486C-A382-B6CF3CF750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F1-486C-A382-B6CF3CF750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13</c:v>
                </c:pt>
              </c:numCache>
            </c:numRef>
          </c:val>
          <c:extLst>
            <c:ext xmlns:c16="http://schemas.microsoft.com/office/drawing/2014/chart" uri="{C3380CC4-5D6E-409C-BE32-E72D297353CC}">
              <c16:uniqueId val="{00000002-38F1-486C-A382-B6CF3CF750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80</c:v>
                </c:pt>
                <c:pt idx="3">
                  <c:v>70</c:v>
                </c:pt>
                <c:pt idx="6">
                  <c:v>28</c:v>
                </c:pt>
                <c:pt idx="9">
                  <c:v>25</c:v>
                </c:pt>
                <c:pt idx="12">
                  <c:v>87</c:v>
                </c:pt>
              </c:numCache>
            </c:numRef>
          </c:val>
          <c:extLst>
            <c:ext xmlns:c16="http://schemas.microsoft.com/office/drawing/2014/chart" uri="{C3380CC4-5D6E-409C-BE32-E72D297353CC}">
              <c16:uniqueId val="{00000003-38F1-486C-A382-B6CF3CF750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c:v>
                </c:pt>
                <c:pt idx="3">
                  <c:v>61</c:v>
                </c:pt>
                <c:pt idx="6">
                  <c:v>63</c:v>
                </c:pt>
                <c:pt idx="9">
                  <c:v>63</c:v>
                </c:pt>
                <c:pt idx="12">
                  <c:v>67</c:v>
                </c:pt>
              </c:numCache>
            </c:numRef>
          </c:val>
          <c:extLst>
            <c:ext xmlns:c16="http://schemas.microsoft.com/office/drawing/2014/chart" uri="{C3380CC4-5D6E-409C-BE32-E72D297353CC}">
              <c16:uniqueId val="{00000004-38F1-486C-A382-B6CF3CF750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F1-486C-A382-B6CF3CF750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F1-486C-A382-B6CF3CF750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551</c:v>
                </c:pt>
                <c:pt idx="3">
                  <c:v>602</c:v>
                </c:pt>
                <c:pt idx="6">
                  <c:v>630</c:v>
                </c:pt>
                <c:pt idx="9">
                  <c:v>678</c:v>
                </c:pt>
                <c:pt idx="12">
                  <c:v>745</c:v>
                </c:pt>
              </c:numCache>
            </c:numRef>
          </c:val>
          <c:extLst>
            <c:ext xmlns:c16="http://schemas.microsoft.com/office/drawing/2014/chart" uri="{C3380CC4-5D6E-409C-BE32-E72D297353CC}">
              <c16:uniqueId val="{00000007-38F1-486C-A382-B6CF3CF750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238</c:v>
                </c:pt>
                <c:pt idx="2">
                  <c:v>#N/A</c:v>
                </c:pt>
                <c:pt idx="3">
                  <c:v>#N/A</c:v>
                </c:pt>
                <c:pt idx="4">
                  <c:v>273</c:v>
                </c:pt>
                <c:pt idx="5">
                  <c:v>#N/A</c:v>
                </c:pt>
                <c:pt idx="6">
                  <c:v>#N/A</c:v>
                </c:pt>
                <c:pt idx="7">
                  <c:v>255</c:v>
                </c:pt>
                <c:pt idx="8">
                  <c:v>#N/A</c:v>
                </c:pt>
                <c:pt idx="9">
                  <c:v>#N/A</c:v>
                </c:pt>
                <c:pt idx="10">
                  <c:v>295</c:v>
                </c:pt>
                <c:pt idx="11">
                  <c:v>#N/A</c:v>
                </c:pt>
                <c:pt idx="12">
                  <c:v>#N/A</c:v>
                </c:pt>
                <c:pt idx="13">
                  <c:v>432</c:v>
                </c:pt>
                <c:pt idx="14">
                  <c:v>#N/A</c:v>
                </c:pt>
              </c:numCache>
            </c:numRef>
          </c:val>
          <c:smooth val="0"/>
          <c:extLst>
            <c:ext xmlns:c16="http://schemas.microsoft.com/office/drawing/2014/chart" uri="{C3380CC4-5D6E-409C-BE32-E72D297353CC}">
              <c16:uniqueId val="{00000008-38F1-486C-A382-B6CF3CF750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5546</c:v>
                </c:pt>
                <c:pt idx="5">
                  <c:v>6283</c:v>
                </c:pt>
                <c:pt idx="8">
                  <c:v>6407</c:v>
                </c:pt>
                <c:pt idx="11">
                  <c:v>6168</c:v>
                </c:pt>
                <c:pt idx="14">
                  <c:v>5874</c:v>
                </c:pt>
              </c:numCache>
            </c:numRef>
          </c:val>
          <c:extLst>
            <c:ext xmlns:c16="http://schemas.microsoft.com/office/drawing/2014/chart" uri="{C3380CC4-5D6E-409C-BE32-E72D297353CC}">
              <c16:uniqueId val="{00000000-D074-4B31-A4D7-3404EE7897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355</c:v>
                </c:pt>
              </c:numCache>
            </c:numRef>
          </c:val>
          <c:extLst>
            <c:ext xmlns:c16="http://schemas.microsoft.com/office/drawing/2014/chart" uri="{C3380CC4-5D6E-409C-BE32-E72D297353CC}">
              <c16:uniqueId val="{00000001-D074-4B31-A4D7-3404EE7897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3052</c:v>
                </c:pt>
                <c:pt idx="5">
                  <c:v>2830</c:v>
                </c:pt>
                <c:pt idx="8">
                  <c:v>2822</c:v>
                </c:pt>
                <c:pt idx="11">
                  <c:v>3264</c:v>
                </c:pt>
                <c:pt idx="14">
                  <c:v>3397</c:v>
                </c:pt>
              </c:numCache>
            </c:numRef>
          </c:val>
          <c:extLst>
            <c:ext xmlns:c16="http://schemas.microsoft.com/office/drawing/2014/chart" uri="{C3380CC4-5D6E-409C-BE32-E72D297353CC}">
              <c16:uniqueId val="{00000002-D074-4B31-A4D7-3404EE7897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74-4B31-A4D7-3404EE7897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74-4B31-A4D7-3404EE7897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74-4B31-A4D7-3404EE7897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2280</c:v>
                </c:pt>
                <c:pt idx="3">
                  <c:v>2182</c:v>
                </c:pt>
                <c:pt idx="6">
                  <c:v>2184</c:v>
                </c:pt>
                <c:pt idx="9">
                  <c:v>2084</c:v>
                </c:pt>
                <c:pt idx="12">
                  <c:v>2012</c:v>
                </c:pt>
              </c:numCache>
            </c:numRef>
          </c:val>
          <c:extLst>
            <c:ext xmlns:c16="http://schemas.microsoft.com/office/drawing/2014/chart" uri="{C3380CC4-5D6E-409C-BE32-E72D297353CC}">
              <c16:uniqueId val="{00000006-D074-4B31-A4D7-3404EE7897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243</c:v>
                </c:pt>
                <c:pt idx="3">
                  <c:v>437</c:v>
                </c:pt>
                <c:pt idx="6">
                  <c:v>1317</c:v>
                </c:pt>
                <c:pt idx="9">
                  <c:v>2387</c:v>
                </c:pt>
                <c:pt idx="12">
                  <c:v>2369</c:v>
                </c:pt>
              </c:numCache>
            </c:numRef>
          </c:val>
          <c:extLst>
            <c:ext xmlns:c16="http://schemas.microsoft.com/office/drawing/2014/chart" uri="{C3380CC4-5D6E-409C-BE32-E72D297353CC}">
              <c16:uniqueId val="{00000007-D074-4B31-A4D7-3404EE7897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576</c:v>
                </c:pt>
                <c:pt idx="3">
                  <c:v>574</c:v>
                </c:pt>
                <c:pt idx="6">
                  <c:v>580</c:v>
                </c:pt>
                <c:pt idx="9">
                  <c:v>580</c:v>
                </c:pt>
                <c:pt idx="12">
                  <c:v>564</c:v>
                </c:pt>
              </c:numCache>
            </c:numRef>
          </c:val>
          <c:extLst>
            <c:ext xmlns:c16="http://schemas.microsoft.com/office/drawing/2014/chart" uri="{C3380CC4-5D6E-409C-BE32-E72D297353CC}">
              <c16:uniqueId val="{00000008-D074-4B31-A4D7-3404EE7897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2</c:v>
                </c:pt>
                <c:pt idx="6">
                  <c:v>1</c:v>
                </c:pt>
                <c:pt idx="9">
                  <c:v>0</c:v>
                </c:pt>
                <c:pt idx="12">
                  <c:v>1511</c:v>
                </c:pt>
              </c:numCache>
            </c:numRef>
          </c:val>
          <c:extLst>
            <c:ext xmlns:c16="http://schemas.microsoft.com/office/drawing/2014/chart" uri="{C3380CC4-5D6E-409C-BE32-E72D297353CC}">
              <c16:uniqueId val="{00000009-D074-4B31-A4D7-3404EE7897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6782</c:v>
                </c:pt>
                <c:pt idx="3">
                  <c:v>7321</c:v>
                </c:pt>
                <c:pt idx="6">
                  <c:v>7454</c:v>
                </c:pt>
                <c:pt idx="9">
                  <c:v>6955</c:v>
                </c:pt>
                <c:pt idx="12">
                  <c:v>6357</c:v>
                </c:pt>
              </c:numCache>
            </c:numRef>
          </c:val>
          <c:extLst>
            <c:ext xmlns:c16="http://schemas.microsoft.com/office/drawing/2014/chart" uri="{C3380CC4-5D6E-409C-BE32-E72D297353CC}">
              <c16:uniqueId val="{0000000A-D074-4B31-A4D7-3404EE7897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1287</c:v>
                </c:pt>
                <c:pt idx="2">
                  <c:v>#N/A</c:v>
                </c:pt>
                <c:pt idx="3">
                  <c:v>#N/A</c:v>
                </c:pt>
                <c:pt idx="4">
                  <c:v>1404</c:v>
                </c:pt>
                <c:pt idx="5">
                  <c:v>#N/A</c:v>
                </c:pt>
                <c:pt idx="6">
                  <c:v>#N/A</c:v>
                </c:pt>
                <c:pt idx="7">
                  <c:v>2307</c:v>
                </c:pt>
                <c:pt idx="8">
                  <c:v>#N/A</c:v>
                </c:pt>
                <c:pt idx="9">
                  <c:v>#N/A</c:v>
                </c:pt>
                <c:pt idx="10">
                  <c:v>2574</c:v>
                </c:pt>
                <c:pt idx="11">
                  <c:v>#N/A</c:v>
                </c:pt>
                <c:pt idx="12">
                  <c:v>#N/A</c:v>
                </c:pt>
                <c:pt idx="13">
                  <c:v>3188</c:v>
                </c:pt>
                <c:pt idx="14">
                  <c:v>#N/A</c:v>
                </c:pt>
              </c:numCache>
            </c:numRef>
          </c:val>
          <c:smooth val="0"/>
          <c:extLst>
            <c:ext xmlns:c16="http://schemas.microsoft.com/office/drawing/2014/chart" uri="{C3380CC4-5D6E-409C-BE32-E72D297353CC}">
              <c16:uniqueId val="{0000000B-D074-4B31-A4D7-3404EE7897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1025</c:v>
                </c:pt>
                <c:pt idx="1">
                  <c:v>1188</c:v>
                </c:pt>
                <c:pt idx="2">
                  <c:v>1289</c:v>
                </c:pt>
              </c:numCache>
            </c:numRef>
          </c:val>
          <c:extLst>
            <c:ext xmlns:c16="http://schemas.microsoft.com/office/drawing/2014/chart" uri="{C3380CC4-5D6E-409C-BE32-E72D297353CC}">
              <c16:uniqueId val="{00000000-791D-4773-B1DA-853C9190CA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791D-4773-B1DA-853C9190CA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1097</c:v>
                </c:pt>
                <c:pt idx="1">
                  <c:v>1250</c:v>
                </c:pt>
                <c:pt idx="2">
                  <c:v>1798</c:v>
                </c:pt>
              </c:numCache>
            </c:numRef>
          </c:val>
          <c:extLst>
            <c:ext xmlns:c16="http://schemas.microsoft.com/office/drawing/2014/chart" uri="{C3380CC4-5D6E-409C-BE32-E72D297353CC}">
              <c16:uniqueId val="{00000002-791D-4773-B1DA-853C9190CA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16,017
15,388
38.23
9,147,470
8,708,012
424,918
5,303,494
6,356,991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基準財政需要額は包括算定経費の増や臨時財政対策債振替相当額の縮小を要因に増額となった。　基準財政収入額においては、市町村民税は減少したが、地方消費税交付金の増額を要因に若干の増加となった。</a:t>
          </a:r>
        </a:p>
        <a:p>
          <a:r>
            <a:rPr kumimoji="1" lang="ja-JP" altLang="en-US" sz="1300">
              <a:latin typeface="ＭＳ Ｐゴシック" panose="020B0600070205080204" pitchFamily="50" charset="-128"/>
              <a:ea typeface="ＭＳ Ｐゴシック" panose="020B0600070205080204" pitchFamily="50" charset="-128"/>
            </a:rPr>
            <a:t>　現状は全国平均とほぼ同水準であるが、今後も人口減少・高齢化の進行に伴う税収減が想定されるため、財政力指数は低下傾向を見込む。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身の丈に合った規模の予算編成を行い、適切な財政運営に努める。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13970</xdr:rowOff>
    </xdr:from>
    <xdr:to>
      <xdr:col>23</xdr:col>
      <xdr:colOff>133350</xdr:colOff>
      <xdr:row>37</xdr:row>
      <xdr:rowOff>62230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576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37</xdr:row>
      <xdr:rowOff>13970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2611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115570</xdr:rowOff>
    </xdr:from>
    <xdr:to>
      <xdr:col>15</xdr:col>
      <xdr:colOff>82550</xdr:colOff>
      <xdr:row>36</xdr:row>
      <xdr:rowOff>88900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116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115570</xdr:rowOff>
    </xdr:from>
    <xdr:to>
      <xdr:col>11</xdr:col>
      <xdr:colOff>31750</xdr:colOff>
      <xdr:row>35</xdr:row>
      <xdr:rowOff>115570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11430</xdr:rowOff>
    </xdr:from>
    <xdr:to>
      <xdr:col>23</xdr:col>
      <xdr:colOff>184150</xdr:colOff>
      <xdr:row>37</xdr:row>
      <xdr:rowOff>113030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104157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134620</xdr:rowOff>
    </xdr:from>
    <xdr:to>
      <xdr:col>19</xdr:col>
      <xdr:colOff>184150</xdr:colOff>
      <xdr:row>37</xdr:row>
      <xdr:rowOff>64770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74947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64770</xdr:rowOff>
    </xdr:from>
    <xdr:to>
      <xdr:col>11</xdr:col>
      <xdr:colOff>82550</xdr:colOff>
      <xdr:row>35</xdr:row>
      <xdr:rowOff>166370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5097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64770</xdr:rowOff>
    </xdr:from>
    <xdr:to>
      <xdr:col>7</xdr:col>
      <xdr:colOff>31750</xdr:colOff>
      <xdr:row>35</xdr:row>
      <xdr:rowOff>166370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5097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人事院勧告に基づく人件費増に加えて、令和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行った学校給食センター整備の地方債元金償還開始により公債費も増加した。知多南部広域環境組合のごみ処理場建設に対する地方債の元金償還開始により分担金も増加。経常的経費が大きく増加したことにより経常収支比率は悪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公共施設の更新に伴い、公債費、経常収支比率は悪化が懸念されるが、効率的な公共施設の更新と経常的経費の抑制に努め、適正な財政管理に努める。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63</xdr:row>
      <xdr:rowOff>17780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9391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61</xdr:row>
      <xdr:rowOff>143510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939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63</xdr:row>
      <xdr:rowOff>41910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0196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41910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789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人事院勧告に基づき人件費は増加した。　物件費についてはふるさと納税の寄附増に伴い委託料が大幅に増加。</a:t>
          </a:r>
        </a:p>
        <a:p>
          <a:r>
            <a:rPr kumimoji="1" lang="ja-JP" altLang="en-US" sz="1300">
              <a:latin typeface="ＭＳ Ｐゴシック" panose="020B0600070205080204" pitchFamily="50" charset="-128"/>
              <a:ea typeface="ＭＳ Ｐゴシック" panose="020B0600070205080204" pitchFamily="50" charset="-128"/>
            </a:rPr>
            <a:t>　老朽化した公共施設の維持管理等に係る費用が多く、固定的な物件費については増加傾向にあるため、令和５年度に完成した公共施設再配置計画に基づき、計画的かつ効率的に公共施設を更新予定。</a:t>
          </a:r>
        </a:p>
        <a:p>
          <a:r>
            <a:rPr kumimoji="1" lang="ja-JP" altLang="en-US" sz="1300">
              <a:latin typeface="ＭＳ Ｐゴシック" panose="020B0600070205080204" pitchFamily="50" charset="-128"/>
              <a:ea typeface="ＭＳ Ｐゴシック" panose="020B0600070205080204" pitchFamily="50" charset="-128"/>
            </a:rPr>
            <a:t>　また、人口減少等により人口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人当たり人件費・物件費等決算額は増加傾向にあるが、主にふるさと納税の増に伴う物件費の増が要因。歳入の確保とコスト低減に努める。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34378</xdr:rowOff>
    </xdr:from>
    <xdr:to>
      <xdr:col>23</xdr:col>
      <xdr:colOff>133350</xdr:colOff>
      <xdr:row>89</xdr:row>
      <xdr:rowOff>111947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264728"/>
          <a:ext cx="0" cy="1106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84024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111947</xdr:rowOff>
    </xdr:from>
    <xdr:to>
      <xdr:col>24</xdr:col>
      <xdr:colOff>12700</xdr:colOff>
      <xdr:row>89</xdr:row>
      <xdr:rowOff>111947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120755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400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34378</xdr:rowOff>
    </xdr:from>
    <xdr:to>
      <xdr:col>24</xdr:col>
      <xdr:colOff>12700</xdr:colOff>
      <xdr:row>83</xdr:row>
      <xdr:rowOff>34378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26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6031</xdr:rowOff>
    </xdr:from>
    <xdr:to>
      <xdr:col>23</xdr:col>
      <xdr:colOff>133350</xdr:colOff>
      <xdr:row>83</xdr:row>
      <xdr:rowOff>61495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6381"/>
          <a:ext cx="838200" cy="5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57673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630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85596</xdr:rowOff>
    </xdr:from>
    <xdr:to>
      <xdr:col>23</xdr:col>
      <xdr:colOff>184150</xdr:colOff>
      <xdr:row>86</xdr:row>
      <xdr:rowOff>15746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6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133921</xdr:rowOff>
    </xdr:from>
    <xdr:to>
      <xdr:col>19</xdr:col>
      <xdr:colOff>133350</xdr:colOff>
      <xdr:row>83</xdr:row>
      <xdr:rowOff>6031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2821"/>
          <a:ext cx="889000" cy="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5944</xdr:rowOff>
    </xdr:from>
    <xdr:to>
      <xdr:col>19</xdr:col>
      <xdr:colOff>184150</xdr:colOff>
      <xdr:row>85</xdr:row>
      <xdr:rowOff>107544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5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92321</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665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133921</xdr:rowOff>
    </xdr:from>
    <xdr:to>
      <xdr:col>15</xdr:col>
      <xdr:colOff>82550</xdr:colOff>
      <xdr:row>82</xdr:row>
      <xdr:rowOff>136161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92821"/>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86086</xdr:rowOff>
    </xdr:from>
    <xdr:to>
      <xdr:col>15</xdr:col>
      <xdr:colOff>133350</xdr:colOff>
      <xdr:row>85</xdr:row>
      <xdr:rowOff>16236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8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1013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57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74292</xdr:rowOff>
    </xdr:from>
    <xdr:to>
      <xdr:col>11</xdr:col>
      <xdr:colOff>31750</xdr:colOff>
      <xdr:row>82</xdr:row>
      <xdr:rowOff>136161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33192"/>
          <a:ext cx="889000" cy="6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167777</xdr:rowOff>
    </xdr:from>
    <xdr:to>
      <xdr:col>11</xdr:col>
      <xdr:colOff>82550</xdr:colOff>
      <xdr:row>84</xdr:row>
      <xdr:rowOff>97927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82704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8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93255</xdr:rowOff>
    </xdr:from>
    <xdr:to>
      <xdr:col>7</xdr:col>
      <xdr:colOff>31750</xdr:colOff>
      <xdr:row>84</xdr:row>
      <xdr:rowOff>23405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10695</xdr:rowOff>
    </xdr:from>
    <xdr:to>
      <xdr:col>23</xdr:col>
      <xdr:colOff>184150</xdr:colOff>
      <xdr:row>83</xdr:row>
      <xdr:rowOff>112295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103422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6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126681</xdr:rowOff>
    </xdr:from>
    <xdr:to>
      <xdr:col>19</xdr:col>
      <xdr:colOff>184150</xdr:colOff>
      <xdr:row>83</xdr:row>
      <xdr:rowOff>56831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67008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54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83121</xdr:rowOff>
    </xdr:from>
    <xdr:to>
      <xdr:col>15</xdr:col>
      <xdr:colOff>133350</xdr:colOff>
      <xdr:row>83</xdr:row>
      <xdr:rowOff>13271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23448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1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85361</xdr:rowOff>
    </xdr:from>
    <xdr:to>
      <xdr:col>11</xdr:col>
      <xdr:colOff>82550</xdr:colOff>
      <xdr:row>83</xdr:row>
      <xdr:rowOff>15511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25688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1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23492</xdr:rowOff>
    </xdr:from>
    <xdr:to>
      <xdr:col>7</xdr:col>
      <xdr:colOff>31750</xdr:colOff>
      <xdr:row>82</xdr:row>
      <xdr:rowOff>125092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8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135269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5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規模の小さい団体のため、毎年、年齢層の上下により多少の変動がある。</a:t>
          </a:r>
        </a:p>
        <a:p>
          <a:r>
            <a:rPr kumimoji="1" lang="ja-JP" altLang="en-US" sz="1300">
              <a:latin typeface="ＭＳ Ｐゴシック" panose="020B0600070205080204" pitchFamily="50" charset="-128"/>
              <a:ea typeface="ＭＳ Ｐゴシック" panose="020B0600070205080204" pitchFamily="50" charset="-128"/>
            </a:rPr>
            <a:t>　前年度に人事異動及び国の基準と比較して給与水準の低い職員の退職もあったことが、ラスパイレス指数の上昇要因となり、令和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年度においても同様の水準となった。</a:t>
          </a:r>
        </a:p>
        <a:p>
          <a:r>
            <a:rPr kumimoji="1" lang="ja-JP" altLang="en-US" sz="1300">
              <a:latin typeface="ＭＳ Ｐゴシック" panose="020B0600070205080204" pitchFamily="50" charset="-128"/>
              <a:ea typeface="ＭＳ Ｐゴシック" panose="020B0600070205080204" pitchFamily="50" charset="-128"/>
            </a:rPr>
            <a:t>　今後も給与の適正な管理に努める。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24130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876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88</xdr:row>
      <xdr:rowOff>24130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4630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8087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85</xdr:row>
      <xdr:rowOff>7620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4360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154939</xdr:rowOff>
    </xdr:from>
    <xdr:to>
      <xdr:col>64</xdr:col>
      <xdr:colOff>152400</xdr:colOff>
      <xdr:row>84</xdr:row>
      <xdr:rowOff>85089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95266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人口減少に伴い人口千人当たりの職員数は増加傾向で推移。</a:t>
          </a:r>
        </a:p>
        <a:p>
          <a:r>
            <a:rPr kumimoji="1" lang="ja-JP" altLang="en-US" sz="1300">
              <a:latin typeface="ＭＳ Ｐゴシック" panose="020B0600070205080204" pitchFamily="50" charset="-128"/>
              <a:ea typeface="ＭＳ Ｐゴシック" panose="020B0600070205080204" pitchFamily="50" charset="-128"/>
            </a:rPr>
            <a:t>職員数は町制発足後年々減少してきたが、近年は職員数はほぼ横ばいになっており、類似団体と比較しても中位に位置している。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年度から現行の係制からグループ制へ移行予定。業務の平準化及び生産性の向上により、適切な定員管理に努める。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28031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81310"/>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1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159838</xdr:rowOff>
    </xdr:from>
    <xdr:to>
      <xdr:col>77</xdr:col>
      <xdr:colOff>44450</xdr:colOff>
      <xdr:row>61</xdr:row>
      <xdr:rowOff>28031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46838"/>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109855</xdr:rowOff>
    </xdr:from>
    <xdr:to>
      <xdr:col>72</xdr:col>
      <xdr:colOff>203200</xdr:colOff>
      <xdr:row>60</xdr:row>
      <xdr:rowOff>159838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96855"/>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70213</xdr:rowOff>
    </xdr:from>
    <xdr:to>
      <xdr:col>68</xdr:col>
      <xdr:colOff>152400</xdr:colOff>
      <xdr:row>60</xdr:row>
      <xdr:rowOff>109855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5721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148681</xdr:rowOff>
    </xdr:from>
    <xdr:to>
      <xdr:col>77</xdr:col>
      <xdr:colOff>95250</xdr:colOff>
      <xdr:row>61</xdr:row>
      <xdr:rowOff>78831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89008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04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109038</xdr:rowOff>
    </xdr:from>
    <xdr:to>
      <xdr:col>73</xdr:col>
      <xdr:colOff>44450</xdr:colOff>
      <xdr:row>61</xdr:row>
      <xdr:rowOff>39188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49365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19413</xdr:rowOff>
    </xdr:from>
    <xdr:to>
      <xdr:col>64</xdr:col>
      <xdr:colOff>152400</xdr:colOff>
      <xdr:row>60</xdr:row>
      <xdr:rowOff>121013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131190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年度に実施した学校給食センター整備事業の元金償還開始に加え、一部事務組合が実施した火葬場、ごみ処理施設整備に伴う地方債の元金償還も開始したため、令和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　</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類似団体平均を下回っているものの、今後も公共施設の更新など大規模事業が見込まれているため、実質公債費比率についても上昇し続けないよう、バランスに留意して適切な財政運営に努める。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74385</xdr:rowOff>
    </xdr:from>
    <xdr:to>
      <xdr:col>81</xdr:col>
      <xdr:colOff>44450</xdr:colOff>
      <xdr:row>40</xdr:row>
      <xdr:rowOff>75293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6093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74385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092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9270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22678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7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73478</xdr:rowOff>
    </xdr:from>
    <xdr:to>
      <xdr:col>68</xdr:col>
      <xdr:colOff>152400</xdr:colOff>
      <xdr:row>38</xdr:row>
      <xdr:rowOff>159657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885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147155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41020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23585</xdr:rowOff>
    </xdr:from>
    <xdr:to>
      <xdr:col>77</xdr:col>
      <xdr:colOff>95250</xdr:colOff>
      <xdr:row>39</xdr:row>
      <xdr:rowOff>125185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135362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22678</xdr:rowOff>
    </xdr:from>
    <xdr:to>
      <xdr:col>64</xdr:col>
      <xdr:colOff>152400</xdr:colOff>
      <xdr:row>38</xdr:row>
      <xdr:rowOff>124278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134455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財政規模に対して大規模な整備事業が続いたことによる地方債残高の増加に加え、一部事務組合の火葬場、ごみ処理施設整備に伴う組合負担見込額が増加したため上昇傾向で推移。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年度にかけての上昇要因は、</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事業である師崎港観光センター周辺整備運営事業の債務負担行為に基づく支出予定額を計上したことによるもの。</a:t>
          </a:r>
        </a:p>
        <a:p>
          <a:r>
            <a:rPr kumimoji="1" lang="ja-JP" altLang="en-US" sz="1300">
              <a:latin typeface="ＭＳ Ｐゴシック" panose="020B0600070205080204" pitchFamily="50" charset="-128"/>
              <a:ea typeface="ＭＳ Ｐゴシック" panose="020B0600070205080204" pitchFamily="50" charset="-128"/>
            </a:rPr>
            <a:t>　今後も公共施設等の更新を行う必要があるが、将来負担比率が上昇し続けないよう、バランスに留意した財政運営に努める。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23495</xdr:rowOff>
    </xdr:from>
    <xdr:to>
      <xdr:col>81</xdr:col>
      <xdr:colOff>44450</xdr:colOff>
      <xdr:row>21</xdr:row>
      <xdr:rowOff>97367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452495"/>
          <a:ext cx="8382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40111</xdr:rowOff>
    </xdr:from>
    <xdr:to>
      <xdr:col>77</xdr:col>
      <xdr:colOff>44450</xdr:colOff>
      <xdr:row>20</xdr:row>
      <xdr:rowOff>23495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297661"/>
          <a:ext cx="889000" cy="1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59267</xdr:rowOff>
    </xdr:from>
    <xdr:to>
      <xdr:col>72</xdr:col>
      <xdr:colOff>203200</xdr:colOff>
      <xdr:row>19</xdr:row>
      <xdr:rowOff>40111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973917"/>
          <a:ext cx="889000" cy="3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41169</xdr:rowOff>
    </xdr:from>
    <xdr:to>
      <xdr:col>68</xdr:col>
      <xdr:colOff>152400</xdr:colOff>
      <xdr:row>17</xdr:row>
      <xdr:rowOff>59267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95581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124672</xdr:rowOff>
    </xdr:from>
    <xdr:to>
      <xdr:col>68</xdr:col>
      <xdr:colOff>203200</xdr:colOff>
      <xdr:row>15</xdr:row>
      <xdr:rowOff>54822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46567</xdr:rowOff>
    </xdr:from>
    <xdr:to>
      <xdr:col>81</xdr:col>
      <xdr:colOff>95250</xdr:colOff>
      <xdr:row>21</xdr:row>
      <xdr:rowOff>148167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18644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61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144145</xdr:rowOff>
    </xdr:from>
    <xdr:to>
      <xdr:col>77</xdr:col>
      <xdr:colOff>95250</xdr:colOff>
      <xdr:row>20</xdr:row>
      <xdr:rowOff>74295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59072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8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160761</xdr:rowOff>
    </xdr:from>
    <xdr:to>
      <xdr:col>73</xdr:col>
      <xdr:colOff>44450</xdr:colOff>
      <xdr:row>19</xdr:row>
      <xdr:rowOff>90911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75688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94844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161819</xdr:rowOff>
    </xdr:from>
    <xdr:to>
      <xdr:col>64</xdr:col>
      <xdr:colOff>152400</xdr:colOff>
      <xdr:row>17</xdr:row>
      <xdr:rowOff>91969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76746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9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16,017
15,388
38.23
9,147,470
8,708,012
424,918
5,303,494
6,356,991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人事院勧告に基づく職員給の増により、経常一般財源に占める人件費の割合が高まり、類似団体内平均値を上回った。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人口減少の進行を見据え、職員の定員の適正化を図るとともに、採用の平準化も実施し、人件費全体の抑制に努める。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固定的な委託料で金額の大きい町コミュニティバス運行委託料については運行方法の見直しにより、経費削減の効果が出ている。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しかしながら、ふるさと納税の寄附増に伴う委託料の増加が物件費上昇の要因となり、前年度とほぼ同水準となった。</a:t>
          </a:r>
        </a:p>
        <a:p>
          <a:r>
            <a:rPr kumimoji="1" lang="ja-JP" altLang="en-US" sz="1300">
              <a:latin typeface="ＭＳ Ｐゴシック" panose="020B0600070205080204" pitchFamily="50" charset="-128"/>
              <a:ea typeface="ＭＳ Ｐゴシック" panose="020B0600070205080204" pitchFamily="50" charset="-128"/>
            </a:rPr>
            <a:t>　今後も物件費全般を継続的に見直し、適正な財政運営に努める。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0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19050</xdr:rowOff>
    </xdr:from>
    <xdr:to>
      <xdr:col>78</xdr:col>
      <xdr:colOff>69850</xdr:colOff>
      <xdr:row>15</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90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19050</xdr:rowOff>
    </xdr:from>
    <xdr:to>
      <xdr:col>73</xdr:col>
      <xdr:colOff>180975</xdr:colOff>
      <xdr:row>15</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82550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5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82550</xdr:rowOff>
    </xdr:from>
    <xdr:to>
      <xdr:col>78</xdr:col>
      <xdr:colOff>120650</xdr:colOff>
      <xdr:row>16</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22877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139700</xdr:rowOff>
    </xdr:from>
    <xdr:to>
      <xdr:col>74</xdr:col>
      <xdr:colOff>31750</xdr:colOff>
      <xdr:row>15</xdr:row>
      <xdr:rowOff>69850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80027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一過性の電力・ガス・食料品等価格高騰重点支援給付金に加え、介護給付費が増えているため、扶助費は上昇した。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今後は歳入の減少に伴い、扶助費の構成比は今後も増加することが想定される。</a:t>
          </a:r>
        </a:p>
        <a:p>
          <a:r>
            <a:rPr kumimoji="1" lang="ja-JP" altLang="en-US" sz="1300">
              <a:latin typeface="ＭＳ Ｐゴシック" panose="020B0600070205080204" pitchFamily="50" charset="-128"/>
              <a:ea typeface="ＭＳ Ｐゴシック" panose="020B0600070205080204" pitchFamily="50" charset="-128"/>
            </a:rPr>
            <a:t>　単独扶助費の見直し等の対策が必要。</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58420</xdr:rowOff>
    </xdr:from>
    <xdr:to>
      <xdr:col>24</xdr:col>
      <xdr:colOff>25400</xdr:colOff>
      <xdr:row>58</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02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58</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81280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58420</xdr:rowOff>
    </xdr:from>
    <xdr:to>
      <xdr:col>11</xdr:col>
      <xdr:colOff>9525</xdr:colOff>
      <xdr:row>58</xdr:row>
      <xdr:rowOff>81280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xdr:rowOff>
    </xdr:from>
    <xdr:to>
      <xdr:col>20</xdr:col>
      <xdr:colOff>38100</xdr:colOff>
      <xdr:row>58</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93997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前年度は廃止した保育所の売却代金を積立金に計上したが、今年度は反動減となった。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繰出金についても特別会計の収支が改善しているため減少した。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公共施設再配置計画を推進していくため、公共施設等整備基金への積立を継続するとともに、特別会計においては普通会計の負担軽減に努めていく。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55</xdr:row>
      <xdr:rowOff>86178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3199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86178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31949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86178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補助費等の決算構成比が類似団体と比較して大きいのは、し尿・ごみ・火葬・消防業務についての一部事務組合に対する分担金が要因である。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町管理の港湾・漁港の管理や水産業者に対する補助などの財政需要が多くある。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単独補助を中心に、費用対効果を見極め、事業の見直しなどを進め、適正な財政運営に努める。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15422</xdr:rowOff>
    </xdr:from>
    <xdr:to>
      <xdr:col>82</xdr:col>
      <xdr:colOff>107950</xdr:colOff>
      <xdr:row>41</xdr:row>
      <xdr:rowOff>146050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70448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5641</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15422</xdr:rowOff>
    </xdr:from>
    <xdr:to>
      <xdr:col>78</xdr:col>
      <xdr:colOff>69850</xdr:colOff>
      <xdr:row>42</xdr:row>
      <xdr:rowOff>18143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70448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46463</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42</xdr:row>
      <xdr:rowOff>18143</xdr:rowOff>
    </xdr:from>
    <xdr:to>
      <xdr:col>73</xdr:col>
      <xdr:colOff>180975</xdr:colOff>
      <xdr:row>42</xdr:row>
      <xdr:rowOff>94343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7219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42</xdr:row>
      <xdr:rowOff>7257</xdr:rowOff>
    </xdr:from>
    <xdr:to>
      <xdr:col>69</xdr:col>
      <xdr:colOff>92075</xdr:colOff>
      <xdr:row>42</xdr:row>
      <xdr:rowOff>94343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7208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24691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95250</xdr:rowOff>
    </xdr:from>
    <xdr:to>
      <xdr:col>82</xdr:col>
      <xdr:colOff>158750</xdr:colOff>
      <xdr:row>42</xdr:row>
      <xdr:rowOff>25400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3827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136072</xdr:rowOff>
    </xdr:from>
    <xdr:to>
      <xdr:col>78</xdr:col>
      <xdr:colOff>120650</xdr:colOff>
      <xdr:row>41</xdr:row>
      <xdr:rowOff>66222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50999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708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138793</xdr:rowOff>
    </xdr:from>
    <xdr:to>
      <xdr:col>74</xdr:col>
      <xdr:colOff>31750</xdr:colOff>
      <xdr:row>42</xdr:row>
      <xdr:rowOff>68943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53720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42</xdr:row>
      <xdr:rowOff>43543</xdr:rowOff>
    </xdr:from>
    <xdr:to>
      <xdr:col>69</xdr:col>
      <xdr:colOff>142875</xdr:colOff>
      <xdr:row>42</xdr:row>
      <xdr:rowOff>145143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129920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127907</xdr:rowOff>
    </xdr:from>
    <xdr:to>
      <xdr:col>65</xdr:col>
      <xdr:colOff>53975</xdr:colOff>
      <xdr:row>42</xdr:row>
      <xdr:rowOff>58057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42834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公共施設等の更新を踏まえた借入額の増加により年々増加傾向にあるが、類似団体と比較すると公債費は低い水準にある。</a:t>
          </a:r>
        </a:p>
        <a:p>
          <a:r>
            <a:rPr kumimoji="1" lang="ja-JP" altLang="en-US" sz="1300">
              <a:latin typeface="ＭＳ Ｐゴシック" panose="020B0600070205080204" pitchFamily="50" charset="-128"/>
              <a:ea typeface="ＭＳ Ｐゴシック" panose="020B0600070205080204" pitchFamily="50" charset="-128"/>
            </a:rPr>
            <a:t>　今後も公共施設の更新等による新発債の増加が予想されるため、財政措置される地方債での財源調達を中心に適切な財政運営に努める。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69850</xdr:rowOff>
    </xdr:from>
    <xdr:to>
      <xdr:col>26</xdr:col>
      <xdr:colOff>184150</xdr:colOff>
      <xdr:row>82</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12700</xdr:rowOff>
    </xdr:from>
    <xdr:to>
      <xdr:col>26</xdr:col>
      <xdr:colOff>184150</xdr:colOff>
      <xdr:row>79</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127000</xdr:rowOff>
    </xdr:from>
    <xdr:to>
      <xdr:col>26</xdr:col>
      <xdr:colOff>184150</xdr:colOff>
      <xdr:row>75</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69850</xdr:rowOff>
    </xdr:from>
    <xdr:to>
      <xdr:col>26</xdr:col>
      <xdr:colOff>184150</xdr:colOff>
      <xdr:row>72</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8143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74</xdr:row>
      <xdr:rowOff>155575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7571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153052</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83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xdr:rowOff>
    </xdr:from>
    <xdr:to>
      <xdr:col>24</xdr:col>
      <xdr:colOff>76200</xdr:colOff>
      <xdr:row>77</xdr:row>
      <xdr:rowOff>111125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3175</xdr:rowOff>
    </xdr:from>
    <xdr:to>
      <xdr:col>19</xdr:col>
      <xdr:colOff>187325</xdr:colOff>
      <xdr:row>74</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6904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142875</xdr:rowOff>
    </xdr:from>
    <xdr:to>
      <xdr:col>20</xdr:col>
      <xdr:colOff>38100</xdr:colOff>
      <xdr:row>77</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57802</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5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165100</xdr:rowOff>
    </xdr:from>
    <xdr:to>
      <xdr:col>15</xdr:col>
      <xdr:colOff>98425</xdr:colOff>
      <xdr:row>74</xdr:row>
      <xdr:rowOff>3175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680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88900</xdr:rowOff>
    </xdr:from>
    <xdr:to>
      <xdr:col>11</xdr:col>
      <xdr:colOff>9525</xdr:colOff>
      <xdr:row>73</xdr:row>
      <xdr:rowOff>165100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604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28575</xdr:rowOff>
    </xdr:from>
    <xdr:to>
      <xdr:col>11</xdr:col>
      <xdr:colOff>60325</xdr:colOff>
      <xdr:row>77</xdr:row>
      <xdr:rowOff>130175</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114952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1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161925</xdr:rowOff>
    </xdr:from>
    <xdr:to>
      <xdr:col>6</xdr:col>
      <xdr:colOff>171450</xdr:colOff>
      <xdr:row>77</xdr:row>
      <xdr:rowOff>92075</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76852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104775</xdr:rowOff>
    </xdr:from>
    <xdr:to>
      <xdr:col>24</xdr:col>
      <xdr:colOff>76200</xdr:colOff>
      <xdr:row>75</xdr:row>
      <xdr:rowOff>34925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13352</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7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123825</xdr:rowOff>
    </xdr:from>
    <xdr:to>
      <xdr:col>15</xdr:col>
      <xdr:colOff>149225</xdr:colOff>
      <xdr:row>74</xdr:row>
      <xdr:rowOff>53975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6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64152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40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114300</xdr:rowOff>
    </xdr:from>
    <xdr:to>
      <xdr:col>11</xdr:col>
      <xdr:colOff>60325</xdr:colOff>
      <xdr:row>74</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54627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38100</xdr:rowOff>
    </xdr:from>
    <xdr:to>
      <xdr:col>6</xdr:col>
      <xdr:colOff>171450</xdr:colOff>
      <xdr:row>73</xdr:row>
      <xdr:rowOff>139700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類似団体の平均と比較して、補助費等が他団体と比較して大きいことが公債費以外の数値が高い要因となっている。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今後も費用対効果の確認をするなど、事業費等の適正化を図る。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79</xdr:row>
      <xdr:rowOff>86179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224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58256</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60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86179</xdr:rowOff>
    </xdr:from>
    <xdr:to>
      <xdr:col>82</xdr:col>
      <xdr:colOff>196850</xdr:colOff>
      <xdr:row>79</xdr:row>
      <xdr:rowOff>86179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63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86179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42390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141713</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125186</xdr:rowOff>
    </xdr:from>
    <xdr:to>
      <xdr:col>82</xdr:col>
      <xdr:colOff>158750</xdr:colOff>
      <xdr:row>77</xdr:row>
      <xdr:rowOff>55336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78</xdr:row>
      <xdr:rowOff>137886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3423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122465</xdr:rowOff>
    </xdr:from>
    <xdr:to>
      <xdr:col>78</xdr:col>
      <xdr:colOff>120650</xdr:colOff>
      <xdr:row>76</xdr:row>
      <xdr:rowOff>52614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62792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137886</xdr:rowOff>
    </xdr:from>
    <xdr:to>
      <xdr:col>73</xdr:col>
      <xdr:colOff>180975</xdr:colOff>
      <xdr:row>80</xdr:row>
      <xdr:rowOff>132443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510986"/>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117022</xdr:rowOff>
    </xdr:from>
    <xdr:to>
      <xdr:col>74</xdr:col>
      <xdr:colOff>31750</xdr:colOff>
      <xdr:row>74</xdr:row>
      <xdr:rowOff>47172</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57349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132443</xdr:rowOff>
    </xdr:from>
    <xdr:to>
      <xdr:col>69</xdr:col>
      <xdr:colOff>92075</xdr:colOff>
      <xdr:row>80</xdr:row>
      <xdr:rowOff>132443</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84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38100</xdr:rowOff>
    </xdr:from>
    <xdr:to>
      <xdr:col>69</xdr:col>
      <xdr:colOff>142875</xdr:colOff>
      <xdr:row>76</xdr:row>
      <xdr:rowOff>139700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70757</xdr:rowOff>
    </xdr:from>
    <xdr:to>
      <xdr:col>65</xdr:col>
      <xdr:colOff>53975</xdr:colOff>
      <xdr:row>77</xdr:row>
      <xdr:rowOff>907</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11084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35379</xdr:rowOff>
    </xdr:from>
    <xdr:to>
      <xdr:col>82</xdr:col>
      <xdr:colOff>158750</xdr:colOff>
      <xdr:row>79</xdr:row>
      <xdr:rowOff>136979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115406</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4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87086</xdr:rowOff>
    </xdr:from>
    <xdr:to>
      <xdr:col>74</xdr:col>
      <xdr:colOff>31750</xdr:colOff>
      <xdr:row>79</xdr:row>
      <xdr:rowOff>17236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2013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81643</xdr:rowOff>
    </xdr:from>
    <xdr:to>
      <xdr:col>69</xdr:col>
      <xdr:colOff>142875</xdr:colOff>
      <xdr:row>81</xdr:row>
      <xdr:rowOff>11793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168020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81643</xdr:rowOff>
    </xdr:from>
    <xdr:to>
      <xdr:col>65</xdr:col>
      <xdr:colOff>53975</xdr:colOff>
      <xdr:row>81</xdr:row>
      <xdr:rowOff>11793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168020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20043</xdr:rowOff>
    </xdr:from>
    <xdr:to>
      <xdr:col>29</xdr:col>
      <xdr:colOff>127000</xdr:colOff>
      <xdr:row>19</xdr:row>
      <xdr:rowOff>52651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5218"/>
          <a:ext cx="647700" cy="32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132090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1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15552</xdr:rowOff>
    </xdr:from>
    <xdr:to>
      <xdr:col>26</xdr:col>
      <xdr:colOff>50800</xdr:colOff>
      <xdr:row>19</xdr:row>
      <xdr:rowOff>52651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20727"/>
          <a:ext cx="698500" cy="3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169275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15552</xdr:rowOff>
    </xdr:from>
    <xdr:to>
      <xdr:col>22</xdr:col>
      <xdr:colOff>114300</xdr:colOff>
      <xdr:row>19</xdr:row>
      <xdr:rowOff>107923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0727"/>
          <a:ext cx="698500" cy="92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66503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107923</xdr:rowOff>
    </xdr:from>
    <xdr:to>
      <xdr:col>18</xdr:col>
      <xdr:colOff>177800</xdr:colOff>
      <xdr:row>20</xdr:row>
      <xdr:rowOff>7208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13098"/>
          <a:ext cx="698500" cy="70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168149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13027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140693</xdr:rowOff>
    </xdr:from>
    <xdr:to>
      <xdr:col>29</xdr:col>
      <xdr:colOff>177800</xdr:colOff>
      <xdr:row>19</xdr:row>
      <xdr:rowOff>70843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112770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1851</xdr:rowOff>
    </xdr:from>
    <xdr:to>
      <xdr:col>26</xdr:col>
      <xdr:colOff>101600</xdr:colOff>
      <xdr:row>19</xdr:row>
      <xdr:rowOff>103451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88228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3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136202</xdr:rowOff>
    </xdr:from>
    <xdr:to>
      <xdr:col>22</xdr:col>
      <xdr:colOff>165100</xdr:colOff>
      <xdr:row>19</xdr:row>
      <xdr:rowOff>66352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51129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57123</xdr:rowOff>
    </xdr:from>
    <xdr:to>
      <xdr:col>19</xdr:col>
      <xdr:colOff>38100</xdr:colOff>
      <xdr:row>19</xdr:row>
      <xdr:rowOff>158723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6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143500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127858</xdr:rowOff>
    </xdr:from>
    <xdr:to>
      <xdr:col>15</xdr:col>
      <xdr:colOff>101600</xdr:colOff>
      <xdr:row>20</xdr:row>
      <xdr:rowOff>58008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3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42785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1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298488</xdr:rowOff>
    </xdr:from>
    <xdr:to>
      <xdr:col>29</xdr:col>
      <xdr:colOff>127000</xdr:colOff>
      <xdr:row>37</xdr:row>
      <xdr:rowOff>123685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08838"/>
          <a:ext cx="647700" cy="339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186034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53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123685</xdr:rowOff>
    </xdr:from>
    <xdr:to>
      <xdr:col>26</xdr:col>
      <xdr:colOff>50800</xdr:colOff>
      <xdr:row>37</xdr:row>
      <xdr:rowOff>227508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48385"/>
          <a:ext cx="698500" cy="103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220057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8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206401</xdr:rowOff>
    </xdr:from>
    <xdr:to>
      <xdr:col>22</xdr:col>
      <xdr:colOff>114300</xdr:colOff>
      <xdr:row>37</xdr:row>
      <xdr:rowOff>227508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331101"/>
          <a:ext cx="6985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271911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206401</xdr:rowOff>
    </xdr:from>
    <xdr:to>
      <xdr:col>18</xdr:col>
      <xdr:colOff>177800</xdr:colOff>
      <xdr:row>37</xdr:row>
      <xdr:rowOff>300927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331101"/>
          <a:ext cx="698500" cy="94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294085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264291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247688</xdr:rowOff>
    </xdr:from>
    <xdr:to>
      <xdr:col>29</xdr:col>
      <xdr:colOff>177800</xdr:colOff>
      <xdr:row>36</xdr:row>
      <xdr:rowOff>6388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219765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72885</xdr:rowOff>
    </xdr:from>
    <xdr:to>
      <xdr:col>26</xdr:col>
      <xdr:colOff>101600</xdr:colOff>
      <xdr:row>37</xdr:row>
      <xdr:rowOff>174485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97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159262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8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176708</xdr:rowOff>
    </xdr:from>
    <xdr:to>
      <xdr:col>22</xdr:col>
      <xdr:colOff>165100</xdr:colOff>
      <xdr:row>37</xdr:row>
      <xdr:rowOff>278308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01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263085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155601</xdr:rowOff>
    </xdr:from>
    <xdr:to>
      <xdr:col>19</xdr:col>
      <xdr:colOff>38100</xdr:colOff>
      <xdr:row>37</xdr:row>
      <xdr:rowOff>257201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8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241978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6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250127</xdr:rowOff>
    </xdr:from>
    <xdr:to>
      <xdr:col>15</xdr:col>
      <xdr:colOff>101600</xdr:colOff>
      <xdr:row>38</xdr:row>
      <xdr:rowOff>8827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7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336504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6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16,017
15,388
38.23
9,147,470
8,708,012
424,918
5,303,494
6,356,991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73698</xdr:rowOff>
    </xdr:from>
    <xdr:to>
      <xdr:col>24</xdr:col>
      <xdr:colOff>63500</xdr:colOff>
      <xdr:row>36</xdr:row>
      <xdr:rowOff>124689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5898"/>
          <a:ext cx="838200" cy="5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94010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51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109207</xdr:rowOff>
    </xdr:from>
    <xdr:to>
      <xdr:col>19</xdr:col>
      <xdr:colOff>177800</xdr:colOff>
      <xdr:row>36</xdr:row>
      <xdr:rowOff>124689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81407"/>
          <a:ext cx="8890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87914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4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109207</xdr:rowOff>
    </xdr:from>
    <xdr:to>
      <xdr:col>15</xdr:col>
      <xdr:colOff>50800</xdr:colOff>
      <xdr:row>36</xdr:row>
      <xdr:rowOff>151828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1407"/>
          <a:ext cx="889000" cy="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133380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151828</xdr:rowOff>
    </xdr:from>
    <xdr:to>
      <xdr:col>10</xdr:col>
      <xdr:colOff>114300</xdr:colOff>
      <xdr:row>37</xdr:row>
      <xdr:rowOff>133464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4028"/>
          <a:ext cx="889000" cy="1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16692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22898</xdr:rowOff>
    </xdr:from>
    <xdr:to>
      <xdr:col>24</xdr:col>
      <xdr:colOff>114300</xdr:colOff>
      <xdr:row>36</xdr:row>
      <xdr:rowOff>124498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73889</xdr:rowOff>
    </xdr:from>
    <xdr:to>
      <xdr:col>20</xdr:col>
      <xdr:colOff>38100</xdr:colOff>
      <xdr:row>37</xdr:row>
      <xdr:rowOff>4039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166616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58407</xdr:rowOff>
    </xdr:from>
    <xdr:to>
      <xdr:col>15</xdr:col>
      <xdr:colOff>101600</xdr:colOff>
      <xdr:row>36</xdr:row>
      <xdr:rowOff>160007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151134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101028</xdr:rowOff>
    </xdr:from>
    <xdr:to>
      <xdr:col>10</xdr:col>
      <xdr:colOff>165100</xdr:colOff>
      <xdr:row>37</xdr:row>
      <xdr:rowOff>31178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22305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82664</xdr:rowOff>
    </xdr:from>
    <xdr:to>
      <xdr:col>6</xdr:col>
      <xdr:colOff>38100</xdr:colOff>
      <xdr:row>38</xdr:row>
      <xdr:rowOff>12815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6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44333</xdr:rowOff>
    </xdr:from>
    <xdr:to>
      <xdr:col>24</xdr:col>
      <xdr:colOff>62865</xdr:colOff>
      <xdr:row>56</xdr:row>
      <xdr:rowOff>93976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88283"/>
          <a:ext cx="1270" cy="906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97803</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6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93976</xdr:rowOff>
    </xdr:from>
    <xdr:to>
      <xdr:col>24</xdr:col>
      <xdr:colOff>152400</xdr:colOff>
      <xdr:row>56</xdr:row>
      <xdr:rowOff>93976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69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162460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6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44333</xdr:rowOff>
    </xdr:from>
    <xdr:to>
      <xdr:col>24</xdr:col>
      <xdr:colOff>152400</xdr:colOff>
      <xdr:row>51</xdr:row>
      <xdr:rowOff>44333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8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80291</xdr:rowOff>
    </xdr:from>
    <xdr:to>
      <xdr:col>24</xdr:col>
      <xdr:colOff>63500</xdr:colOff>
      <xdr:row>56</xdr:row>
      <xdr:rowOff>117846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8149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141605</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8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118728</xdr:rowOff>
    </xdr:from>
    <xdr:to>
      <xdr:col>24</xdr:col>
      <xdr:colOff>114300</xdr:colOff>
      <xdr:row>55</xdr:row>
      <xdr:rowOff>48878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117846</xdr:rowOff>
    </xdr:from>
    <xdr:to>
      <xdr:col>19</xdr:col>
      <xdr:colOff>177800</xdr:colOff>
      <xdr:row>56</xdr:row>
      <xdr:rowOff>161088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19046"/>
          <a:ext cx="889000" cy="4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167072</xdr:rowOff>
    </xdr:from>
    <xdr:to>
      <xdr:col>20</xdr:col>
      <xdr:colOff>38100</xdr:colOff>
      <xdr:row>55</xdr:row>
      <xdr:rowOff>97222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113749</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147454</xdr:rowOff>
    </xdr:from>
    <xdr:to>
      <xdr:col>15</xdr:col>
      <xdr:colOff>50800</xdr:colOff>
      <xdr:row>56</xdr:row>
      <xdr:rowOff>161088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48654"/>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67773</xdr:rowOff>
    </xdr:from>
    <xdr:to>
      <xdr:col>15</xdr:col>
      <xdr:colOff>101600</xdr:colOff>
      <xdr:row>55</xdr:row>
      <xdr:rowOff>169373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14450</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147454</xdr:rowOff>
    </xdr:from>
    <xdr:to>
      <xdr:col>10</xdr:col>
      <xdr:colOff>114300</xdr:colOff>
      <xdr:row>56</xdr:row>
      <xdr:rowOff>150595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48654"/>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121896</xdr:rowOff>
    </xdr:from>
    <xdr:to>
      <xdr:col>10</xdr:col>
      <xdr:colOff>165100</xdr:colOff>
      <xdr:row>56</xdr:row>
      <xdr:rowOff>52046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68573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127876</xdr:rowOff>
    </xdr:from>
    <xdr:to>
      <xdr:col>6</xdr:col>
      <xdr:colOff>38100</xdr:colOff>
      <xdr:row>56</xdr:row>
      <xdr:rowOff>58026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5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74553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3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29491</xdr:rowOff>
    </xdr:from>
    <xdr:to>
      <xdr:col>24</xdr:col>
      <xdr:colOff>114300</xdr:colOff>
      <xdr:row>56</xdr:row>
      <xdr:rowOff>131091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115868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4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67046</xdr:rowOff>
    </xdr:from>
    <xdr:to>
      <xdr:col>20</xdr:col>
      <xdr:colOff>38100</xdr:colOff>
      <xdr:row>56</xdr:row>
      <xdr:rowOff>168646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159773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6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110288</xdr:rowOff>
    </xdr:from>
    <xdr:to>
      <xdr:col>15</xdr:col>
      <xdr:colOff>101600</xdr:colOff>
      <xdr:row>57</xdr:row>
      <xdr:rowOff>40438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1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31565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96654</xdr:rowOff>
    </xdr:from>
    <xdr:to>
      <xdr:col>10</xdr:col>
      <xdr:colOff>165100</xdr:colOff>
      <xdr:row>57</xdr:row>
      <xdr:rowOff>26804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17931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99795</xdr:rowOff>
    </xdr:from>
    <xdr:to>
      <xdr:col>6</xdr:col>
      <xdr:colOff>38100</xdr:colOff>
      <xdr:row>57</xdr:row>
      <xdr:rowOff>29945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21072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127310</xdr:rowOff>
    </xdr:from>
    <xdr:to>
      <xdr:col>24</xdr:col>
      <xdr:colOff>63500</xdr:colOff>
      <xdr:row>77</xdr:row>
      <xdr:rowOff>150856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28960"/>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75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127310</xdr:rowOff>
    </xdr:from>
    <xdr:to>
      <xdr:col>19</xdr:col>
      <xdr:colOff>177800</xdr:colOff>
      <xdr:row>77</xdr:row>
      <xdr:rowOff>167041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28960"/>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119126</xdr:rowOff>
    </xdr:from>
    <xdr:to>
      <xdr:col>15</xdr:col>
      <xdr:colOff>50800</xdr:colOff>
      <xdr:row>77</xdr:row>
      <xdr:rowOff>167041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20776"/>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113804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107330</xdr:rowOff>
    </xdr:from>
    <xdr:to>
      <xdr:col>10</xdr:col>
      <xdr:colOff>114300</xdr:colOff>
      <xdr:row>77</xdr:row>
      <xdr:rowOff>119126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08980"/>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47647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117736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100056</xdr:rowOff>
    </xdr:from>
    <xdr:to>
      <xdr:col>24</xdr:col>
      <xdr:colOff>114300</xdr:colOff>
      <xdr:row>78</xdr:row>
      <xdr:rowOff>30206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14983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76510</xdr:rowOff>
    </xdr:from>
    <xdr:to>
      <xdr:col>20</xdr:col>
      <xdr:colOff>38100</xdr:colOff>
      <xdr:row>78</xdr:row>
      <xdr:rowOff>6660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169237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116241</xdr:rowOff>
    </xdr:from>
    <xdr:to>
      <xdr:col>15</xdr:col>
      <xdr:colOff>101600</xdr:colOff>
      <xdr:row>78</xdr:row>
      <xdr:rowOff>46391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37518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1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68326</xdr:rowOff>
    </xdr:from>
    <xdr:to>
      <xdr:col>10</xdr:col>
      <xdr:colOff>165100</xdr:colOff>
      <xdr:row>77</xdr:row>
      <xdr:rowOff>169926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161053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56530</xdr:rowOff>
    </xdr:from>
    <xdr:to>
      <xdr:col>6</xdr:col>
      <xdr:colOff>38100</xdr:colOff>
      <xdr:row>77</xdr:row>
      <xdr:rowOff>158130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149257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157759</xdr:rowOff>
    </xdr:from>
    <xdr:to>
      <xdr:col>24</xdr:col>
      <xdr:colOff>62865</xdr:colOff>
      <xdr:row>97</xdr:row>
      <xdr:rowOff>50530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16809"/>
          <a:ext cx="1270" cy="1264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54357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6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50530</xdr:rowOff>
    </xdr:from>
    <xdr:to>
      <xdr:col>24</xdr:col>
      <xdr:colOff>152400</xdr:colOff>
      <xdr:row>97</xdr:row>
      <xdr:rowOff>50530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68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104436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1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157759</xdr:rowOff>
    </xdr:from>
    <xdr:to>
      <xdr:col>24</xdr:col>
      <xdr:colOff>152400</xdr:colOff>
      <xdr:row>89</xdr:row>
      <xdr:rowOff>157759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50530</xdr:rowOff>
    </xdr:from>
    <xdr:to>
      <xdr:col>24</xdr:col>
      <xdr:colOff>63500</xdr:colOff>
      <xdr:row>97</xdr:row>
      <xdr:rowOff>129789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81180"/>
          <a:ext cx="8382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94567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867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71690</xdr:rowOff>
    </xdr:from>
    <xdr:to>
      <xdr:col>24</xdr:col>
      <xdr:colOff>114300</xdr:colOff>
      <xdr:row>94</xdr:row>
      <xdr:rowOff>1840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0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58465</xdr:rowOff>
    </xdr:from>
    <xdr:to>
      <xdr:col>19</xdr:col>
      <xdr:colOff>177800</xdr:colOff>
      <xdr:row>97</xdr:row>
      <xdr:rowOff>129789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89115"/>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68342</xdr:rowOff>
    </xdr:from>
    <xdr:to>
      <xdr:col>20</xdr:col>
      <xdr:colOff>38100</xdr:colOff>
      <xdr:row>94</xdr:row>
      <xdr:rowOff>169942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8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15019</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59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58465</xdr:rowOff>
    </xdr:from>
    <xdr:to>
      <xdr:col>15</xdr:col>
      <xdr:colOff>50800</xdr:colOff>
      <xdr:row>99</xdr:row>
      <xdr:rowOff>8190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89115"/>
          <a:ext cx="889000" cy="29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52259</xdr:rowOff>
    </xdr:from>
    <xdr:to>
      <xdr:col>15</xdr:col>
      <xdr:colOff>101600</xdr:colOff>
      <xdr:row>93</xdr:row>
      <xdr:rowOff>153859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170386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577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8190</xdr:rowOff>
    </xdr:from>
    <xdr:to>
      <xdr:col>10</xdr:col>
      <xdr:colOff>114300</xdr:colOff>
      <xdr:row>99</xdr:row>
      <xdr:rowOff>46399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8174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87626</xdr:rowOff>
    </xdr:from>
    <xdr:to>
      <xdr:col>10</xdr:col>
      <xdr:colOff>165100</xdr:colOff>
      <xdr:row>96</xdr:row>
      <xdr:rowOff>17776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34303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74874</xdr:rowOff>
    </xdr:from>
    <xdr:to>
      <xdr:col>6</xdr:col>
      <xdr:colOff>38100</xdr:colOff>
      <xdr:row>96</xdr:row>
      <xdr:rowOff>5024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21551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171180</xdr:rowOff>
    </xdr:from>
    <xdr:to>
      <xdr:col>24</xdr:col>
      <xdr:colOff>114300</xdr:colOff>
      <xdr:row>97</xdr:row>
      <xdr:rowOff>101330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86107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78989</xdr:rowOff>
    </xdr:from>
    <xdr:to>
      <xdr:col>20</xdr:col>
      <xdr:colOff>38100</xdr:colOff>
      <xdr:row>98</xdr:row>
      <xdr:rowOff>9139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7665</xdr:rowOff>
    </xdr:from>
    <xdr:to>
      <xdr:col>15</xdr:col>
      <xdr:colOff>101600</xdr:colOff>
      <xdr:row>97</xdr:row>
      <xdr:rowOff>109265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100392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3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128840</xdr:rowOff>
    </xdr:from>
    <xdr:to>
      <xdr:col>10</xdr:col>
      <xdr:colOff>165100</xdr:colOff>
      <xdr:row>99</xdr:row>
      <xdr:rowOff>58990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50117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2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167049</xdr:rowOff>
    </xdr:from>
    <xdr:to>
      <xdr:col>6</xdr:col>
      <xdr:colOff>38100</xdr:colOff>
      <xdr:row>99</xdr:row>
      <xdr:rowOff>97199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88326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6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126942</xdr:rowOff>
    </xdr:from>
    <xdr:to>
      <xdr:col>54</xdr:col>
      <xdr:colOff>189865</xdr:colOff>
      <xdr:row>38</xdr:row>
      <xdr:rowOff>17225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13342"/>
          <a:ext cx="1270" cy="91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21052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17225</xdr:rowOff>
    </xdr:from>
    <xdr:to>
      <xdr:col>55</xdr:col>
      <xdr:colOff>88900</xdr:colOff>
      <xdr:row>38</xdr:row>
      <xdr:rowOff>17225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73619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126942</xdr:rowOff>
    </xdr:from>
    <xdr:to>
      <xdr:col>55</xdr:col>
      <xdr:colOff>88900</xdr:colOff>
      <xdr:row>32</xdr:row>
      <xdr:rowOff>126942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13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71915</xdr:rowOff>
    </xdr:from>
    <xdr:to>
      <xdr:col>55</xdr:col>
      <xdr:colOff>0</xdr:colOff>
      <xdr:row>37</xdr:row>
      <xdr:rowOff>129946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15565"/>
          <a:ext cx="838200" cy="5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97691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74814</xdr:rowOff>
    </xdr:from>
    <xdr:to>
      <xdr:col>55</xdr:col>
      <xdr:colOff>50800</xdr:colOff>
      <xdr:row>36</xdr:row>
      <xdr:rowOff>4964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140603</xdr:rowOff>
    </xdr:from>
    <xdr:to>
      <xdr:col>50</xdr:col>
      <xdr:colOff>114300</xdr:colOff>
      <xdr:row>37</xdr:row>
      <xdr:rowOff>129946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12803"/>
          <a:ext cx="889000" cy="16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81868</xdr:rowOff>
    </xdr:from>
    <xdr:to>
      <xdr:col>50</xdr:col>
      <xdr:colOff>165100</xdr:colOff>
      <xdr:row>36</xdr:row>
      <xdr:rowOff>12018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28545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5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167818</xdr:rowOff>
    </xdr:from>
    <xdr:to>
      <xdr:col>45</xdr:col>
      <xdr:colOff>177800</xdr:colOff>
      <xdr:row>36</xdr:row>
      <xdr:rowOff>140603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139868"/>
          <a:ext cx="889000" cy="11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4754</xdr:rowOff>
    </xdr:from>
    <xdr:to>
      <xdr:col>46</xdr:col>
      <xdr:colOff>38100</xdr:colOff>
      <xdr:row>36</xdr:row>
      <xdr:rowOff>106354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122881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167818</xdr:rowOff>
    </xdr:from>
    <xdr:to>
      <xdr:col>41</xdr:col>
      <xdr:colOff>50800</xdr:colOff>
      <xdr:row>38</xdr:row>
      <xdr:rowOff>45190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139868"/>
          <a:ext cx="889000" cy="14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55916</xdr:rowOff>
    </xdr:from>
    <xdr:to>
      <xdr:col>41</xdr:col>
      <xdr:colOff>101600</xdr:colOff>
      <xdr:row>29</xdr:row>
      <xdr:rowOff>157516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2593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138539</xdr:rowOff>
    </xdr:from>
    <xdr:to>
      <xdr:col>36</xdr:col>
      <xdr:colOff>165100</xdr:colOff>
      <xdr:row>37</xdr:row>
      <xdr:rowOff>68689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85216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21115</xdr:rowOff>
    </xdr:from>
    <xdr:to>
      <xdr:col>55</xdr:col>
      <xdr:colOff>50800</xdr:colOff>
      <xdr:row>37</xdr:row>
      <xdr:rowOff>122715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107492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79146</xdr:rowOff>
    </xdr:from>
    <xdr:to>
      <xdr:col>50</xdr:col>
      <xdr:colOff>165100</xdr:colOff>
      <xdr:row>38</xdr:row>
      <xdr:rowOff>9296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423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1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89803</xdr:rowOff>
    </xdr:from>
    <xdr:to>
      <xdr:col>46</xdr:col>
      <xdr:colOff>38100</xdr:colOff>
      <xdr:row>37</xdr:row>
      <xdr:rowOff>19953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11080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35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117018</xdr:rowOff>
    </xdr:from>
    <xdr:to>
      <xdr:col>41</xdr:col>
      <xdr:colOff>101600</xdr:colOff>
      <xdr:row>30</xdr:row>
      <xdr:rowOff>47168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0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38295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8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165840</xdr:rowOff>
    </xdr:from>
    <xdr:to>
      <xdr:col>36</xdr:col>
      <xdr:colOff>165100</xdr:colOff>
      <xdr:row>38</xdr:row>
      <xdr:rowOff>95990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87117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77996</xdr:rowOff>
    </xdr:from>
    <xdr:to>
      <xdr:col>55</xdr:col>
      <xdr:colOff>0</xdr:colOff>
      <xdr:row>57</xdr:row>
      <xdr:rowOff>127726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50646"/>
          <a:ext cx="838200" cy="4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90097</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48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120041</xdr:rowOff>
    </xdr:from>
    <xdr:to>
      <xdr:col>50</xdr:col>
      <xdr:colOff>114300</xdr:colOff>
      <xdr:row>57</xdr:row>
      <xdr:rowOff>77996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21241"/>
          <a:ext cx="889000" cy="12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120041</xdr:rowOff>
    </xdr:from>
    <xdr:to>
      <xdr:col>45</xdr:col>
      <xdr:colOff>177800</xdr:colOff>
      <xdr:row>56</xdr:row>
      <xdr:rowOff>138461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21241"/>
          <a:ext cx="889000" cy="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138461</xdr:rowOff>
    </xdr:from>
    <xdr:to>
      <xdr:col>41</xdr:col>
      <xdr:colOff>50800</xdr:colOff>
      <xdr:row>57</xdr:row>
      <xdr:rowOff>107915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39661"/>
          <a:ext cx="889000" cy="14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76926</xdr:rowOff>
    </xdr:from>
    <xdr:to>
      <xdr:col>55</xdr:col>
      <xdr:colOff>50800</xdr:colOff>
      <xdr:row>58</xdr:row>
      <xdr:rowOff>7076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163303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27196</xdr:rowOff>
    </xdr:from>
    <xdr:to>
      <xdr:col>50</xdr:col>
      <xdr:colOff>165100</xdr:colOff>
      <xdr:row>57</xdr:row>
      <xdr:rowOff>128796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119923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9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69241</xdr:rowOff>
    </xdr:from>
    <xdr:to>
      <xdr:col>46</xdr:col>
      <xdr:colOff>38100</xdr:colOff>
      <xdr:row>56</xdr:row>
      <xdr:rowOff>170841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161968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87661</xdr:rowOff>
    </xdr:from>
    <xdr:to>
      <xdr:col>41</xdr:col>
      <xdr:colOff>101600</xdr:colOff>
      <xdr:row>57</xdr:row>
      <xdr:rowOff>17811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8938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8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57115</xdr:rowOff>
    </xdr:from>
    <xdr:to>
      <xdr:col>36</xdr:col>
      <xdr:colOff>165100</xdr:colOff>
      <xdr:row>57</xdr:row>
      <xdr:rowOff>158715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149842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36970</xdr:rowOff>
    </xdr:from>
    <xdr:to>
      <xdr:col>55</xdr:col>
      <xdr:colOff>0</xdr:colOff>
      <xdr:row>79</xdr:row>
      <xdr:rowOff>38139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81520"/>
          <a:ext cx="8382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71717</xdr:rowOff>
    </xdr:from>
    <xdr:to>
      <xdr:col>50</xdr:col>
      <xdr:colOff>114300</xdr:colOff>
      <xdr:row>79</xdr:row>
      <xdr:rowOff>36970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44817"/>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157700</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31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71717</xdr:rowOff>
    </xdr:from>
    <xdr:to>
      <xdr:col>45</xdr:col>
      <xdr:colOff>177800</xdr:colOff>
      <xdr:row>78</xdr:row>
      <xdr:rowOff>138443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44817"/>
          <a:ext cx="889000" cy="6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57738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37491</xdr:rowOff>
    </xdr:from>
    <xdr:to>
      <xdr:col>41</xdr:col>
      <xdr:colOff>50800</xdr:colOff>
      <xdr:row>78</xdr:row>
      <xdr:rowOff>138443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10591"/>
          <a:ext cx="889000" cy="10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79798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158789</xdr:rowOff>
    </xdr:from>
    <xdr:to>
      <xdr:col>55</xdr:col>
      <xdr:colOff>50800</xdr:colOff>
      <xdr:row>79</xdr:row>
      <xdr:rowOff>88939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73716</xdr:rowOff>
    </xdr:from>
    <xdr:ext cx="378565"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157620</xdr:rowOff>
    </xdr:from>
    <xdr:to>
      <xdr:col>50</xdr:col>
      <xdr:colOff>165100</xdr:colOff>
      <xdr:row>79</xdr:row>
      <xdr:rowOff>87770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78897</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23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20917</xdr:rowOff>
    </xdr:from>
    <xdr:to>
      <xdr:col>46</xdr:col>
      <xdr:colOff>38100</xdr:colOff>
      <xdr:row>78</xdr:row>
      <xdr:rowOff>122517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113644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8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87643</xdr:rowOff>
    </xdr:from>
    <xdr:to>
      <xdr:col>41</xdr:col>
      <xdr:colOff>101600</xdr:colOff>
      <xdr:row>79</xdr:row>
      <xdr:rowOff>17793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8920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158141</xdr:rowOff>
    </xdr:from>
    <xdr:to>
      <xdr:col>36</xdr:col>
      <xdr:colOff>165100</xdr:colOff>
      <xdr:row>78</xdr:row>
      <xdr:rowOff>88291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79418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96059</xdr:rowOff>
    </xdr:from>
    <xdr:to>
      <xdr:col>55</xdr:col>
      <xdr:colOff>0</xdr:colOff>
      <xdr:row>98</xdr:row>
      <xdr:rowOff>112170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98159"/>
          <a:ext cx="8382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18073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4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4423</xdr:rowOff>
    </xdr:from>
    <xdr:to>
      <xdr:col>50</xdr:col>
      <xdr:colOff>114300</xdr:colOff>
      <xdr:row>98</xdr:row>
      <xdr:rowOff>96059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63623"/>
          <a:ext cx="889000" cy="43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100119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129848</xdr:rowOff>
    </xdr:from>
    <xdr:to>
      <xdr:col>45</xdr:col>
      <xdr:colOff>177800</xdr:colOff>
      <xdr:row>96</xdr:row>
      <xdr:rowOff>4423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17598"/>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129848</xdr:rowOff>
    </xdr:from>
    <xdr:to>
      <xdr:col>41</xdr:col>
      <xdr:colOff>50800</xdr:colOff>
      <xdr:row>98</xdr:row>
      <xdr:rowOff>43993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17598"/>
          <a:ext cx="889000" cy="4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138926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79229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61370</xdr:rowOff>
    </xdr:from>
    <xdr:to>
      <xdr:col>55</xdr:col>
      <xdr:colOff>50800</xdr:colOff>
      <xdr:row>98</xdr:row>
      <xdr:rowOff>162970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6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147747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7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45259</xdr:rowOff>
    </xdr:from>
    <xdr:to>
      <xdr:col>50</xdr:col>
      <xdr:colOff>165100</xdr:colOff>
      <xdr:row>98</xdr:row>
      <xdr:rowOff>146859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137986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125073</xdr:rowOff>
    </xdr:from>
    <xdr:to>
      <xdr:col>46</xdr:col>
      <xdr:colOff>38100</xdr:colOff>
      <xdr:row>96</xdr:row>
      <xdr:rowOff>55223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46350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0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79048</xdr:rowOff>
    </xdr:from>
    <xdr:to>
      <xdr:col>41</xdr:col>
      <xdr:colOff>101600</xdr:colOff>
      <xdr:row>96</xdr:row>
      <xdr:rowOff>9198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164643</xdr:rowOff>
    </xdr:from>
    <xdr:to>
      <xdr:col>36</xdr:col>
      <xdr:colOff>165100</xdr:colOff>
      <xdr:row>98</xdr:row>
      <xdr:rowOff>94793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85920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141117</xdr:rowOff>
    </xdr:from>
    <xdr:to>
      <xdr:col>85</xdr:col>
      <xdr:colOff>127000</xdr:colOff>
      <xdr:row>38</xdr:row>
      <xdr:rowOff>82230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484767"/>
          <a:ext cx="838200" cy="1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120692</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12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39299</xdr:rowOff>
    </xdr:from>
    <xdr:to>
      <xdr:col>81</xdr:col>
      <xdr:colOff>50800</xdr:colOff>
      <xdr:row>38</xdr:row>
      <xdr:rowOff>82230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554399"/>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39299</xdr:rowOff>
    </xdr:from>
    <xdr:to>
      <xdr:col>76</xdr:col>
      <xdr:colOff>114300</xdr:colOff>
      <xdr:row>38</xdr:row>
      <xdr:rowOff>83327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554399"/>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83327</xdr:rowOff>
    </xdr:from>
    <xdr:to>
      <xdr:col>71</xdr:col>
      <xdr:colOff>177800</xdr:colOff>
      <xdr:row>38</xdr:row>
      <xdr:rowOff>134991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598427"/>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47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90317</xdr:rowOff>
    </xdr:from>
    <xdr:to>
      <xdr:col>85</xdr:col>
      <xdr:colOff>177800</xdr:colOff>
      <xdr:row>38</xdr:row>
      <xdr:rowOff>20467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4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68744</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1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31430</xdr:rowOff>
    </xdr:from>
    <xdr:to>
      <xdr:col>81</xdr:col>
      <xdr:colOff>101600</xdr:colOff>
      <xdr:row>38</xdr:row>
      <xdr:rowOff>133030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124157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6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159949</xdr:rowOff>
    </xdr:from>
    <xdr:to>
      <xdr:col>76</xdr:col>
      <xdr:colOff>165100</xdr:colOff>
      <xdr:row>38</xdr:row>
      <xdr:rowOff>90099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81226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59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32527</xdr:rowOff>
    </xdr:from>
    <xdr:to>
      <xdr:col>72</xdr:col>
      <xdr:colOff>38100</xdr:colOff>
      <xdr:row>38</xdr:row>
      <xdr:rowOff>134127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125254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64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84191</xdr:rowOff>
    </xdr:from>
    <xdr:to>
      <xdr:col>67</xdr:col>
      <xdr:colOff>101600</xdr:colOff>
      <xdr:row>39</xdr:row>
      <xdr:rowOff>14341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5468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9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95841</xdr:rowOff>
    </xdr:from>
    <xdr:to>
      <xdr:col>85</xdr:col>
      <xdr:colOff>126364</xdr:colOff>
      <xdr:row>77</xdr:row>
      <xdr:rowOff>12305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25891"/>
          <a:ext cx="1269" cy="1288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16132</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21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12305</xdr:rowOff>
    </xdr:from>
    <xdr:to>
      <xdr:col>86</xdr:col>
      <xdr:colOff>25400</xdr:colOff>
      <xdr:row>77</xdr:row>
      <xdr:rowOff>12305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21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42518</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0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95841</xdr:rowOff>
    </xdr:from>
    <xdr:to>
      <xdr:col>86</xdr:col>
      <xdr:colOff>25400</xdr:colOff>
      <xdr:row>69</xdr:row>
      <xdr:rowOff>95841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2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8745</xdr:rowOff>
    </xdr:from>
    <xdr:to>
      <xdr:col>85</xdr:col>
      <xdr:colOff>127000</xdr:colOff>
      <xdr:row>77</xdr:row>
      <xdr:rowOff>89767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10395"/>
          <a:ext cx="838200" cy="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85635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430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62758</xdr:rowOff>
    </xdr:from>
    <xdr:to>
      <xdr:col>85</xdr:col>
      <xdr:colOff>177800</xdr:colOff>
      <xdr:row>73</xdr:row>
      <xdr:rowOff>164358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57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89767</xdr:rowOff>
    </xdr:from>
    <xdr:to>
      <xdr:col>81</xdr:col>
      <xdr:colOff>50800</xdr:colOff>
      <xdr:row>77</xdr:row>
      <xdr:rowOff>151146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91417"/>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112266</xdr:rowOff>
    </xdr:from>
    <xdr:to>
      <xdr:col>81</xdr:col>
      <xdr:colOff>101600</xdr:colOff>
      <xdr:row>74</xdr:row>
      <xdr:rowOff>42416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2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58943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40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151146</xdr:rowOff>
    </xdr:from>
    <xdr:to>
      <xdr:col>76</xdr:col>
      <xdr:colOff>114300</xdr:colOff>
      <xdr:row>78</xdr:row>
      <xdr:rowOff>22575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52796"/>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87626</xdr:rowOff>
    </xdr:from>
    <xdr:to>
      <xdr:col>76</xdr:col>
      <xdr:colOff>165100</xdr:colOff>
      <xdr:row>74</xdr:row>
      <xdr:rowOff>17776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60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34303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37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22575</xdr:rowOff>
    </xdr:from>
    <xdr:to>
      <xdr:col>71</xdr:col>
      <xdr:colOff>177800</xdr:colOff>
      <xdr:row>78</xdr:row>
      <xdr:rowOff>88379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95675"/>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135714</xdr:rowOff>
    </xdr:from>
    <xdr:to>
      <xdr:col>72</xdr:col>
      <xdr:colOff>38100</xdr:colOff>
      <xdr:row>74</xdr:row>
      <xdr:rowOff>65864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5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82391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4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10833</xdr:rowOff>
    </xdr:from>
    <xdr:to>
      <xdr:col>67</xdr:col>
      <xdr:colOff>101600</xdr:colOff>
      <xdr:row>74</xdr:row>
      <xdr:rowOff>112433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9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128960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4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129395</xdr:rowOff>
    </xdr:from>
    <xdr:to>
      <xdr:col>85</xdr:col>
      <xdr:colOff>177800</xdr:colOff>
      <xdr:row>77</xdr:row>
      <xdr:rowOff>59545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44322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38967</xdr:rowOff>
    </xdr:from>
    <xdr:to>
      <xdr:col>81</xdr:col>
      <xdr:colOff>101600</xdr:colOff>
      <xdr:row>77</xdr:row>
      <xdr:rowOff>140567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131694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100346</xdr:rowOff>
    </xdr:from>
    <xdr:to>
      <xdr:col>76</xdr:col>
      <xdr:colOff>165100</xdr:colOff>
      <xdr:row>78</xdr:row>
      <xdr:rowOff>30496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21623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143225</xdr:rowOff>
    </xdr:from>
    <xdr:to>
      <xdr:col>72</xdr:col>
      <xdr:colOff>38100</xdr:colOff>
      <xdr:row>78</xdr:row>
      <xdr:rowOff>73375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64502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3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37579</xdr:rowOff>
    </xdr:from>
    <xdr:to>
      <xdr:col>67</xdr:col>
      <xdr:colOff>101600</xdr:colOff>
      <xdr:row>78</xdr:row>
      <xdr:rowOff>139179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130306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5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83296</xdr:rowOff>
    </xdr:from>
    <xdr:to>
      <xdr:col>85</xdr:col>
      <xdr:colOff>127000</xdr:colOff>
      <xdr:row>98</xdr:row>
      <xdr:rowOff>45376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13946"/>
          <a:ext cx="838200" cy="13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28682</xdr:rowOff>
    </xdr:from>
    <xdr:to>
      <xdr:col>81</xdr:col>
      <xdr:colOff>50800</xdr:colOff>
      <xdr:row>98</xdr:row>
      <xdr:rowOff>45376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30782"/>
          <a:ext cx="889000" cy="1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6714</xdr:rowOff>
    </xdr:from>
    <xdr:to>
      <xdr:col>76</xdr:col>
      <xdr:colOff>114300</xdr:colOff>
      <xdr:row>98</xdr:row>
      <xdr:rowOff>28682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08814"/>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58483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3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6714</xdr:rowOff>
    </xdr:from>
    <xdr:to>
      <xdr:col>71</xdr:col>
      <xdr:colOff>177800</xdr:colOff>
      <xdr:row>98</xdr:row>
      <xdr:rowOff>106352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08814"/>
          <a:ext cx="889000" cy="9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50254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32496</xdr:rowOff>
    </xdr:from>
    <xdr:to>
      <xdr:col>85</xdr:col>
      <xdr:colOff>177800</xdr:colOff>
      <xdr:row>97</xdr:row>
      <xdr:rowOff>134096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10923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166026</xdr:rowOff>
    </xdr:from>
    <xdr:to>
      <xdr:col>81</xdr:col>
      <xdr:colOff>101600</xdr:colOff>
      <xdr:row>98</xdr:row>
      <xdr:rowOff>96176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87303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149332</xdr:rowOff>
    </xdr:from>
    <xdr:to>
      <xdr:col>76</xdr:col>
      <xdr:colOff>165100</xdr:colOff>
      <xdr:row>98</xdr:row>
      <xdr:rowOff>79482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7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70609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127364</xdr:rowOff>
    </xdr:from>
    <xdr:to>
      <xdr:col>72</xdr:col>
      <xdr:colOff>38100</xdr:colOff>
      <xdr:row>98</xdr:row>
      <xdr:rowOff>57514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48641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55552</xdr:rowOff>
    </xdr:from>
    <xdr:to>
      <xdr:col>67</xdr:col>
      <xdr:colOff>101600</xdr:colOff>
      <xdr:row>98</xdr:row>
      <xdr:rowOff>157152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5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148279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5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08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143129</xdr:rowOff>
    </xdr:from>
    <xdr:to>
      <xdr:col>116</xdr:col>
      <xdr:colOff>63500</xdr:colOff>
      <xdr:row>58</xdr:row>
      <xdr:rowOff>144500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72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144500</xdr:rowOff>
    </xdr:from>
    <xdr:to>
      <xdr:col>111</xdr:col>
      <xdr:colOff>177800</xdr:colOff>
      <xdr:row>58</xdr:row>
      <xdr:rowOff>145948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860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131394</xdr:rowOff>
    </xdr:from>
    <xdr:to>
      <xdr:col>107</xdr:col>
      <xdr:colOff>50800</xdr:colOff>
      <xdr:row>58</xdr:row>
      <xdr:rowOff>145948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75494"/>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131394</xdr:rowOff>
    </xdr:from>
    <xdr:to>
      <xdr:col>102</xdr:col>
      <xdr:colOff>114300</xdr:colOff>
      <xdr:row>58</xdr:row>
      <xdr:rowOff>134062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549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92329</xdr:rowOff>
    </xdr:from>
    <xdr:to>
      <xdr:col>116</xdr:col>
      <xdr:colOff>114300</xdr:colOff>
      <xdr:row>59</xdr:row>
      <xdr:rowOff>22479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7256</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51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93700</xdr:rowOff>
    </xdr:from>
    <xdr:to>
      <xdr:col>112</xdr:col>
      <xdr:colOff>38100</xdr:colOff>
      <xdr:row>59</xdr:row>
      <xdr:rowOff>23850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14977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3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95148</xdr:rowOff>
    </xdr:from>
    <xdr:to>
      <xdr:col>107</xdr:col>
      <xdr:colOff>101600</xdr:colOff>
      <xdr:row>59</xdr:row>
      <xdr:rowOff>25298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16425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31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80594</xdr:rowOff>
    </xdr:from>
    <xdr:to>
      <xdr:col>102</xdr:col>
      <xdr:colOff>165100</xdr:colOff>
      <xdr:row>59</xdr:row>
      <xdr:rowOff>10744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1871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83262</xdr:rowOff>
    </xdr:from>
    <xdr:to>
      <xdr:col>98</xdr:col>
      <xdr:colOff>38100</xdr:colOff>
      <xdr:row>59</xdr:row>
      <xdr:rowOff>13412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4539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2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14904</xdr:rowOff>
    </xdr:from>
    <xdr:to>
      <xdr:col>116</xdr:col>
      <xdr:colOff>63500</xdr:colOff>
      <xdr:row>75</xdr:row>
      <xdr:rowOff>65634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873654"/>
          <a:ext cx="8382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61980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406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14904</xdr:rowOff>
    </xdr:from>
    <xdr:to>
      <xdr:col>111</xdr:col>
      <xdr:colOff>177800</xdr:colOff>
      <xdr:row>75</xdr:row>
      <xdr:rowOff>34354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73654"/>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170146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3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34354</xdr:rowOff>
    </xdr:from>
    <xdr:to>
      <xdr:col>107</xdr:col>
      <xdr:colOff>50800</xdr:colOff>
      <xdr:row>75</xdr:row>
      <xdr:rowOff>84265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893104"/>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42225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84265</xdr:rowOff>
    </xdr:from>
    <xdr:to>
      <xdr:col>102</xdr:col>
      <xdr:colOff>114300</xdr:colOff>
      <xdr:row>75</xdr:row>
      <xdr:rowOff>134423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943015"/>
          <a:ext cx="889000" cy="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95394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14834</xdr:rowOff>
    </xdr:from>
    <xdr:to>
      <xdr:col>116</xdr:col>
      <xdr:colOff>114300</xdr:colOff>
      <xdr:row>75</xdr:row>
      <xdr:rowOff>116434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164711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135554</xdr:rowOff>
    </xdr:from>
    <xdr:to>
      <xdr:col>112</xdr:col>
      <xdr:colOff>38100</xdr:colOff>
      <xdr:row>75</xdr:row>
      <xdr:rowOff>65704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56831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9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155004</xdr:rowOff>
    </xdr:from>
    <xdr:to>
      <xdr:col>107</xdr:col>
      <xdr:colOff>101600</xdr:colOff>
      <xdr:row>75</xdr:row>
      <xdr:rowOff>85154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76281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9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33465</xdr:rowOff>
    </xdr:from>
    <xdr:to>
      <xdr:col>102</xdr:col>
      <xdr:colOff>165100</xdr:colOff>
      <xdr:row>75</xdr:row>
      <xdr:rowOff>135065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126192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9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83623</xdr:rowOff>
    </xdr:from>
    <xdr:to>
      <xdr:col>98</xdr:col>
      <xdr:colOff>38100</xdr:colOff>
      <xdr:row>76</xdr:row>
      <xdr:rowOff>13773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事院勧告に基づく引上げを行ったため上昇した。補助費は一部事務組合の火葬場とごみ処理場建設に要した地方債の元金償還開始に伴う分担金の増により上昇した。物件費はふるさと納税の寄附増に伴う委託料を要因に上昇。普通建設事業費は大型な整備がなかったため低下した。扶助費については、電力・ガス・食料品等価格高騰重点支援給付金、介護給付費の増が上昇要因。扶助費の決算額も年々上昇傾向ではあるものの、他団体と比較すると低位にある。他団体は過疎の指定を受けている団体も多くあり、本町よりもさらに高齢化が進んでいることが要因と考えられる。公債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ヵ年に公共施設更新に伴う大型の地方債の借り入れを行い、その元金償還が開始したことにより決算額は増加傾向にある。令和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年度以降は大型な投資的事業を行っておらず、借入額も最小限に抑えていることから、令和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年度をピークに減少に転じることを見込んでいる。</a:t>
          </a:r>
        </a:p>
        <a:p>
          <a:r>
            <a:rPr kumimoji="1" lang="ja-JP" altLang="en-US" sz="1300">
              <a:latin typeface="ＭＳ Ｐゴシック" panose="020B0600070205080204" pitchFamily="50" charset="-128"/>
              <a:ea typeface="ＭＳ Ｐゴシック" panose="020B0600070205080204" pitchFamily="50" charset="-128"/>
            </a:rPr>
            <a:t>　全ての経費について類似団体平均を下回っているが、今後も高齢化に伴う扶助費割合の増、老朽化した公共施設の更新整備の経費の増などが見込まれるため、引き続き適切な財政運営に努める。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16,017
15,388
38.23
9,147,470
8,708,012
424,918
5,303,494
6,356,991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61595</xdr:rowOff>
    </xdr:from>
    <xdr:to>
      <xdr:col>24</xdr:col>
      <xdr:colOff>63500</xdr:colOff>
      <xdr:row>37</xdr:row>
      <xdr:rowOff>36830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2345"/>
          <a:ext cx="8382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106824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4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61595</xdr:rowOff>
    </xdr:from>
    <xdr:to>
      <xdr:col>19</xdr:col>
      <xdr:colOff>177800</xdr:colOff>
      <xdr:row>37</xdr:row>
      <xdr:rowOff>94361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2345"/>
          <a:ext cx="889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94361</xdr:rowOff>
    </xdr:from>
    <xdr:to>
      <xdr:col>15</xdr:col>
      <xdr:colOff>50800</xdr:colOff>
      <xdr:row>37</xdr:row>
      <xdr:rowOff>166370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38011"/>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139971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134366</xdr:rowOff>
    </xdr:from>
    <xdr:to>
      <xdr:col>10</xdr:col>
      <xdr:colOff>114300</xdr:colOff>
      <xdr:row>37</xdr:row>
      <xdr:rowOff>166370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780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44340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157480</xdr:rowOff>
    </xdr:from>
    <xdr:to>
      <xdr:col>24</xdr:col>
      <xdr:colOff>114300</xdr:colOff>
      <xdr:row>37</xdr:row>
      <xdr:rowOff>87630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72407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10795</xdr:rowOff>
    </xdr:from>
    <xdr:to>
      <xdr:col>20</xdr:col>
      <xdr:colOff>38100</xdr:colOff>
      <xdr:row>35</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103522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43561</xdr:rowOff>
    </xdr:from>
    <xdr:to>
      <xdr:col>15</xdr:col>
      <xdr:colOff>101600</xdr:colOff>
      <xdr:row>37</xdr:row>
      <xdr:rowOff>145161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136288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115570</xdr:rowOff>
    </xdr:from>
    <xdr:to>
      <xdr:col>10</xdr:col>
      <xdr:colOff>165100</xdr:colOff>
      <xdr:row>38</xdr:row>
      <xdr:rowOff>45720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36847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83566</xdr:rowOff>
    </xdr:from>
    <xdr:to>
      <xdr:col>6</xdr:col>
      <xdr:colOff>38100</xdr:colOff>
      <xdr:row>38</xdr:row>
      <xdr:rowOff>13715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4843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130176</xdr:rowOff>
    </xdr:from>
    <xdr:to>
      <xdr:col>24</xdr:col>
      <xdr:colOff>62865</xdr:colOff>
      <xdr:row>58</xdr:row>
      <xdr:rowOff>70717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2676"/>
          <a:ext cx="1270" cy="131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74544</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70717</xdr:rowOff>
    </xdr:from>
    <xdr:to>
      <xdr:col>24</xdr:col>
      <xdr:colOff>152400</xdr:colOff>
      <xdr:row>58</xdr:row>
      <xdr:rowOff>70717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1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76853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130176</xdr:rowOff>
    </xdr:from>
    <xdr:to>
      <xdr:col>24</xdr:col>
      <xdr:colOff>152400</xdr:colOff>
      <xdr:row>50</xdr:row>
      <xdr:rowOff>130176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37505</xdr:rowOff>
    </xdr:from>
    <xdr:to>
      <xdr:col>24</xdr:col>
      <xdr:colOff>63500</xdr:colOff>
      <xdr:row>58</xdr:row>
      <xdr:rowOff>47863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81605"/>
          <a:ext cx="8382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96300</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526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73423</xdr:rowOff>
    </xdr:from>
    <xdr:to>
      <xdr:col>24</xdr:col>
      <xdr:colOff>114300</xdr:colOff>
      <xdr:row>57</xdr:row>
      <xdr:rowOff>3573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67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37505</xdr:rowOff>
    </xdr:from>
    <xdr:to>
      <xdr:col>19</xdr:col>
      <xdr:colOff>177800</xdr:colOff>
      <xdr:row>58</xdr:row>
      <xdr:rowOff>54909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81605"/>
          <a:ext cx="889000" cy="1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145270</xdr:rowOff>
    </xdr:from>
    <xdr:to>
      <xdr:col>20</xdr:col>
      <xdr:colOff>38100</xdr:colOff>
      <xdr:row>57</xdr:row>
      <xdr:rowOff>75420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91947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52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74137</xdr:rowOff>
    </xdr:from>
    <xdr:to>
      <xdr:col>15</xdr:col>
      <xdr:colOff>50800</xdr:colOff>
      <xdr:row>58</xdr:row>
      <xdr:rowOff>54909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675337"/>
          <a:ext cx="889000" cy="3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111420</xdr:rowOff>
    </xdr:from>
    <xdr:to>
      <xdr:col>15</xdr:col>
      <xdr:colOff>101600</xdr:colOff>
      <xdr:row>57</xdr:row>
      <xdr:rowOff>41570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58097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48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74137</xdr:rowOff>
    </xdr:from>
    <xdr:to>
      <xdr:col>10</xdr:col>
      <xdr:colOff>114300</xdr:colOff>
      <xdr:row>58</xdr:row>
      <xdr:rowOff>112177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675337"/>
          <a:ext cx="889000" cy="38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101919</xdr:rowOff>
    </xdr:from>
    <xdr:to>
      <xdr:col>10</xdr:col>
      <xdr:colOff>165100</xdr:colOff>
      <xdr:row>56</xdr:row>
      <xdr:rowOff>32069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53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48596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30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115777</xdr:rowOff>
    </xdr:from>
    <xdr:to>
      <xdr:col>6</xdr:col>
      <xdr:colOff>38100</xdr:colOff>
      <xdr:row>58</xdr:row>
      <xdr:rowOff>45927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8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62454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66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168513</xdr:rowOff>
    </xdr:from>
    <xdr:to>
      <xdr:col>24</xdr:col>
      <xdr:colOff>114300</xdr:colOff>
      <xdr:row>58</xdr:row>
      <xdr:rowOff>98663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83440</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158155</xdr:rowOff>
    </xdr:from>
    <xdr:to>
      <xdr:col>20</xdr:col>
      <xdr:colOff>38100</xdr:colOff>
      <xdr:row>58</xdr:row>
      <xdr:rowOff>88305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79432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4109</xdr:rowOff>
    </xdr:from>
    <xdr:to>
      <xdr:col>15</xdr:col>
      <xdr:colOff>101600</xdr:colOff>
      <xdr:row>58</xdr:row>
      <xdr:rowOff>105709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96836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4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23337</xdr:rowOff>
    </xdr:from>
    <xdr:to>
      <xdr:col>10</xdr:col>
      <xdr:colOff>165100</xdr:colOff>
      <xdr:row>56</xdr:row>
      <xdr:rowOff>124937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6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116064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71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61377</xdr:rowOff>
    </xdr:from>
    <xdr:to>
      <xdr:col>6</xdr:col>
      <xdr:colOff>38100</xdr:colOff>
      <xdr:row>58</xdr:row>
      <xdr:rowOff>162977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154104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38844</xdr:rowOff>
    </xdr:from>
    <xdr:to>
      <xdr:col>24</xdr:col>
      <xdr:colOff>62865</xdr:colOff>
      <xdr:row>77</xdr:row>
      <xdr:rowOff>63043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211794"/>
          <a:ext cx="1270" cy="10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66870</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2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63043</xdr:rowOff>
    </xdr:from>
    <xdr:to>
      <xdr:col>24</xdr:col>
      <xdr:colOff>152400</xdr:colOff>
      <xdr:row>77</xdr:row>
      <xdr:rowOff>63043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26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156971</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8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38844</xdr:rowOff>
    </xdr:from>
    <xdr:to>
      <xdr:col>24</xdr:col>
      <xdr:colOff>152400</xdr:colOff>
      <xdr:row>71</xdr:row>
      <xdr:rowOff>38844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21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63043</xdr:rowOff>
    </xdr:from>
    <xdr:to>
      <xdr:col>24</xdr:col>
      <xdr:colOff>63500</xdr:colOff>
      <xdr:row>77</xdr:row>
      <xdr:rowOff>146678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64693"/>
          <a:ext cx="8382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91812</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4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68935</xdr:rowOff>
    </xdr:from>
    <xdr:to>
      <xdr:col>24</xdr:col>
      <xdr:colOff>114300</xdr:colOff>
      <xdr:row>73</xdr:row>
      <xdr:rowOff>170535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5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86131</xdr:rowOff>
    </xdr:from>
    <xdr:to>
      <xdr:col>19</xdr:col>
      <xdr:colOff>177800</xdr:colOff>
      <xdr:row>77</xdr:row>
      <xdr:rowOff>146678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3287781"/>
          <a:ext cx="8890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58736</xdr:rowOff>
    </xdr:from>
    <xdr:to>
      <xdr:col>20</xdr:col>
      <xdr:colOff>38100</xdr:colOff>
      <xdr:row>74</xdr:row>
      <xdr:rowOff>160336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274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5413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52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86131</xdr:rowOff>
    </xdr:from>
    <xdr:to>
      <xdr:col>15</xdr:col>
      <xdr:colOff>50800</xdr:colOff>
      <xdr:row>78</xdr:row>
      <xdr:rowOff>74048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287781"/>
          <a:ext cx="8890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166047</xdr:rowOff>
    </xdr:from>
    <xdr:to>
      <xdr:col>15</xdr:col>
      <xdr:colOff>101600</xdr:colOff>
      <xdr:row>74</xdr:row>
      <xdr:rowOff>96197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268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112724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45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74048</xdr:rowOff>
    </xdr:from>
    <xdr:to>
      <xdr:col>10</xdr:col>
      <xdr:colOff>114300</xdr:colOff>
      <xdr:row>79</xdr:row>
      <xdr:rowOff>60920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447148"/>
          <a:ext cx="889000" cy="15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110944</xdr:rowOff>
    </xdr:from>
    <xdr:to>
      <xdr:col>10</xdr:col>
      <xdr:colOff>165100</xdr:colOff>
      <xdr:row>76</xdr:row>
      <xdr:rowOff>41094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29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57621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74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8280</xdr:rowOff>
    </xdr:from>
    <xdr:to>
      <xdr:col>6</xdr:col>
      <xdr:colOff>38100</xdr:colOff>
      <xdr:row>76</xdr:row>
      <xdr:rowOff>109880</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126407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1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12243</xdr:rowOff>
    </xdr:from>
    <xdr:to>
      <xdr:col>24</xdr:col>
      <xdr:colOff>114300</xdr:colOff>
      <xdr:row>77</xdr:row>
      <xdr:rowOff>113843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2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98620</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2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95878</xdr:rowOff>
    </xdr:from>
    <xdr:to>
      <xdr:col>20</xdr:col>
      <xdr:colOff>38100</xdr:colOff>
      <xdr:row>78</xdr:row>
      <xdr:rowOff>26028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2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17155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39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35331</xdr:rowOff>
    </xdr:from>
    <xdr:to>
      <xdr:col>15</xdr:col>
      <xdr:colOff>101600</xdr:colOff>
      <xdr:row>77</xdr:row>
      <xdr:rowOff>136931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2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128058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23248</xdr:rowOff>
    </xdr:from>
    <xdr:to>
      <xdr:col>10</xdr:col>
      <xdr:colOff>165100</xdr:colOff>
      <xdr:row>78</xdr:row>
      <xdr:rowOff>124848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115975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8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10120</xdr:rowOff>
    </xdr:from>
    <xdr:to>
      <xdr:col>6</xdr:col>
      <xdr:colOff>38100</xdr:colOff>
      <xdr:row>79</xdr:row>
      <xdr:rowOff>111720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5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102847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64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154953</xdr:rowOff>
    </xdr:from>
    <xdr:to>
      <xdr:col>24</xdr:col>
      <xdr:colOff>63500</xdr:colOff>
      <xdr:row>97</xdr:row>
      <xdr:rowOff>61392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614153"/>
          <a:ext cx="838200" cy="7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233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105817</xdr:rowOff>
    </xdr:from>
    <xdr:to>
      <xdr:col>19</xdr:col>
      <xdr:colOff>177800</xdr:colOff>
      <xdr:row>97</xdr:row>
      <xdr:rowOff>61392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393567"/>
          <a:ext cx="889000" cy="29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105817</xdr:rowOff>
    </xdr:from>
    <xdr:to>
      <xdr:col>15</xdr:col>
      <xdr:colOff>50800</xdr:colOff>
      <xdr:row>96</xdr:row>
      <xdr:rowOff>136728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393567"/>
          <a:ext cx="889000" cy="20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166476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4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136728</xdr:rowOff>
    </xdr:from>
    <xdr:to>
      <xdr:col>10</xdr:col>
      <xdr:colOff>114300</xdr:colOff>
      <xdr:row>97</xdr:row>
      <xdr:rowOff>84443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595928"/>
          <a:ext cx="889000" cy="1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104153</xdr:rowOff>
    </xdr:from>
    <xdr:to>
      <xdr:col>24</xdr:col>
      <xdr:colOff>114300</xdr:colOff>
      <xdr:row>97</xdr:row>
      <xdr:rowOff>34303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5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82580</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5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10592</xdr:rowOff>
    </xdr:from>
    <xdr:to>
      <xdr:col>20</xdr:col>
      <xdr:colOff>38100</xdr:colOff>
      <xdr:row>97</xdr:row>
      <xdr:rowOff>112192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6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103319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7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55017</xdr:rowOff>
    </xdr:from>
    <xdr:to>
      <xdr:col>15</xdr:col>
      <xdr:colOff>101600</xdr:colOff>
      <xdr:row>95</xdr:row>
      <xdr:rowOff>156617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3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85928</xdr:rowOff>
    </xdr:from>
    <xdr:to>
      <xdr:col>10</xdr:col>
      <xdr:colOff>165100</xdr:colOff>
      <xdr:row>97</xdr:row>
      <xdr:rowOff>16078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7205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6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33643</xdr:rowOff>
    </xdr:from>
    <xdr:to>
      <xdr:col>6</xdr:col>
      <xdr:colOff>38100</xdr:colOff>
      <xdr:row>97</xdr:row>
      <xdr:rowOff>135243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6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126370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7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31931</xdr:rowOff>
    </xdr:from>
    <xdr:to>
      <xdr:col>55</xdr:col>
      <xdr:colOff>0</xdr:colOff>
      <xdr:row>39</xdr:row>
      <xdr:rowOff>31931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7184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31931</xdr:rowOff>
    </xdr:from>
    <xdr:to>
      <xdr:col>50</xdr:col>
      <xdr:colOff>114300</xdr:colOff>
      <xdr:row>39</xdr:row>
      <xdr:rowOff>35197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8750300" y="671848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155702</xdr:rowOff>
    </xdr:from>
    <xdr:to>
      <xdr:col>45</xdr:col>
      <xdr:colOff>177800</xdr:colOff>
      <xdr:row>39</xdr:row>
      <xdr:rowOff>35197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670802"/>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38</xdr:row>
      <xdr:rowOff>158314</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flipV="1">
          <a:off x="6972300" y="667080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152581</xdr:rowOff>
    </xdr:from>
    <xdr:to>
      <xdr:col>55</xdr:col>
      <xdr:colOff>50800</xdr:colOff>
      <xdr:row>39</xdr:row>
      <xdr:rowOff>82731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67508</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582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152581</xdr:rowOff>
    </xdr:from>
    <xdr:to>
      <xdr:col>50</xdr:col>
      <xdr:colOff>165100</xdr:colOff>
      <xdr:row>39</xdr:row>
      <xdr:rowOff>82731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73858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155847</xdr:rowOff>
    </xdr:from>
    <xdr:to>
      <xdr:col>46</xdr:col>
      <xdr:colOff>38100</xdr:colOff>
      <xdr:row>39</xdr:row>
      <xdr:rowOff>85997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77124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104902</xdr:rowOff>
    </xdr:from>
    <xdr:to>
      <xdr:col>41</xdr:col>
      <xdr:colOff>101600</xdr:colOff>
      <xdr:row>39</xdr:row>
      <xdr:rowOff>35052</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26179</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2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107514</xdr:rowOff>
    </xdr:from>
    <xdr:to>
      <xdr:col>36</xdr:col>
      <xdr:colOff>165100</xdr:colOff>
      <xdr:row>39</xdr:row>
      <xdr:rowOff>37664</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28791</xdr:rowOff>
    </xdr:from>
    <xdr:ext cx="378565"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83017" y="671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43928</xdr:rowOff>
    </xdr:from>
    <xdr:to>
      <xdr:col>54</xdr:col>
      <xdr:colOff>189865</xdr:colOff>
      <xdr:row>58</xdr:row>
      <xdr:rowOff>11923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787878"/>
          <a:ext cx="1270"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15750</xdr:rowOff>
    </xdr:from>
    <xdr:ext cx="534377"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995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11923</xdr:rowOff>
    </xdr:from>
    <xdr:to>
      <xdr:col>55</xdr:col>
      <xdr:colOff>88900</xdr:colOff>
      <xdr:row>58</xdr:row>
      <xdr:rowOff>11923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995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162055</xdr:rowOff>
    </xdr:from>
    <xdr:ext cx="599010"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56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43928</xdr:rowOff>
    </xdr:from>
    <xdr:to>
      <xdr:col>55</xdr:col>
      <xdr:colOff>88900</xdr:colOff>
      <xdr:row>51</xdr:row>
      <xdr:rowOff>43928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78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109351</xdr:rowOff>
    </xdr:from>
    <xdr:to>
      <xdr:col>55</xdr:col>
      <xdr:colOff>0</xdr:colOff>
      <xdr:row>57</xdr:row>
      <xdr:rowOff>8495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9639300" y="9710551"/>
          <a:ext cx="838200" cy="7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63815</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32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40938</xdr:rowOff>
    </xdr:from>
    <xdr:to>
      <xdr:col>55</xdr:col>
      <xdr:colOff>50800</xdr:colOff>
      <xdr:row>55</xdr:row>
      <xdr:rowOff>142538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4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109351</xdr:rowOff>
    </xdr:from>
    <xdr:to>
      <xdr:col>50</xdr:col>
      <xdr:colOff>114300</xdr:colOff>
      <xdr:row>57</xdr:row>
      <xdr:rowOff>123720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8750300" y="9710551"/>
          <a:ext cx="889000" cy="18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95627</xdr:rowOff>
    </xdr:from>
    <xdr:to>
      <xdr:col>50</xdr:col>
      <xdr:colOff>165100</xdr:colOff>
      <xdr:row>56</xdr:row>
      <xdr:rowOff>25777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52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42304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30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123720</xdr:rowOff>
    </xdr:from>
    <xdr:to>
      <xdr:col>45</xdr:col>
      <xdr:colOff>177800</xdr:colOff>
      <xdr:row>58</xdr:row>
      <xdr:rowOff>49099</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7861300" y="9896370"/>
          <a:ext cx="889000" cy="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27962</xdr:rowOff>
    </xdr:from>
    <xdr:to>
      <xdr:col>46</xdr:col>
      <xdr:colOff>38100</xdr:colOff>
      <xdr:row>55</xdr:row>
      <xdr:rowOff>129562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45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146089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2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8299</xdr:rowOff>
    </xdr:from>
    <xdr:to>
      <xdr:col>41</xdr:col>
      <xdr:colOff>50800</xdr:colOff>
      <xdr:row>58</xdr:row>
      <xdr:rowOff>49099</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972300" y="9952399"/>
          <a:ext cx="8890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35201</xdr:rowOff>
    </xdr:from>
    <xdr:to>
      <xdr:col>41</xdr:col>
      <xdr:colOff>101600</xdr:colOff>
      <xdr:row>54</xdr:row>
      <xdr:rowOff>136801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29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153328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06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82630</xdr:rowOff>
    </xdr:from>
    <xdr:to>
      <xdr:col>36</xdr:col>
      <xdr:colOff>165100</xdr:colOff>
      <xdr:row>55</xdr:row>
      <xdr:rowOff>12780</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93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29307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1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129145</xdr:rowOff>
    </xdr:from>
    <xdr:to>
      <xdr:col>55</xdr:col>
      <xdr:colOff>50800</xdr:colOff>
      <xdr:row>57</xdr:row>
      <xdr:rowOff>59295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9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107572</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97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58551</xdr:rowOff>
    </xdr:from>
    <xdr:to>
      <xdr:col>50</xdr:col>
      <xdr:colOff>165100</xdr:colOff>
      <xdr:row>56</xdr:row>
      <xdr:rowOff>160151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96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151278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2111" y="97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72920</xdr:rowOff>
    </xdr:from>
    <xdr:to>
      <xdr:col>46</xdr:col>
      <xdr:colOff>38100</xdr:colOff>
      <xdr:row>58</xdr:row>
      <xdr:rowOff>3070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98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165647</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83111" y="993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169749</xdr:rowOff>
    </xdr:from>
    <xdr:to>
      <xdr:col>41</xdr:col>
      <xdr:colOff>101600</xdr:colOff>
      <xdr:row>58</xdr:row>
      <xdr:rowOff>99899</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99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91026</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94111"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128949</xdr:rowOff>
    </xdr:from>
    <xdr:to>
      <xdr:col>36</xdr:col>
      <xdr:colOff>165100</xdr:colOff>
      <xdr:row>58</xdr:row>
      <xdr:rowOff>59099</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99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50226</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705111" y="99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144081</xdr:rowOff>
    </xdr:from>
    <xdr:to>
      <xdr:col>55</xdr:col>
      <xdr:colOff>0</xdr:colOff>
      <xdr:row>77</xdr:row>
      <xdr:rowOff>36449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9639300" y="12145581"/>
          <a:ext cx="838200" cy="10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73461</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760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36449</xdr:rowOff>
    </xdr:from>
    <xdr:to>
      <xdr:col>50</xdr:col>
      <xdr:colOff>114300</xdr:colOff>
      <xdr:row>78</xdr:row>
      <xdr:rowOff>10579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8750300" y="13238099"/>
          <a:ext cx="889000" cy="1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23918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164275</xdr:rowOff>
    </xdr:from>
    <xdr:to>
      <xdr:col>45</xdr:col>
      <xdr:colOff>177800</xdr:colOff>
      <xdr:row>78</xdr:row>
      <xdr:rowOff>10579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7861300" y="13023025"/>
          <a:ext cx="889000" cy="36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112310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6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164275</xdr:rowOff>
    </xdr:from>
    <xdr:to>
      <xdr:col>41</xdr:col>
      <xdr:colOff>50800</xdr:colOff>
      <xdr:row>79</xdr:row>
      <xdr:rowOff>65215</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972300" y="13023025"/>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78744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93281</xdr:rowOff>
    </xdr:from>
    <xdr:to>
      <xdr:col>55</xdr:col>
      <xdr:colOff>50800</xdr:colOff>
      <xdr:row>71</xdr:row>
      <xdr:rowOff>23431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46308</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20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157099</xdr:rowOff>
    </xdr:from>
    <xdr:to>
      <xdr:col>50</xdr:col>
      <xdr:colOff>165100</xdr:colOff>
      <xdr:row>77</xdr:row>
      <xdr:rowOff>87249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31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78376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32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131229</xdr:rowOff>
    </xdr:from>
    <xdr:to>
      <xdr:col>46</xdr:col>
      <xdr:colOff>38100</xdr:colOff>
      <xdr:row>78</xdr:row>
      <xdr:rowOff>61379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33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52506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34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113474</xdr:rowOff>
    </xdr:from>
    <xdr:to>
      <xdr:col>41</xdr:col>
      <xdr:colOff>101600</xdr:colOff>
      <xdr:row>76</xdr:row>
      <xdr:rowOff>43625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29722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34752</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14415</xdr:rowOff>
    </xdr:from>
    <xdr:to>
      <xdr:col>36</xdr:col>
      <xdr:colOff>165100</xdr:colOff>
      <xdr:row>79</xdr:row>
      <xdr:rowOff>116015</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5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107142</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37428" y="1365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19774</xdr:rowOff>
    </xdr:from>
    <xdr:to>
      <xdr:col>55</xdr:col>
      <xdr:colOff>0</xdr:colOff>
      <xdr:row>98</xdr:row>
      <xdr:rowOff>81420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21874"/>
          <a:ext cx="8382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5913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68084</xdr:rowOff>
    </xdr:from>
    <xdr:to>
      <xdr:col>50</xdr:col>
      <xdr:colOff>114300</xdr:colOff>
      <xdr:row>98</xdr:row>
      <xdr:rowOff>81420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7018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9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167639</xdr:rowOff>
    </xdr:from>
    <xdr:to>
      <xdr:col>45</xdr:col>
      <xdr:colOff>177800</xdr:colOff>
      <xdr:row>98</xdr:row>
      <xdr:rowOff>68084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798289"/>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165270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59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167639</xdr:rowOff>
    </xdr:from>
    <xdr:to>
      <xdr:col>41</xdr:col>
      <xdr:colOff>50800</xdr:colOff>
      <xdr:row>98</xdr:row>
      <xdr:rowOff>34773</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798289"/>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55999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47274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59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140424</xdr:rowOff>
    </xdr:from>
    <xdr:to>
      <xdr:col>55</xdr:col>
      <xdr:colOff>50800</xdr:colOff>
      <xdr:row>98</xdr:row>
      <xdr:rowOff>70574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55351</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30620</xdr:rowOff>
    </xdr:from>
    <xdr:to>
      <xdr:col>50</xdr:col>
      <xdr:colOff>165100</xdr:colOff>
      <xdr:row>98</xdr:row>
      <xdr:rowOff>132220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123347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17284</xdr:rowOff>
    </xdr:from>
    <xdr:to>
      <xdr:col>46</xdr:col>
      <xdr:colOff>38100</xdr:colOff>
      <xdr:row>98</xdr:row>
      <xdr:rowOff>118884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110011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1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116839</xdr:rowOff>
    </xdr:from>
    <xdr:to>
      <xdr:col>41</xdr:col>
      <xdr:colOff>101600</xdr:colOff>
      <xdr:row>98</xdr:row>
      <xdr:rowOff>46989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38116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84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155423</xdr:rowOff>
    </xdr:from>
    <xdr:to>
      <xdr:col>36</xdr:col>
      <xdr:colOff>165100</xdr:colOff>
      <xdr:row>98</xdr:row>
      <xdr:rowOff>85573</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76700</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11684</xdr:rowOff>
    </xdr:from>
    <xdr:to>
      <xdr:col>85</xdr:col>
      <xdr:colOff>127000</xdr:colOff>
      <xdr:row>36</xdr:row>
      <xdr:rowOff>66319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6183884"/>
          <a:ext cx="8382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115938</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594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27640</xdr:rowOff>
    </xdr:from>
    <xdr:to>
      <xdr:col>81</xdr:col>
      <xdr:colOff>50800</xdr:colOff>
      <xdr:row>36</xdr:row>
      <xdr:rowOff>66319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4592300" y="6199840"/>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98945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117206</xdr:rowOff>
    </xdr:from>
    <xdr:to>
      <xdr:col>76</xdr:col>
      <xdr:colOff>114300</xdr:colOff>
      <xdr:row>36</xdr:row>
      <xdr:rowOff>27640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3703300" y="6117956"/>
          <a:ext cx="889000" cy="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67051</xdr:rowOff>
    </xdr:from>
    <xdr:to>
      <xdr:col>71</xdr:col>
      <xdr:colOff>177800</xdr:colOff>
      <xdr:row>35</xdr:row>
      <xdr:rowOff>117206</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2814300" y="6067801"/>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28968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35003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0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132334</xdr:rowOff>
    </xdr:from>
    <xdr:to>
      <xdr:col>85</xdr:col>
      <xdr:colOff>177800</xdr:colOff>
      <xdr:row>36</xdr:row>
      <xdr:rowOff>62484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110761</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1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15519</xdr:rowOff>
    </xdr:from>
    <xdr:to>
      <xdr:col>81</xdr:col>
      <xdr:colOff>101600</xdr:colOff>
      <xdr:row>36</xdr:row>
      <xdr:rowOff>117119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1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108246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2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148290</xdr:rowOff>
    </xdr:from>
    <xdr:to>
      <xdr:col>76</xdr:col>
      <xdr:colOff>165100</xdr:colOff>
      <xdr:row>36</xdr:row>
      <xdr:rowOff>78440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1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69567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62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66406</xdr:rowOff>
    </xdr:from>
    <xdr:to>
      <xdr:col>72</xdr:col>
      <xdr:colOff>38100</xdr:colOff>
      <xdr:row>35</xdr:row>
      <xdr:rowOff>168006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60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13083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8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16251</xdr:rowOff>
    </xdr:from>
    <xdr:to>
      <xdr:col>67</xdr:col>
      <xdr:colOff>101600</xdr:colOff>
      <xdr:row>35</xdr:row>
      <xdr:rowOff>117851</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0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134378</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57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157235</xdr:rowOff>
    </xdr:from>
    <xdr:to>
      <xdr:col>85</xdr:col>
      <xdr:colOff>127000</xdr:colOff>
      <xdr:row>58</xdr:row>
      <xdr:rowOff>157340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10101335"/>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38368</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46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138519</xdr:rowOff>
    </xdr:from>
    <xdr:to>
      <xdr:col>81</xdr:col>
      <xdr:colOff>50800</xdr:colOff>
      <xdr:row>58</xdr:row>
      <xdr:rowOff>157235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739719"/>
          <a:ext cx="889000" cy="36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33996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138519</xdr:rowOff>
    </xdr:from>
    <xdr:to>
      <xdr:col>76</xdr:col>
      <xdr:colOff>114300</xdr:colOff>
      <xdr:row>56</xdr:row>
      <xdr:rowOff>155987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739719"/>
          <a:ext cx="889000" cy="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34818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155987</xdr:rowOff>
    </xdr:from>
    <xdr:to>
      <xdr:col>71</xdr:col>
      <xdr:colOff>177800</xdr:colOff>
      <xdr:row>58</xdr:row>
      <xdr:rowOff>97275</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757187"/>
          <a:ext cx="889000" cy="28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115409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106540</xdr:rowOff>
    </xdr:from>
    <xdr:to>
      <xdr:col>85</xdr:col>
      <xdr:colOff>177800</xdr:colOff>
      <xdr:row>59</xdr:row>
      <xdr:rowOff>36690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21467</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9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106435</xdr:rowOff>
    </xdr:from>
    <xdr:to>
      <xdr:col>81</xdr:col>
      <xdr:colOff>101600</xdr:colOff>
      <xdr:row>59</xdr:row>
      <xdr:rowOff>36585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27712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4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87719</xdr:rowOff>
    </xdr:from>
    <xdr:to>
      <xdr:col>76</xdr:col>
      <xdr:colOff>165100</xdr:colOff>
      <xdr:row>57</xdr:row>
      <xdr:rowOff>17869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6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34396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46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105187</xdr:rowOff>
    </xdr:from>
    <xdr:to>
      <xdr:col>72</xdr:col>
      <xdr:colOff>38100</xdr:colOff>
      <xdr:row>57</xdr:row>
      <xdr:rowOff>35337</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7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51864</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48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46475</xdr:rowOff>
    </xdr:from>
    <xdr:to>
      <xdr:col>67</xdr:col>
      <xdr:colOff>101600</xdr:colOff>
      <xdr:row>58</xdr:row>
      <xdr:rowOff>148075</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139202</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0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141117</xdr:rowOff>
    </xdr:from>
    <xdr:to>
      <xdr:col>85</xdr:col>
      <xdr:colOff>127000</xdr:colOff>
      <xdr:row>78</xdr:row>
      <xdr:rowOff>82231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342767"/>
          <a:ext cx="838200" cy="11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120693</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2979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39298</xdr:rowOff>
    </xdr:from>
    <xdr:to>
      <xdr:col>81</xdr:col>
      <xdr:colOff>50800</xdr:colOff>
      <xdr:row>78</xdr:row>
      <xdr:rowOff>82231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412398"/>
          <a:ext cx="889000" cy="4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39298</xdr:rowOff>
    </xdr:from>
    <xdr:to>
      <xdr:col>76</xdr:col>
      <xdr:colOff>114300</xdr:colOff>
      <xdr:row>78</xdr:row>
      <xdr:rowOff>83327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412398"/>
          <a:ext cx="889000" cy="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2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83327</xdr:rowOff>
    </xdr:from>
    <xdr:to>
      <xdr:col>71</xdr:col>
      <xdr:colOff>177800</xdr:colOff>
      <xdr:row>78</xdr:row>
      <xdr:rowOff>134990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456427"/>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90317</xdr:rowOff>
    </xdr:from>
    <xdr:to>
      <xdr:col>85</xdr:col>
      <xdr:colOff>177800</xdr:colOff>
      <xdr:row>78</xdr:row>
      <xdr:rowOff>20467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2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68744</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27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31431</xdr:rowOff>
    </xdr:from>
    <xdr:to>
      <xdr:col>81</xdr:col>
      <xdr:colOff>101600</xdr:colOff>
      <xdr:row>78</xdr:row>
      <xdr:rowOff>133031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0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124158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4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159948</xdr:rowOff>
    </xdr:from>
    <xdr:to>
      <xdr:col>76</xdr:col>
      <xdr:colOff>165100</xdr:colOff>
      <xdr:row>78</xdr:row>
      <xdr:rowOff>90098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3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81225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45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32527</xdr:rowOff>
    </xdr:from>
    <xdr:to>
      <xdr:col>72</xdr:col>
      <xdr:colOff>38100</xdr:colOff>
      <xdr:row>78</xdr:row>
      <xdr:rowOff>134127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4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125254</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4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84190</xdr:rowOff>
    </xdr:from>
    <xdr:to>
      <xdr:col>67</xdr:col>
      <xdr:colOff>101600</xdr:colOff>
      <xdr:row>79</xdr:row>
      <xdr:rowOff>14340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5467</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5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95842</xdr:rowOff>
    </xdr:from>
    <xdr:to>
      <xdr:col>85</xdr:col>
      <xdr:colOff>126364</xdr:colOff>
      <xdr:row>97</xdr:row>
      <xdr:rowOff>12305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54892"/>
          <a:ext cx="1269" cy="128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16132</xdr:rowOff>
    </xdr:from>
    <xdr:ext cx="534377"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64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12305</xdr:rowOff>
    </xdr:from>
    <xdr:to>
      <xdr:col>86</xdr:col>
      <xdr:colOff>25400</xdr:colOff>
      <xdr:row>97</xdr:row>
      <xdr:rowOff>12305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6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42519</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3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95842</xdr:rowOff>
    </xdr:from>
    <xdr:to>
      <xdr:col>86</xdr:col>
      <xdr:colOff>25400</xdr:colOff>
      <xdr:row>89</xdr:row>
      <xdr:rowOff>95842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54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8745</xdr:rowOff>
    </xdr:from>
    <xdr:to>
      <xdr:col>85</xdr:col>
      <xdr:colOff>127000</xdr:colOff>
      <xdr:row>97</xdr:row>
      <xdr:rowOff>89767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639395"/>
          <a:ext cx="838200" cy="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85634</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585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62757</xdr:rowOff>
    </xdr:from>
    <xdr:to>
      <xdr:col>85</xdr:col>
      <xdr:colOff>177800</xdr:colOff>
      <xdr:row>93</xdr:row>
      <xdr:rowOff>164357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00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89767</xdr:rowOff>
    </xdr:from>
    <xdr:to>
      <xdr:col>81</xdr:col>
      <xdr:colOff>50800</xdr:colOff>
      <xdr:row>97</xdr:row>
      <xdr:rowOff>151146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20417"/>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112266</xdr:rowOff>
    </xdr:from>
    <xdr:to>
      <xdr:col>81</xdr:col>
      <xdr:colOff>101600</xdr:colOff>
      <xdr:row>94</xdr:row>
      <xdr:rowOff>42416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05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58943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151146</xdr:rowOff>
    </xdr:from>
    <xdr:to>
      <xdr:col>76</xdr:col>
      <xdr:colOff>114300</xdr:colOff>
      <xdr:row>98</xdr:row>
      <xdr:rowOff>22575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781796"/>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87626</xdr:rowOff>
    </xdr:from>
    <xdr:to>
      <xdr:col>76</xdr:col>
      <xdr:colOff>165100</xdr:colOff>
      <xdr:row>94</xdr:row>
      <xdr:rowOff>17776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03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34303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80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22575</xdr:rowOff>
    </xdr:from>
    <xdr:to>
      <xdr:col>71</xdr:col>
      <xdr:colOff>177800</xdr:colOff>
      <xdr:row>98</xdr:row>
      <xdr:rowOff>88379</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824675"/>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135714</xdr:rowOff>
    </xdr:from>
    <xdr:to>
      <xdr:col>72</xdr:col>
      <xdr:colOff>38100</xdr:colOff>
      <xdr:row>94</xdr:row>
      <xdr:rowOff>65864</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08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82391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8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10719</xdr:rowOff>
    </xdr:from>
    <xdr:to>
      <xdr:col>67</xdr:col>
      <xdr:colOff>101600</xdr:colOff>
      <xdr:row>94</xdr:row>
      <xdr:rowOff>112319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12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128846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0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129395</xdr:rowOff>
    </xdr:from>
    <xdr:to>
      <xdr:col>85</xdr:col>
      <xdr:colOff>177800</xdr:colOff>
      <xdr:row>97</xdr:row>
      <xdr:rowOff>59545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58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44322</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0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38967</xdr:rowOff>
    </xdr:from>
    <xdr:to>
      <xdr:col>81</xdr:col>
      <xdr:colOff>101600</xdr:colOff>
      <xdr:row>97</xdr:row>
      <xdr:rowOff>140567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131694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100346</xdr:rowOff>
    </xdr:from>
    <xdr:to>
      <xdr:col>76</xdr:col>
      <xdr:colOff>165100</xdr:colOff>
      <xdr:row>98</xdr:row>
      <xdr:rowOff>30496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7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21623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82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143225</xdr:rowOff>
    </xdr:from>
    <xdr:to>
      <xdr:col>72</xdr:col>
      <xdr:colOff>38100</xdr:colOff>
      <xdr:row>98</xdr:row>
      <xdr:rowOff>73375</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7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64502</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86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37579</xdr:rowOff>
    </xdr:from>
    <xdr:to>
      <xdr:col>67</xdr:col>
      <xdr:colOff>101600</xdr:colOff>
      <xdr:row>98</xdr:row>
      <xdr:rowOff>139179</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130306</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9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a:extLst>
            <a:ext uri="{FF2B5EF4-FFF2-40B4-BE49-F238E27FC236}">
              <a16:creationId xmlns:a16="http://schemas.microsoft.com/office/drawing/2014/main" id="{00000000-0008-0000-0700-0000F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9" name="諸支出金最小値テキスト">
          <a:extLst>
            <a:ext uri="{FF2B5EF4-FFF2-40B4-BE49-F238E27FC236}">
              <a16:creationId xmlns:a16="http://schemas.microsoft.com/office/drawing/2014/main" id="{00000000-0008-0000-0700-0000F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61" name="諸支出金最大値テキスト">
          <a:extLst>
            <a:ext uri="{FF2B5EF4-FFF2-40B4-BE49-F238E27FC236}">
              <a16:creationId xmlns:a16="http://schemas.microsoft.com/office/drawing/2014/main" id="{00000000-0008-0000-0700-0000F9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4" name="諸支出金平均値テキスト">
          <a:extLst>
            <a:ext uri="{FF2B5EF4-FFF2-40B4-BE49-F238E27FC236}">
              <a16:creationId xmlns:a16="http://schemas.microsoft.com/office/drawing/2014/main" id="{00000000-0008-0000-0700-0000FC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3" name="諸支出金該当値テキスト">
          <a:extLst>
            <a:ext uri="{FF2B5EF4-FFF2-40B4-BE49-F238E27FC236}">
              <a16:creationId xmlns:a16="http://schemas.microsoft.com/office/drawing/2014/main" id="{00000000-0008-0000-0700-00000F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上昇傾向にあるものの、他の項目と比較して類似団体内順位が最も低くなっている。消防費については類似団体平均とほぼ同額であるが、要因としては、南海トラフ特別強化対策地域に指定され、防災関係の予算に重点配分してきたことが挙げられる。</a:t>
          </a:r>
        </a:p>
        <a:p>
          <a:r>
            <a:rPr kumimoji="1" lang="ja-JP" altLang="en-US" sz="1300">
              <a:latin typeface="ＭＳ Ｐゴシック" panose="020B0600070205080204" pitchFamily="50" charset="-128"/>
              <a:ea typeface="ＭＳ Ｐゴシック" panose="020B0600070205080204" pitchFamily="50" charset="-128"/>
            </a:rPr>
            <a:t>　教育費は、令和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年度にかけて実施した新学校給食センター建設事業の竣工以降は横ばいで推移。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商工費の大幅な上昇は、令和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年度末をもって廃止した師崎港駐車場事業特別会計の精算により、師崎港駐車場事業特別会計で保有していた基金分を一般会計の師崎港観光センター周辺整備運営事業基金に</a:t>
          </a:r>
          <a:r>
            <a:rPr kumimoji="1" lang="en-US" altLang="ja-JP" sz="1300">
              <a:latin typeface="ＭＳ Ｐゴシック" panose="020B0600070205080204" pitchFamily="50" charset="-128"/>
              <a:ea typeface="ＭＳ Ｐゴシック" panose="020B0600070205080204" pitchFamily="50" charset="-128"/>
            </a:rPr>
            <a:t>551,395</a:t>
          </a:r>
          <a:r>
            <a:rPr kumimoji="1" lang="ja-JP" altLang="en-US" sz="1300">
              <a:latin typeface="ＭＳ Ｐゴシック" panose="020B0600070205080204" pitchFamily="50" charset="-128"/>
              <a:ea typeface="ＭＳ Ｐゴシック" panose="020B0600070205080204" pitchFamily="50" charset="-128"/>
            </a:rPr>
            <a:t>千円の積立を行ったことによるもの。</a:t>
          </a:r>
        </a:p>
        <a:p>
          <a:r>
            <a:rPr kumimoji="1" lang="ja-JP" altLang="en-US" sz="1300">
              <a:latin typeface="ＭＳ Ｐゴシック" panose="020B0600070205080204" pitchFamily="50" charset="-128"/>
              <a:ea typeface="ＭＳ Ｐゴシック" panose="020B0600070205080204" pitchFamily="50" charset="-128"/>
            </a:rPr>
            <a:t>　公債費は令和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ヵ年に公共施設更新に伴う大型の地方債の借り入れを行い、その元金償還が開始したことにより決算額は増加傾向にある。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高齢化に伴う更なる民生費の割合の増、老朽化した公共施設の更新整備の経費の増などが見込まれているため、引き続き適切な財政運営に努める。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年度まで実質単年度収支が赤字のため、継続して基金を取り崩していた。令和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年度以降は普通交付税の増を要因に実質単年度収支が黒字転換し、標準財政規模比の財政調整基金残高も改善傾向にある。</a:t>
          </a:r>
        </a:p>
        <a:p>
          <a:r>
            <a:rPr kumimoji="1" lang="ja-JP" altLang="en-US" sz="1200">
              <a:latin typeface="ＭＳ ゴシック" pitchFamily="49" charset="-128"/>
              <a:ea typeface="ＭＳ ゴシック" pitchFamily="49" charset="-128"/>
            </a:rPr>
            <a:t>　改善の主な要因は普通交付税の増であり、依存財源の増減により大きく左右される脆弱な財政構造に変わりない。</a:t>
          </a:r>
        </a:p>
        <a:p>
          <a:r>
            <a:rPr kumimoji="1" lang="ja-JP" altLang="en-US" sz="1200">
              <a:latin typeface="ＭＳ ゴシック" pitchFamily="49" charset="-128"/>
              <a:ea typeface="ＭＳ ゴシック" pitchFamily="49" charset="-128"/>
            </a:rPr>
            <a:t>　今の状態を維持するため、歳出の適正化を図り、堅実な財政運営に努める。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全会計において黒字となっているが、特に一般会計は外部要因に 影響を受けやすい脆弱な財政構造となっているため、引き続き適切な財政運営に努める。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臨時財政対策債を継続的に借入してきたことに加え、防災施設整備、学校給食センター整備等の財政規模に対して大型の投資の財源を地方債で調達してきたため元利償還金は増加傾向で推移。直近のピークは令和</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年度を想定しており、以降は減少に転じる見込み。</a:t>
          </a:r>
        </a:p>
        <a:p>
          <a:r>
            <a:rPr kumimoji="1" lang="ja-JP" altLang="en-US" sz="1200">
              <a:latin typeface="ＭＳ ゴシック" pitchFamily="49" charset="-128"/>
              <a:ea typeface="ＭＳ ゴシック" pitchFamily="49" charset="-128"/>
            </a:rPr>
            <a:t>　公営企業は水道事業において、管路耐震化事業の償還で現状の水準が継続する。</a:t>
          </a:r>
        </a:p>
        <a:p>
          <a:r>
            <a:rPr kumimoji="1" lang="ja-JP" altLang="en-US" sz="1200">
              <a:latin typeface="ＭＳ ゴシック" pitchFamily="49" charset="-128"/>
              <a:ea typeface="ＭＳ ゴシック" pitchFamily="49" charset="-128"/>
            </a:rPr>
            <a:t>　組合等については、令和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年度から火葬場及びごみ処理施設に要した借入の元金償還が開始したため、現状の水準が継続する。</a:t>
          </a:r>
        </a:p>
        <a:p>
          <a:r>
            <a:rPr kumimoji="1" lang="ja-JP" altLang="en-US" sz="1200">
              <a:latin typeface="ＭＳ ゴシック" pitchFamily="49" charset="-128"/>
              <a:ea typeface="ＭＳ ゴシック" pitchFamily="49" charset="-128"/>
            </a:rPr>
            <a:t>　老朽化した公共施設等の更新費用において、財政措置のある地方債を活用し、中長期的な財政計画を立てながら適切な財政運営を行っていく。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一般会計等に係る地方債の現在高は臨時財政対策債の継続発行に加え、防災施設、学校給食センター等の公共施設の整備の財源を地方債で調達してきたため、令和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年度をピークに、その後は減少に転じた。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事業で行う師崎港観光センター周辺整備に係る建設費用を債務負担行為に基づく支出予定額に計上したことにより、将来負担額は増加した。</a:t>
          </a:r>
        </a:p>
        <a:p>
          <a:r>
            <a:rPr kumimoji="1" lang="ja-JP" altLang="en-US" sz="1400">
              <a:latin typeface="ＭＳ ゴシック" pitchFamily="49" charset="-128"/>
              <a:ea typeface="ＭＳ ゴシック" pitchFamily="49" charset="-128"/>
            </a:rPr>
            <a:t>　臨時財政対策債の算入見込額の減少を要因に基準財政需要額算入見込額は減少。</a:t>
          </a:r>
        </a:p>
        <a:p>
          <a:r>
            <a:rPr kumimoji="1" lang="ja-JP" altLang="en-US" sz="1400">
              <a:latin typeface="ＭＳ ゴシック" pitchFamily="49" charset="-128"/>
              <a:ea typeface="ＭＳ ゴシック" pitchFamily="49" charset="-128"/>
            </a:rPr>
            <a:t>　組合等負担等見込額は火葬場整備、ごみ処理施設整備分が令和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年度に計上されたため、高い水準で推移。</a:t>
          </a:r>
        </a:p>
        <a:p>
          <a:r>
            <a:rPr kumimoji="1" lang="ja-JP" altLang="en-US" sz="1400">
              <a:latin typeface="ＭＳ ゴシック" pitchFamily="49" charset="-128"/>
              <a:ea typeface="ＭＳ ゴシック" pitchFamily="49" charset="-128"/>
            </a:rPr>
            <a:t>　今後の公共施設等の更新は、将来負担額とのバランスに留意しながら、適切な財政運営を行う。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愛知県南知多町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剰余金処分と利子の積立により財政調整基金に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百万円に留まったため、財政調整基金の残高は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特定目的基金では公共施設等整備基金へ積立を継続しているため、前期比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師崎港駐車場事業特別会計廃止に伴い、師崎港駐車場基金から一般会計の師崎港観光センター周辺整備運営事業基金へ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積立を行ったこともあり、基金全体としては前期比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百万円を残高の目安としており、この水準を維持する。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老朽化が進んでいる公共施設等の大規模修繕や更新のため公共施設等整備基金に計画的に積み立てを行う。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そのために、その他の歳出の抑制、効率的な町債の活用に努め、減少の幅を最小限に抑える。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公共施設等整備基金：公共施設等の整備に要する財源を円滑に調整するため。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：都市計画に定められた、道路・公園などの都市施設の整備のため。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師崎港観光センター周辺整備運営事業基金：師崎港観光センターの建替及び立体駐車場の建設、既存立体駐車場運営のため。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中学校図書購入基金：町立中学校の図書購入資金のため。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高齢者福祉基金　　：高齢者福祉事業基金のため。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百万円を取り崩したが、一般寄附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：基金運用益の積立を行った。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中学校図書購入基金：果実運用型基金のため、増減なし。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高齢者福祉基金　　：取崩しはなく、基金運用益の積立を行った。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森林環境譲与税基金：交付された森林環境譲与税を基金に積立した。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公共施設等整備基金：今後予定している公共施設等整備に充当していくため、計画な積み立てを行い、増額させていく予定である。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：知多南部衛生組合が行った新火葬場整備の償還金に対する財源として充当。新たに積み立てる予定はない。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師崎港観光センター周辺整備運営事業基金：師崎港観光センターの整備のために事業に充当し、取り崩していく予定。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中学校図書購入基金：果実運用型基金として、図書購入事業に充当していく予定で、残高の増減の予定はない。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高齢者福祉基金　　：現時点では基金を取り崩すような高齢者福祉事業は予定されていないため、残高の増減の予定はない。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の積み立てをしている。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普通交付税の追加交付もあり、財政調整基金の残高は前年度対比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百万円を残高の目安としており、この水準を維持する。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償還のために取り崩さなかったため増減はなかった。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財政調整基金及び公共施設等整備基金により地方債の償還を行うため、現時点では積立てる予定はない。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5" zoomScaleNormal="95" workbookViewId="0"/>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79"/>
      <c r="DK1" s="179"/>
      <c r="DL1" s="179"/>
      <c r="DM1" s="179"/>
      <c r="DN1" s="179"/>
      <c r="DO1" s="179"/>
    </row>
    <row r="2" spans="1:119" ht="24" thickBot="1" x14ac:dyDescent="0.25">
      <c r="B2" s="180" t="s">
        <v>77</v>
      </c>
      <c r="C2" s="180"/>
      <c r="D2" s="181"/>
    </row>
    <row r="3" spans="1:119" ht="18.75" customHeight="1" thickBot="1" x14ac:dyDescent="0.25">
      <c r="A3" s="179"/>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2">
      <c r="A4" s="179"/>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9147470</v>
      </c>
      <c r="BO4" s="450"/>
      <c r="BP4" s="450"/>
      <c r="BQ4" s="450"/>
      <c r="BR4" s="450"/>
      <c r="BS4" s="450"/>
      <c r="BT4" s="450"/>
      <c r="BU4" s="451"/>
      <c r="BV4" s="449">
        <v>8550978</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8</v>
      </c>
      <c r="CU4" s="590"/>
      <c r="CV4" s="590"/>
      <c r="CW4" s="590"/>
      <c r="CX4" s="590"/>
      <c r="CY4" s="590"/>
      <c r="CZ4" s="590"/>
      <c r="DA4" s="591"/>
      <c r="DB4" s="589">
        <v>7.3</v>
      </c>
      <c r="DC4" s="590"/>
      <c r="DD4" s="590"/>
      <c r="DE4" s="590"/>
      <c r="DF4" s="590"/>
      <c r="DG4" s="590"/>
      <c r="DH4" s="590"/>
      <c r="DI4" s="591"/>
    </row>
    <row r="5" spans="1:119" ht="18.75" customHeight="1" x14ac:dyDescent="0.2">
      <c r="A5" s="179"/>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8708012</v>
      </c>
      <c r="BO5" s="421"/>
      <c r="BP5" s="421"/>
      <c r="BQ5" s="421"/>
      <c r="BR5" s="421"/>
      <c r="BS5" s="421"/>
      <c r="BT5" s="421"/>
      <c r="BU5" s="422"/>
      <c r="BV5" s="420">
        <v>8139202</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90.3</v>
      </c>
      <c r="CU5" s="418"/>
      <c r="CV5" s="418"/>
      <c r="CW5" s="418"/>
      <c r="CX5" s="418"/>
      <c r="CY5" s="418"/>
      <c r="CZ5" s="418"/>
      <c r="DA5" s="419"/>
      <c r="DB5" s="417">
        <v>87.5</v>
      </c>
      <c r="DC5" s="418"/>
      <c r="DD5" s="418"/>
      <c r="DE5" s="418"/>
      <c r="DF5" s="418"/>
      <c r="DG5" s="418"/>
      <c r="DH5" s="418"/>
      <c r="DI5" s="419"/>
    </row>
    <row r="6" spans="1:119" ht="18.75" customHeight="1" x14ac:dyDescent="0.2">
      <c r="A6" s="179"/>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90</v>
      </c>
      <c r="AV6" s="479"/>
      <c r="AW6" s="479"/>
      <c r="AX6" s="479"/>
      <c r="AY6" s="434" t="s">
        <v>98</v>
      </c>
      <c r="AZ6" s="435"/>
      <c r="BA6" s="435"/>
      <c r="BB6" s="435"/>
      <c r="BC6" s="435"/>
      <c r="BD6" s="435"/>
      <c r="BE6" s="435"/>
      <c r="BF6" s="435"/>
      <c r="BG6" s="435"/>
      <c r="BH6" s="435"/>
      <c r="BI6" s="435"/>
      <c r="BJ6" s="435"/>
      <c r="BK6" s="435"/>
      <c r="BL6" s="435"/>
      <c r="BM6" s="436"/>
      <c r="BN6" s="420">
        <v>439458</v>
      </c>
      <c r="BO6" s="421"/>
      <c r="BP6" s="421"/>
      <c r="BQ6" s="421"/>
      <c r="BR6" s="421"/>
      <c r="BS6" s="421"/>
      <c r="BT6" s="421"/>
      <c r="BU6" s="422"/>
      <c r="BV6" s="420">
        <v>411776</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90.3</v>
      </c>
      <c r="CU6" s="564"/>
      <c r="CV6" s="564"/>
      <c r="CW6" s="564"/>
      <c r="CX6" s="564"/>
      <c r="CY6" s="564"/>
      <c r="CZ6" s="564"/>
      <c r="DA6" s="565"/>
      <c r="DB6" s="563">
        <v>87.5</v>
      </c>
      <c r="DC6" s="564"/>
      <c r="DD6" s="564"/>
      <c r="DE6" s="564"/>
      <c r="DF6" s="564"/>
      <c r="DG6" s="564"/>
      <c r="DH6" s="564"/>
      <c r="DI6" s="565"/>
    </row>
    <row r="7" spans="1:119" ht="18.75" customHeight="1" x14ac:dyDescent="0.2">
      <c r="A7" s="179"/>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14540</v>
      </c>
      <c r="BO7" s="421"/>
      <c r="BP7" s="421"/>
      <c r="BQ7" s="421"/>
      <c r="BR7" s="421"/>
      <c r="BS7" s="421"/>
      <c r="BT7" s="421"/>
      <c r="BU7" s="422"/>
      <c r="BV7" s="420">
        <v>27026</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5303494</v>
      </c>
      <c r="CU7" s="421"/>
      <c r="CV7" s="421"/>
      <c r="CW7" s="421"/>
      <c r="CX7" s="421"/>
      <c r="CY7" s="421"/>
      <c r="CZ7" s="421"/>
      <c r="DA7" s="422"/>
      <c r="DB7" s="420">
        <v>5257327</v>
      </c>
      <c r="DC7" s="421"/>
      <c r="DD7" s="421"/>
      <c r="DE7" s="421"/>
      <c r="DF7" s="421"/>
      <c r="DG7" s="421"/>
      <c r="DH7" s="421"/>
      <c r="DI7" s="422"/>
    </row>
    <row r="8" spans="1:119" ht="18.75" customHeight="1" thickBot="1" x14ac:dyDescent="0.25">
      <c r="A8" s="179"/>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90</v>
      </c>
      <c r="AV8" s="479"/>
      <c r="AW8" s="479"/>
      <c r="AX8" s="479"/>
      <c r="AY8" s="434" t="s">
        <v>104</v>
      </c>
      <c r="AZ8" s="435"/>
      <c r="BA8" s="435"/>
      <c r="BB8" s="435"/>
      <c r="BC8" s="435"/>
      <c r="BD8" s="435"/>
      <c r="BE8" s="435"/>
      <c r="BF8" s="435"/>
      <c r="BG8" s="435"/>
      <c r="BH8" s="435"/>
      <c r="BI8" s="435"/>
      <c r="BJ8" s="435"/>
      <c r="BK8" s="435"/>
      <c r="BL8" s="435"/>
      <c r="BM8" s="436"/>
      <c r="BN8" s="420">
        <v>424918</v>
      </c>
      <c r="BO8" s="421"/>
      <c r="BP8" s="421"/>
      <c r="BQ8" s="421"/>
      <c r="BR8" s="421"/>
      <c r="BS8" s="421"/>
      <c r="BT8" s="421"/>
      <c r="BU8" s="422"/>
      <c r="BV8" s="420">
        <v>384750</v>
      </c>
      <c r="BW8" s="421"/>
      <c r="BX8" s="421"/>
      <c r="BY8" s="421"/>
      <c r="BZ8" s="421"/>
      <c r="CA8" s="421"/>
      <c r="CB8" s="421"/>
      <c r="CC8" s="422"/>
      <c r="CD8" s="460" t="s">
        <v>105</v>
      </c>
      <c r="CE8" s="380"/>
      <c r="CF8" s="380"/>
      <c r="CG8" s="380"/>
      <c r="CH8" s="380"/>
      <c r="CI8" s="380"/>
      <c r="CJ8" s="380"/>
      <c r="CK8" s="380"/>
      <c r="CL8" s="380"/>
      <c r="CM8" s="380"/>
      <c r="CN8" s="380"/>
      <c r="CO8" s="380"/>
      <c r="CP8" s="380"/>
      <c r="CQ8" s="380"/>
      <c r="CR8" s="380"/>
      <c r="CS8" s="461"/>
      <c r="CT8" s="523">
        <v>0.47</v>
      </c>
      <c r="CU8" s="524"/>
      <c r="CV8" s="524"/>
      <c r="CW8" s="524"/>
      <c r="CX8" s="524"/>
      <c r="CY8" s="524"/>
      <c r="CZ8" s="524"/>
      <c r="DA8" s="525"/>
      <c r="DB8" s="523">
        <v>0.48</v>
      </c>
      <c r="DC8" s="524"/>
      <c r="DD8" s="524"/>
      <c r="DE8" s="524"/>
      <c r="DF8" s="524"/>
      <c r="DG8" s="524"/>
      <c r="DH8" s="524"/>
      <c r="DI8" s="525"/>
    </row>
    <row r="9" spans="1:119" ht="18.75" customHeight="1" thickBot="1" x14ac:dyDescent="0.25">
      <c r="A9" s="179"/>
      <c r="B9" s="552" t="s">
        <v>106</v>
      </c>
      <c r="C9" s="553"/>
      <c r="D9" s="553"/>
      <c r="E9" s="553"/>
      <c r="F9" s="553"/>
      <c r="G9" s="553"/>
      <c r="H9" s="553"/>
      <c r="I9" s="553"/>
      <c r="J9" s="553"/>
      <c r="K9" s="471"/>
      <c r="L9" s="554" t="s">
        <v>107</v>
      </c>
      <c r="M9" s="555"/>
      <c r="N9" s="555"/>
      <c r="O9" s="555"/>
      <c r="P9" s="555"/>
      <c r="Q9" s="556"/>
      <c r="R9" s="557">
        <v>16617</v>
      </c>
      <c r="S9" s="558"/>
      <c r="T9" s="558"/>
      <c r="U9" s="558"/>
      <c r="V9" s="559"/>
      <c r="W9" s="489" t="s">
        <v>108</v>
      </c>
      <c r="X9" s="490"/>
      <c r="Y9" s="490"/>
      <c r="Z9" s="490"/>
      <c r="AA9" s="490"/>
      <c r="AB9" s="490"/>
      <c r="AC9" s="490"/>
      <c r="AD9" s="490"/>
      <c r="AE9" s="490"/>
      <c r="AF9" s="490"/>
      <c r="AG9" s="490"/>
      <c r="AH9" s="490"/>
      <c r="AI9" s="490"/>
      <c r="AJ9" s="490"/>
      <c r="AK9" s="490"/>
      <c r="AL9" s="560"/>
      <c r="AM9" s="477" t="s">
        <v>109</v>
      </c>
      <c r="AN9" s="377"/>
      <c r="AO9" s="377"/>
      <c r="AP9" s="377"/>
      <c r="AQ9" s="377"/>
      <c r="AR9" s="377"/>
      <c r="AS9" s="377"/>
      <c r="AT9" s="378"/>
      <c r="AU9" s="478" t="s">
        <v>110</v>
      </c>
      <c r="AV9" s="479"/>
      <c r="AW9" s="479"/>
      <c r="AX9" s="479"/>
      <c r="AY9" s="434" t="s">
        <v>111</v>
      </c>
      <c r="AZ9" s="435"/>
      <c r="BA9" s="435"/>
      <c r="BB9" s="435"/>
      <c r="BC9" s="435"/>
      <c r="BD9" s="435"/>
      <c r="BE9" s="435"/>
      <c r="BF9" s="435"/>
      <c r="BG9" s="435"/>
      <c r="BH9" s="435"/>
      <c r="BI9" s="435"/>
      <c r="BJ9" s="435"/>
      <c r="BK9" s="435"/>
      <c r="BL9" s="435"/>
      <c r="BM9" s="436"/>
      <c r="BN9" s="420">
        <v>40168</v>
      </c>
      <c r="BO9" s="421"/>
      <c r="BP9" s="421"/>
      <c r="BQ9" s="421"/>
      <c r="BR9" s="421"/>
      <c r="BS9" s="421"/>
      <c r="BT9" s="421"/>
      <c r="BU9" s="422"/>
      <c r="BV9" s="420">
        <v>75875</v>
      </c>
      <c r="BW9" s="421"/>
      <c r="BX9" s="421"/>
      <c r="BY9" s="421"/>
      <c r="BZ9" s="421"/>
      <c r="CA9" s="421"/>
      <c r="CB9" s="421"/>
      <c r="CC9" s="422"/>
      <c r="CD9" s="460" t="s">
        <v>112</v>
      </c>
      <c r="CE9" s="380"/>
      <c r="CF9" s="380"/>
      <c r="CG9" s="380"/>
      <c r="CH9" s="380"/>
      <c r="CI9" s="380"/>
      <c r="CJ9" s="380"/>
      <c r="CK9" s="380"/>
      <c r="CL9" s="380"/>
      <c r="CM9" s="380"/>
      <c r="CN9" s="380"/>
      <c r="CO9" s="380"/>
      <c r="CP9" s="380"/>
      <c r="CQ9" s="380"/>
      <c r="CR9" s="380"/>
      <c r="CS9" s="461"/>
      <c r="CT9" s="417">
        <v>10.4</v>
      </c>
      <c r="CU9" s="418"/>
      <c r="CV9" s="418"/>
      <c r="CW9" s="418"/>
      <c r="CX9" s="418"/>
      <c r="CY9" s="418"/>
      <c r="CZ9" s="418"/>
      <c r="DA9" s="419"/>
      <c r="DB9" s="417">
        <v>10.3</v>
      </c>
      <c r="DC9" s="418"/>
      <c r="DD9" s="418"/>
      <c r="DE9" s="418"/>
      <c r="DF9" s="418"/>
      <c r="DG9" s="418"/>
      <c r="DH9" s="418"/>
      <c r="DI9" s="419"/>
    </row>
    <row r="10" spans="1:119" ht="18.75" customHeight="1" thickBot="1" x14ac:dyDescent="0.25">
      <c r="A10" s="179"/>
      <c r="B10" s="552"/>
      <c r="C10" s="553"/>
      <c r="D10" s="553"/>
      <c r="E10" s="553"/>
      <c r="F10" s="553"/>
      <c r="G10" s="553"/>
      <c r="H10" s="553"/>
      <c r="I10" s="553"/>
      <c r="J10" s="553"/>
      <c r="K10" s="471"/>
      <c r="L10" s="376" t="s">
        <v>113</v>
      </c>
      <c r="M10" s="377"/>
      <c r="N10" s="377"/>
      <c r="O10" s="377"/>
      <c r="P10" s="377"/>
      <c r="Q10" s="378"/>
      <c r="R10" s="373">
        <v>18707</v>
      </c>
      <c r="S10" s="374"/>
      <c r="T10" s="374"/>
      <c r="U10" s="374"/>
      <c r="V10" s="433"/>
      <c r="W10" s="561"/>
      <c r="X10" s="371"/>
      <c r="Y10" s="371"/>
      <c r="Z10" s="371"/>
      <c r="AA10" s="371"/>
      <c r="AB10" s="371"/>
      <c r="AC10" s="371"/>
      <c r="AD10" s="371"/>
      <c r="AE10" s="371"/>
      <c r="AF10" s="371"/>
      <c r="AG10" s="371"/>
      <c r="AH10" s="371"/>
      <c r="AI10" s="371"/>
      <c r="AJ10" s="371"/>
      <c r="AK10" s="371"/>
      <c r="AL10" s="562"/>
      <c r="AM10" s="477" t="s">
        <v>114</v>
      </c>
      <c r="AN10" s="377"/>
      <c r="AO10" s="377"/>
      <c r="AP10" s="377"/>
      <c r="AQ10" s="377"/>
      <c r="AR10" s="377"/>
      <c r="AS10" s="377"/>
      <c r="AT10" s="378"/>
      <c r="AU10" s="478" t="s">
        <v>90</v>
      </c>
      <c r="AV10" s="479"/>
      <c r="AW10" s="479"/>
      <c r="AX10" s="479"/>
      <c r="AY10" s="434" t="s">
        <v>115</v>
      </c>
      <c r="AZ10" s="435"/>
      <c r="BA10" s="435"/>
      <c r="BB10" s="435"/>
      <c r="BC10" s="435"/>
      <c r="BD10" s="435"/>
      <c r="BE10" s="435"/>
      <c r="BF10" s="435"/>
      <c r="BG10" s="435"/>
      <c r="BH10" s="435"/>
      <c r="BI10" s="435"/>
      <c r="BJ10" s="435"/>
      <c r="BK10" s="435"/>
      <c r="BL10" s="435"/>
      <c r="BM10" s="436"/>
      <c r="BN10" s="420">
        <v>194054</v>
      </c>
      <c r="BO10" s="421"/>
      <c r="BP10" s="421"/>
      <c r="BQ10" s="421"/>
      <c r="BR10" s="421"/>
      <c r="BS10" s="421"/>
      <c r="BT10" s="421"/>
      <c r="BU10" s="422"/>
      <c r="BV10" s="420">
        <v>163388</v>
      </c>
      <c r="BW10" s="421"/>
      <c r="BX10" s="421"/>
      <c r="BY10" s="421"/>
      <c r="BZ10" s="421"/>
      <c r="CA10" s="421"/>
      <c r="CB10" s="421"/>
      <c r="CC10" s="422"/>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552"/>
      <c r="C11" s="553"/>
      <c r="D11" s="553"/>
      <c r="E11" s="553"/>
      <c r="F11" s="553"/>
      <c r="G11" s="553"/>
      <c r="H11" s="553"/>
      <c r="I11" s="553"/>
      <c r="J11" s="553"/>
      <c r="K11" s="471"/>
      <c r="L11" s="381" t="s">
        <v>117</v>
      </c>
      <c r="M11" s="382"/>
      <c r="N11" s="382"/>
      <c r="O11" s="382"/>
      <c r="P11" s="382"/>
      <c r="Q11" s="383"/>
      <c r="R11" s="549" t="s">
        <v>118</v>
      </c>
      <c r="S11" s="550"/>
      <c r="T11" s="550"/>
      <c r="U11" s="550"/>
      <c r="V11" s="551"/>
      <c r="W11" s="561"/>
      <c r="X11" s="371"/>
      <c r="Y11" s="371"/>
      <c r="Z11" s="371"/>
      <c r="AA11" s="371"/>
      <c r="AB11" s="371"/>
      <c r="AC11" s="371"/>
      <c r="AD11" s="371"/>
      <c r="AE11" s="371"/>
      <c r="AF11" s="371"/>
      <c r="AG11" s="371"/>
      <c r="AH11" s="371"/>
      <c r="AI11" s="371"/>
      <c r="AJ11" s="371"/>
      <c r="AK11" s="371"/>
      <c r="AL11" s="562"/>
      <c r="AM11" s="477" t="s">
        <v>119</v>
      </c>
      <c r="AN11" s="377"/>
      <c r="AO11" s="377"/>
      <c r="AP11" s="377"/>
      <c r="AQ11" s="377"/>
      <c r="AR11" s="377"/>
      <c r="AS11" s="377"/>
      <c r="AT11" s="378"/>
      <c r="AU11" s="478" t="s">
        <v>90</v>
      </c>
      <c r="AV11" s="479"/>
      <c r="AW11" s="479"/>
      <c r="AX11" s="479"/>
      <c r="AY11" s="434" t="s">
        <v>120</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121</v>
      </c>
      <c r="CE11" s="380"/>
      <c r="CF11" s="380"/>
      <c r="CG11" s="380"/>
      <c r="CH11" s="380"/>
      <c r="CI11" s="380"/>
      <c r="CJ11" s="380"/>
      <c r="CK11" s="380"/>
      <c r="CL11" s="380"/>
      <c r="CM11" s="380"/>
      <c r="CN11" s="380"/>
      <c r="CO11" s="380"/>
      <c r="CP11" s="380"/>
      <c r="CQ11" s="380"/>
      <c r="CR11" s="380"/>
      <c r="CS11" s="461"/>
      <c r="CT11" s="523" t="s">
        <v>122</v>
      </c>
      <c r="CU11" s="524"/>
      <c r="CV11" s="524"/>
      <c r="CW11" s="524"/>
      <c r="CX11" s="524"/>
      <c r="CY11" s="524"/>
      <c r="CZ11" s="524"/>
      <c r="DA11" s="525"/>
      <c r="DB11" s="523" t="s">
        <v>122</v>
      </c>
      <c r="DC11" s="524"/>
      <c r="DD11" s="524"/>
      <c r="DE11" s="524"/>
      <c r="DF11" s="524"/>
      <c r="DG11" s="524"/>
      <c r="DH11" s="524"/>
      <c r="DI11" s="525"/>
    </row>
    <row r="12" spans="1:119" ht="18.75" customHeight="1" x14ac:dyDescent="0.2">
      <c r="A12" s="179"/>
      <c r="B12" s="526" t="s">
        <v>123</v>
      </c>
      <c r="C12" s="527"/>
      <c r="D12" s="527"/>
      <c r="E12" s="527"/>
      <c r="F12" s="527"/>
      <c r="G12" s="527"/>
      <c r="H12" s="527"/>
      <c r="I12" s="527"/>
      <c r="J12" s="527"/>
      <c r="K12" s="528"/>
      <c r="L12" s="535" t="s">
        <v>124</v>
      </c>
      <c r="M12" s="536"/>
      <c r="N12" s="536"/>
      <c r="O12" s="536"/>
      <c r="P12" s="536"/>
      <c r="Q12" s="537"/>
      <c r="R12" s="538">
        <v>16017</v>
      </c>
      <c r="S12" s="539"/>
      <c r="T12" s="539"/>
      <c r="U12" s="539"/>
      <c r="V12" s="540"/>
      <c r="W12" s="541" t="s">
        <v>1</v>
      </c>
      <c r="X12" s="479"/>
      <c r="Y12" s="479"/>
      <c r="Z12" s="479"/>
      <c r="AA12" s="479"/>
      <c r="AB12" s="542"/>
      <c r="AC12" s="543" t="s">
        <v>125</v>
      </c>
      <c r="AD12" s="544"/>
      <c r="AE12" s="544"/>
      <c r="AF12" s="544"/>
      <c r="AG12" s="545"/>
      <c r="AH12" s="543" t="s">
        <v>126</v>
      </c>
      <c r="AI12" s="544"/>
      <c r="AJ12" s="544"/>
      <c r="AK12" s="544"/>
      <c r="AL12" s="546"/>
      <c r="AM12" s="477" t="s">
        <v>127</v>
      </c>
      <c r="AN12" s="377"/>
      <c r="AO12" s="377"/>
      <c r="AP12" s="377"/>
      <c r="AQ12" s="377"/>
      <c r="AR12" s="377"/>
      <c r="AS12" s="377"/>
      <c r="AT12" s="378"/>
      <c r="AU12" s="478" t="s">
        <v>90</v>
      </c>
      <c r="AV12" s="479"/>
      <c r="AW12" s="479"/>
      <c r="AX12" s="479"/>
      <c r="AY12" s="434" t="s">
        <v>128</v>
      </c>
      <c r="AZ12" s="435"/>
      <c r="BA12" s="435"/>
      <c r="BB12" s="435"/>
      <c r="BC12" s="435"/>
      <c r="BD12" s="435"/>
      <c r="BE12" s="435"/>
      <c r="BF12" s="435"/>
      <c r="BG12" s="435"/>
      <c r="BH12" s="435"/>
      <c r="BI12" s="435"/>
      <c r="BJ12" s="435"/>
      <c r="BK12" s="435"/>
      <c r="BL12" s="435"/>
      <c r="BM12" s="436"/>
      <c r="BN12" s="420">
        <v>92967</v>
      </c>
      <c r="BO12" s="421"/>
      <c r="BP12" s="421"/>
      <c r="BQ12" s="421"/>
      <c r="BR12" s="421"/>
      <c r="BS12" s="421"/>
      <c r="BT12" s="421"/>
      <c r="BU12" s="422"/>
      <c r="BV12" s="420">
        <v>0</v>
      </c>
      <c r="BW12" s="421"/>
      <c r="BX12" s="421"/>
      <c r="BY12" s="421"/>
      <c r="BZ12" s="421"/>
      <c r="CA12" s="421"/>
      <c r="CB12" s="421"/>
      <c r="CC12" s="422"/>
      <c r="CD12" s="460" t="s">
        <v>129</v>
      </c>
      <c r="CE12" s="380"/>
      <c r="CF12" s="380"/>
      <c r="CG12" s="380"/>
      <c r="CH12" s="380"/>
      <c r="CI12" s="380"/>
      <c r="CJ12" s="380"/>
      <c r="CK12" s="380"/>
      <c r="CL12" s="380"/>
      <c r="CM12" s="380"/>
      <c r="CN12" s="380"/>
      <c r="CO12" s="380"/>
      <c r="CP12" s="380"/>
      <c r="CQ12" s="380"/>
      <c r="CR12" s="380"/>
      <c r="CS12" s="461"/>
      <c r="CT12" s="523" t="s">
        <v>122</v>
      </c>
      <c r="CU12" s="524"/>
      <c r="CV12" s="524"/>
      <c r="CW12" s="524"/>
      <c r="CX12" s="524"/>
      <c r="CY12" s="524"/>
      <c r="CZ12" s="524"/>
      <c r="DA12" s="525"/>
      <c r="DB12" s="523" t="s">
        <v>122</v>
      </c>
      <c r="DC12" s="524"/>
      <c r="DD12" s="524"/>
      <c r="DE12" s="524"/>
      <c r="DF12" s="524"/>
      <c r="DG12" s="524"/>
      <c r="DH12" s="524"/>
      <c r="DI12" s="525"/>
    </row>
    <row r="13" spans="1:119" ht="18.75" customHeight="1" x14ac:dyDescent="0.2">
      <c r="A13" s="179"/>
      <c r="B13" s="529"/>
      <c r="C13" s="530"/>
      <c r="D13" s="530"/>
      <c r="E13" s="530"/>
      <c r="F13" s="530"/>
      <c r="G13" s="530"/>
      <c r="H13" s="530"/>
      <c r="I13" s="530"/>
      <c r="J13" s="530"/>
      <c r="K13" s="531"/>
      <c r="L13" s="188"/>
      <c r="M13" s="504" t="s">
        <v>130</v>
      </c>
      <c r="N13" s="505"/>
      <c r="O13" s="505"/>
      <c r="P13" s="505"/>
      <c r="Q13" s="506"/>
      <c r="R13" s="507">
        <v>15388</v>
      </c>
      <c r="S13" s="508"/>
      <c r="T13" s="508"/>
      <c r="U13" s="508"/>
      <c r="V13" s="509"/>
      <c r="W13" s="510" t="s">
        <v>131</v>
      </c>
      <c r="X13" s="406"/>
      <c r="Y13" s="406"/>
      <c r="Z13" s="406"/>
      <c r="AA13" s="406"/>
      <c r="AB13" s="407"/>
      <c r="AC13" s="373">
        <v>1580</v>
      </c>
      <c r="AD13" s="374"/>
      <c r="AE13" s="374"/>
      <c r="AF13" s="374"/>
      <c r="AG13" s="375"/>
      <c r="AH13" s="373">
        <v>1850</v>
      </c>
      <c r="AI13" s="374"/>
      <c r="AJ13" s="374"/>
      <c r="AK13" s="374"/>
      <c r="AL13" s="433"/>
      <c r="AM13" s="477" t="s">
        <v>132</v>
      </c>
      <c r="AN13" s="377"/>
      <c r="AO13" s="377"/>
      <c r="AP13" s="377"/>
      <c r="AQ13" s="377"/>
      <c r="AR13" s="377"/>
      <c r="AS13" s="377"/>
      <c r="AT13" s="378"/>
      <c r="AU13" s="478" t="s">
        <v>110</v>
      </c>
      <c r="AV13" s="479"/>
      <c r="AW13" s="479"/>
      <c r="AX13" s="479"/>
      <c r="AY13" s="434" t="s">
        <v>133</v>
      </c>
      <c r="AZ13" s="435"/>
      <c r="BA13" s="435"/>
      <c r="BB13" s="435"/>
      <c r="BC13" s="435"/>
      <c r="BD13" s="435"/>
      <c r="BE13" s="435"/>
      <c r="BF13" s="435"/>
      <c r="BG13" s="435"/>
      <c r="BH13" s="435"/>
      <c r="BI13" s="435"/>
      <c r="BJ13" s="435"/>
      <c r="BK13" s="435"/>
      <c r="BL13" s="435"/>
      <c r="BM13" s="436"/>
      <c r="BN13" s="420">
        <v>141255</v>
      </c>
      <c r="BO13" s="421"/>
      <c r="BP13" s="421"/>
      <c r="BQ13" s="421"/>
      <c r="BR13" s="421"/>
      <c r="BS13" s="421"/>
      <c r="BT13" s="421"/>
      <c r="BU13" s="422"/>
      <c r="BV13" s="420">
        <v>239263</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6.7</v>
      </c>
      <c r="CU13" s="418"/>
      <c r="CV13" s="418"/>
      <c r="CW13" s="418"/>
      <c r="CX13" s="418"/>
      <c r="CY13" s="418"/>
      <c r="CZ13" s="418"/>
      <c r="DA13" s="419"/>
      <c r="DB13" s="417">
        <v>5.7</v>
      </c>
      <c r="DC13" s="418"/>
      <c r="DD13" s="418"/>
      <c r="DE13" s="418"/>
      <c r="DF13" s="418"/>
      <c r="DG13" s="418"/>
      <c r="DH13" s="418"/>
      <c r="DI13" s="419"/>
    </row>
    <row r="14" spans="1:119" ht="18.75" customHeight="1" thickBot="1" x14ac:dyDescent="0.25">
      <c r="A14" s="179"/>
      <c r="B14" s="529"/>
      <c r="C14" s="530"/>
      <c r="D14" s="530"/>
      <c r="E14" s="530"/>
      <c r="F14" s="530"/>
      <c r="G14" s="530"/>
      <c r="H14" s="530"/>
      <c r="I14" s="530"/>
      <c r="J14" s="530"/>
      <c r="K14" s="531"/>
      <c r="L14" s="494" t="s">
        <v>135</v>
      </c>
      <c r="M14" s="547"/>
      <c r="N14" s="547"/>
      <c r="O14" s="547"/>
      <c r="P14" s="547"/>
      <c r="Q14" s="548"/>
      <c r="R14" s="507">
        <v>16322</v>
      </c>
      <c r="S14" s="508"/>
      <c r="T14" s="508"/>
      <c r="U14" s="508"/>
      <c r="V14" s="509"/>
      <c r="W14" s="511"/>
      <c r="X14" s="409"/>
      <c r="Y14" s="409"/>
      <c r="Z14" s="409"/>
      <c r="AA14" s="409"/>
      <c r="AB14" s="410"/>
      <c r="AC14" s="500">
        <v>18.7</v>
      </c>
      <c r="AD14" s="501"/>
      <c r="AE14" s="501"/>
      <c r="AF14" s="501"/>
      <c r="AG14" s="502"/>
      <c r="AH14" s="500">
        <v>19.100000000000001</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v>66</v>
      </c>
      <c r="CU14" s="518"/>
      <c r="CV14" s="518"/>
      <c r="CW14" s="518"/>
      <c r="CX14" s="518"/>
      <c r="CY14" s="518"/>
      <c r="CZ14" s="518"/>
      <c r="DA14" s="519"/>
      <c r="DB14" s="517">
        <v>53.8</v>
      </c>
      <c r="DC14" s="518"/>
      <c r="DD14" s="518"/>
      <c r="DE14" s="518"/>
      <c r="DF14" s="518"/>
      <c r="DG14" s="518"/>
      <c r="DH14" s="518"/>
      <c r="DI14" s="519"/>
    </row>
    <row r="15" spans="1:119" ht="18.75" customHeight="1" x14ac:dyDescent="0.2">
      <c r="A15" s="179"/>
      <c r="B15" s="529"/>
      <c r="C15" s="530"/>
      <c r="D15" s="530"/>
      <c r="E15" s="530"/>
      <c r="F15" s="530"/>
      <c r="G15" s="530"/>
      <c r="H15" s="530"/>
      <c r="I15" s="530"/>
      <c r="J15" s="530"/>
      <c r="K15" s="531"/>
      <c r="L15" s="188"/>
      <c r="M15" s="504" t="s">
        <v>130</v>
      </c>
      <c r="N15" s="505"/>
      <c r="O15" s="505"/>
      <c r="P15" s="505"/>
      <c r="Q15" s="506"/>
      <c r="R15" s="507">
        <v>15828</v>
      </c>
      <c r="S15" s="508"/>
      <c r="T15" s="508"/>
      <c r="U15" s="508"/>
      <c r="V15" s="509"/>
      <c r="W15" s="510" t="s">
        <v>137</v>
      </c>
      <c r="X15" s="406"/>
      <c r="Y15" s="406"/>
      <c r="Z15" s="406"/>
      <c r="AA15" s="406"/>
      <c r="AB15" s="407"/>
      <c r="AC15" s="373">
        <v>2186</v>
      </c>
      <c r="AD15" s="374"/>
      <c r="AE15" s="374"/>
      <c r="AF15" s="374"/>
      <c r="AG15" s="375"/>
      <c r="AH15" s="373">
        <v>2379</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2186451</v>
      </c>
      <c r="BO15" s="450"/>
      <c r="BP15" s="450"/>
      <c r="BQ15" s="450"/>
      <c r="BR15" s="450"/>
      <c r="BS15" s="450"/>
      <c r="BT15" s="450"/>
      <c r="BU15" s="451"/>
      <c r="BV15" s="449">
        <v>2161443</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25.8</v>
      </c>
      <c r="AD16" s="501"/>
      <c r="AE16" s="501"/>
      <c r="AF16" s="501"/>
      <c r="AG16" s="502"/>
      <c r="AH16" s="500">
        <v>24.6</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4683784</v>
      </c>
      <c r="BO16" s="421"/>
      <c r="BP16" s="421"/>
      <c r="BQ16" s="421"/>
      <c r="BR16" s="421"/>
      <c r="BS16" s="421"/>
      <c r="BT16" s="421"/>
      <c r="BU16" s="422"/>
      <c r="BV16" s="420">
        <v>4585028</v>
      </c>
      <c r="BW16" s="421"/>
      <c r="BX16" s="421"/>
      <c r="BY16" s="421"/>
      <c r="BZ16" s="421"/>
      <c r="CA16" s="421"/>
      <c r="CB16" s="421"/>
      <c r="CC16" s="422"/>
      <c r="CD16" s="192"/>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9"/>
      <c r="B17" s="532"/>
      <c r="C17" s="533"/>
      <c r="D17" s="533"/>
      <c r="E17" s="533"/>
      <c r="F17" s="533"/>
      <c r="G17" s="533"/>
      <c r="H17" s="533"/>
      <c r="I17" s="533"/>
      <c r="J17" s="533"/>
      <c r="K17" s="534"/>
      <c r="L17" s="193"/>
      <c r="M17" s="513" t="s">
        <v>143</v>
      </c>
      <c r="N17" s="514"/>
      <c r="O17" s="514"/>
      <c r="P17" s="514"/>
      <c r="Q17" s="515"/>
      <c r="R17" s="497" t="s">
        <v>144</v>
      </c>
      <c r="S17" s="498"/>
      <c r="T17" s="498"/>
      <c r="U17" s="498"/>
      <c r="V17" s="499"/>
      <c r="W17" s="510" t="s">
        <v>145</v>
      </c>
      <c r="X17" s="406"/>
      <c r="Y17" s="406"/>
      <c r="Z17" s="406"/>
      <c r="AA17" s="406"/>
      <c r="AB17" s="407"/>
      <c r="AC17" s="373">
        <v>4704</v>
      </c>
      <c r="AD17" s="374"/>
      <c r="AE17" s="374"/>
      <c r="AF17" s="374"/>
      <c r="AG17" s="375"/>
      <c r="AH17" s="373">
        <v>5450</v>
      </c>
      <c r="AI17" s="374"/>
      <c r="AJ17" s="374"/>
      <c r="AK17" s="374"/>
      <c r="AL17" s="433"/>
      <c r="AM17" s="477"/>
      <c r="AN17" s="377"/>
      <c r="AO17" s="377"/>
      <c r="AP17" s="377"/>
      <c r="AQ17" s="377"/>
      <c r="AR17" s="377"/>
      <c r="AS17" s="377"/>
      <c r="AT17" s="378"/>
      <c r="AU17" s="478"/>
      <c r="AV17" s="479"/>
      <c r="AW17" s="479"/>
      <c r="AX17" s="479"/>
      <c r="AY17" s="434" t="s">
        <v>146</v>
      </c>
      <c r="AZ17" s="435"/>
      <c r="BA17" s="435"/>
      <c r="BB17" s="435"/>
      <c r="BC17" s="435"/>
      <c r="BD17" s="435"/>
      <c r="BE17" s="435"/>
      <c r="BF17" s="435"/>
      <c r="BG17" s="435"/>
      <c r="BH17" s="435"/>
      <c r="BI17" s="435"/>
      <c r="BJ17" s="435"/>
      <c r="BK17" s="435"/>
      <c r="BL17" s="435"/>
      <c r="BM17" s="436"/>
      <c r="BN17" s="420">
        <v>2765969</v>
      </c>
      <c r="BO17" s="421"/>
      <c r="BP17" s="421"/>
      <c r="BQ17" s="421"/>
      <c r="BR17" s="421"/>
      <c r="BS17" s="421"/>
      <c r="BT17" s="421"/>
      <c r="BU17" s="422"/>
      <c r="BV17" s="420">
        <v>2746130</v>
      </c>
      <c r="BW17" s="421"/>
      <c r="BX17" s="421"/>
      <c r="BY17" s="421"/>
      <c r="BZ17" s="421"/>
      <c r="CA17" s="421"/>
      <c r="CB17" s="421"/>
      <c r="CC17" s="422"/>
      <c r="CD17" s="192"/>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9"/>
      <c r="B18" s="470" t="s">
        <v>147</v>
      </c>
      <c r="C18" s="471"/>
      <c r="D18" s="471"/>
      <c r="E18" s="472"/>
      <c r="F18" s="472"/>
      <c r="G18" s="472"/>
      <c r="H18" s="472"/>
      <c r="I18" s="472"/>
      <c r="J18" s="472"/>
      <c r="K18" s="472"/>
      <c r="L18" s="473">
        <v>38.229999999999997</v>
      </c>
      <c r="M18" s="473"/>
      <c r="N18" s="473"/>
      <c r="O18" s="473"/>
      <c r="P18" s="473"/>
      <c r="Q18" s="473"/>
      <c r="R18" s="474"/>
      <c r="S18" s="474"/>
      <c r="T18" s="474"/>
      <c r="U18" s="474"/>
      <c r="V18" s="475"/>
      <c r="W18" s="491"/>
      <c r="X18" s="492"/>
      <c r="Y18" s="492"/>
      <c r="Z18" s="492"/>
      <c r="AA18" s="492"/>
      <c r="AB18" s="516"/>
      <c r="AC18" s="390">
        <v>55.5</v>
      </c>
      <c r="AD18" s="391"/>
      <c r="AE18" s="391"/>
      <c r="AF18" s="391"/>
      <c r="AG18" s="476"/>
      <c r="AH18" s="390">
        <v>56.3</v>
      </c>
      <c r="AI18" s="391"/>
      <c r="AJ18" s="391"/>
      <c r="AK18" s="391"/>
      <c r="AL18" s="392"/>
      <c r="AM18" s="477"/>
      <c r="AN18" s="377"/>
      <c r="AO18" s="377"/>
      <c r="AP18" s="377"/>
      <c r="AQ18" s="377"/>
      <c r="AR18" s="377"/>
      <c r="AS18" s="377"/>
      <c r="AT18" s="378"/>
      <c r="AU18" s="478"/>
      <c r="AV18" s="479"/>
      <c r="AW18" s="479"/>
      <c r="AX18" s="479"/>
      <c r="AY18" s="434" t="s">
        <v>148</v>
      </c>
      <c r="AZ18" s="435"/>
      <c r="BA18" s="435"/>
      <c r="BB18" s="435"/>
      <c r="BC18" s="435"/>
      <c r="BD18" s="435"/>
      <c r="BE18" s="435"/>
      <c r="BF18" s="435"/>
      <c r="BG18" s="435"/>
      <c r="BH18" s="435"/>
      <c r="BI18" s="435"/>
      <c r="BJ18" s="435"/>
      <c r="BK18" s="435"/>
      <c r="BL18" s="435"/>
      <c r="BM18" s="436"/>
      <c r="BN18" s="420">
        <v>4721586</v>
      </c>
      <c r="BO18" s="421"/>
      <c r="BP18" s="421"/>
      <c r="BQ18" s="421"/>
      <c r="BR18" s="421"/>
      <c r="BS18" s="421"/>
      <c r="BT18" s="421"/>
      <c r="BU18" s="422"/>
      <c r="BV18" s="420">
        <v>4563153</v>
      </c>
      <c r="BW18" s="421"/>
      <c r="BX18" s="421"/>
      <c r="BY18" s="421"/>
      <c r="BZ18" s="421"/>
      <c r="CA18" s="421"/>
      <c r="CB18" s="421"/>
      <c r="CC18" s="422"/>
      <c r="CD18" s="192"/>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9"/>
      <c r="B19" s="470" t="s">
        <v>149</v>
      </c>
      <c r="C19" s="471"/>
      <c r="D19" s="471"/>
      <c r="E19" s="472"/>
      <c r="F19" s="472"/>
      <c r="G19" s="472"/>
      <c r="H19" s="472"/>
      <c r="I19" s="472"/>
      <c r="J19" s="472"/>
      <c r="K19" s="472"/>
      <c r="L19" s="480">
        <v>435</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150</v>
      </c>
      <c r="AZ19" s="435"/>
      <c r="BA19" s="435"/>
      <c r="BB19" s="435"/>
      <c r="BC19" s="435"/>
      <c r="BD19" s="435"/>
      <c r="BE19" s="435"/>
      <c r="BF19" s="435"/>
      <c r="BG19" s="435"/>
      <c r="BH19" s="435"/>
      <c r="BI19" s="435"/>
      <c r="BJ19" s="435"/>
      <c r="BK19" s="435"/>
      <c r="BL19" s="435"/>
      <c r="BM19" s="436"/>
      <c r="BN19" s="420">
        <v>6758891</v>
      </c>
      <c r="BO19" s="421"/>
      <c r="BP19" s="421"/>
      <c r="BQ19" s="421"/>
      <c r="BR19" s="421"/>
      <c r="BS19" s="421"/>
      <c r="BT19" s="421"/>
      <c r="BU19" s="422"/>
      <c r="BV19" s="420">
        <v>6377687</v>
      </c>
      <c r="BW19" s="421"/>
      <c r="BX19" s="421"/>
      <c r="BY19" s="421"/>
      <c r="BZ19" s="421"/>
      <c r="CA19" s="421"/>
      <c r="CB19" s="421"/>
      <c r="CC19" s="422"/>
      <c r="CD19" s="192"/>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9"/>
      <c r="B20" s="470" t="s">
        <v>151</v>
      </c>
      <c r="C20" s="471"/>
      <c r="D20" s="471"/>
      <c r="E20" s="472"/>
      <c r="F20" s="472"/>
      <c r="G20" s="472"/>
      <c r="H20" s="472"/>
      <c r="I20" s="472"/>
      <c r="J20" s="472"/>
      <c r="K20" s="472"/>
      <c r="L20" s="480">
        <v>6533</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2"/>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9"/>
      <c r="B21" s="467" t="s">
        <v>152</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2"/>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2">
      <c r="A22" s="179"/>
      <c r="B22" s="396" t="s">
        <v>153</v>
      </c>
      <c r="C22" s="397"/>
      <c r="D22" s="398"/>
      <c r="E22" s="405" t="s">
        <v>1</v>
      </c>
      <c r="F22" s="406"/>
      <c r="G22" s="406"/>
      <c r="H22" s="406"/>
      <c r="I22" s="406"/>
      <c r="J22" s="406"/>
      <c r="K22" s="407"/>
      <c r="L22" s="405" t="s">
        <v>154</v>
      </c>
      <c r="M22" s="406"/>
      <c r="N22" s="406"/>
      <c r="O22" s="406"/>
      <c r="P22" s="407"/>
      <c r="Q22" s="411" t="s">
        <v>155</v>
      </c>
      <c r="R22" s="412"/>
      <c r="S22" s="412"/>
      <c r="T22" s="412"/>
      <c r="U22" s="412"/>
      <c r="V22" s="413"/>
      <c r="W22" s="462" t="s">
        <v>156</v>
      </c>
      <c r="X22" s="397"/>
      <c r="Y22" s="398"/>
      <c r="Z22" s="405" t="s">
        <v>1</v>
      </c>
      <c r="AA22" s="406"/>
      <c r="AB22" s="406"/>
      <c r="AC22" s="406"/>
      <c r="AD22" s="406"/>
      <c r="AE22" s="406"/>
      <c r="AF22" s="406"/>
      <c r="AG22" s="407"/>
      <c r="AH22" s="423" t="s">
        <v>157</v>
      </c>
      <c r="AI22" s="406"/>
      <c r="AJ22" s="406"/>
      <c r="AK22" s="406"/>
      <c r="AL22" s="407"/>
      <c r="AM22" s="423" t="s">
        <v>158</v>
      </c>
      <c r="AN22" s="424"/>
      <c r="AO22" s="424"/>
      <c r="AP22" s="424"/>
      <c r="AQ22" s="424"/>
      <c r="AR22" s="425"/>
      <c r="AS22" s="411" t="s">
        <v>155</v>
      </c>
      <c r="AT22" s="412"/>
      <c r="AU22" s="412"/>
      <c r="AV22" s="412"/>
      <c r="AW22" s="412"/>
      <c r="AX22" s="429"/>
      <c r="AY22" s="446" t="s">
        <v>159</v>
      </c>
      <c r="AZ22" s="447"/>
      <c r="BA22" s="447"/>
      <c r="BB22" s="447"/>
      <c r="BC22" s="447"/>
      <c r="BD22" s="447"/>
      <c r="BE22" s="447"/>
      <c r="BF22" s="447"/>
      <c r="BG22" s="447"/>
      <c r="BH22" s="447"/>
      <c r="BI22" s="447"/>
      <c r="BJ22" s="447"/>
      <c r="BK22" s="447"/>
      <c r="BL22" s="447"/>
      <c r="BM22" s="448"/>
      <c r="BN22" s="449">
        <v>6356991</v>
      </c>
      <c r="BO22" s="450"/>
      <c r="BP22" s="450"/>
      <c r="BQ22" s="450"/>
      <c r="BR22" s="450"/>
      <c r="BS22" s="450"/>
      <c r="BT22" s="450"/>
      <c r="BU22" s="451"/>
      <c r="BV22" s="449">
        <v>6955187</v>
      </c>
      <c r="BW22" s="450"/>
      <c r="BX22" s="450"/>
      <c r="BY22" s="450"/>
      <c r="BZ22" s="450"/>
      <c r="CA22" s="450"/>
      <c r="CB22" s="450"/>
      <c r="CC22" s="451"/>
      <c r="CD22" s="192"/>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2">
      <c r="A23" s="179"/>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160</v>
      </c>
      <c r="AZ23" s="435"/>
      <c r="BA23" s="435"/>
      <c r="BB23" s="435"/>
      <c r="BC23" s="435"/>
      <c r="BD23" s="435"/>
      <c r="BE23" s="435"/>
      <c r="BF23" s="435"/>
      <c r="BG23" s="435"/>
      <c r="BH23" s="435"/>
      <c r="BI23" s="435"/>
      <c r="BJ23" s="435"/>
      <c r="BK23" s="435"/>
      <c r="BL23" s="435"/>
      <c r="BM23" s="436"/>
      <c r="BN23" s="420">
        <v>4496084</v>
      </c>
      <c r="BO23" s="421"/>
      <c r="BP23" s="421"/>
      <c r="BQ23" s="421"/>
      <c r="BR23" s="421"/>
      <c r="BS23" s="421"/>
      <c r="BT23" s="421"/>
      <c r="BU23" s="422"/>
      <c r="BV23" s="420">
        <v>4936685</v>
      </c>
      <c r="BW23" s="421"/>
      <c r="BX23" s="421"/>
      <c r="BY23" s="421"/>
      <c r="BZ23" s="421"/>
      <c r="CA23" s="421"/>
      <c r="CB23" s="421"/>
      <c r="CC23" s="422"/>
      <c r="CD23" s="192"/>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9"/>
      <c r="B24" s="399"/>
      <c r="C24" s="400"/>
      <c r="D24" s="401"/>
      <c r="E24" s="376" t="s">
        <v>161</v>
      </c>
      <c r="F24" s="377"/>
      <c r="G24" s="377"/>
      <c r="H24" s="377"/>
      <c r="I24" s="377"/>
      <c r="J24" s="377"/>
      <c r="K24" s="378"/>
      <c r="L24" s="373">
        <v>1</v>
      </c>
      <c r="M24" s="374"/>
      <c r="N24" s="374"/>
      <c r="O24" s="374"/>
      <c r="P24" s="375"/>
      <c r="Q24" s="373">
        <v>7710</v>
      </c>
      <c r="R24" s="374"/>
      <c r="S24" s="374"/>
      <c r="T24" s="374"/>
      <c r="U24" s="374"/>
      <c r="V24" s="375"/>
      <c r="W24" s="463"/>
      <c r="X24" s="400"/>
      <c r="Y24" s="401"/>
      <c r="Z24" s="376" t="s">
        <v>162</v>
      </c>
      <c r="AA24" s="377"/>
      <c r="AB24" s="377"/>
      <c r="AC24" s="377"/>
      <c r="AD24" s="377"/>
      <c r="AE24" s="377"/>
      <c r="AF24" s="377"/>
      <c r="AG24" s="378"/>
      <c r="AH24" s="373">
        <v>179</v>
      </c>
      <c r="AI24" s="374"/>
      <c r="AJ24" s="374"/>
      <c r="AK24" s="374"/>
      <c r="AL24" s="375"/>
      <c r="AM24" s="373">
        <v>513014</v>
      </c>
      <c r="AN24" s="374"/>
      <c r="AO24" s="374"/>
      <c r="AP24" s="374"/>
      <c r="AQ24" s="374"/>
      <c r="AR24" s="375"/>
      <c r="AS24" s="373">
        <v>2866</v>
      </c>
      <c r="AT24" s="374"/>
      <c r="AU24" s="374"/>
      <c r="AV24" s="374"/>
      <c r="AW24" s="374"/>
      <c r="AX24" s="433"/>
      <c r="AY24" s="393" t="s">
        <v>163</v>
      </c>
      <c r="AZ24" s="394"/>
      <c r="BA24" s="394"/>
      <c r="BB24" s="394"/>
      <c r="BC24" s="394"/>
      <c r="BD24" s="394"/>
      <c r="BE24" s="394"/>
      <c r="BF24" s="394"/>
      <c r="BG24" s="394"/>
      <c r="BH24" s="394"/>
      <c r="BI24" s="394"/>
      <c r="BJ24" s="394"/>
      <c r="BK24" s="394"/>
      <c r="BL24" s="394"/>
      <c r="BM24" s="395"/>
      <c r="BN24" s="420">
        <v>3392800</v>
      </c>
      <c r="BO24" s="421"/>
      <c r="BP24" s="421"/>
      <c r="BQ24" s="421"/>
      <c r="BR24" s="421"/>
      <c r="BS24" s="421"/>
      <c r="BT24" s="421"/>
      <c r="BU24" s="422"/>
      <c r="BV24" s="420">
        <v>3650776</v>
      </c>
      <c r="BW24" s="421"/>
      <c r="BX24" s="421"/>
      <c r="BY24" s="421"/>
      <c r="BZ24" s="421"/>
      <c r="CA24" s="421"/>
      <c r="CB24" s="421"/>
      <c r="CC24" s="422"/>
      <c r="CD24" s="192"/>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2">
      <c r="A25" s="179"/>
      <c r="B25" s="399"/>
      <c r="C25" s="400"/>
      <c r="D25" s="401"/>
      <c r="E25" s="376" t="s">
        <v>164</v>
      </c>
      <c r="F25" s="377"/>
      <c r="G25" s="377"/>
      <c r="H25" s="377"/>
      <c r="I25" s="377"/>
      <c r="J25" s="377"/>
      <c r="K25" s="378"/>
      <c r="L25" s="373">
        <v>1</v>
      </c>
      <c r="M25" s="374"/>
      <c r="N25" s="374"/>
      <c r="O25" s="374"/>
      <c r="P25" s="375"/>
      <c r="Q25" s="373">
        <v>6030</v>
      </c>
      <c r="R25" s="374"/>
      <c r="S25" s="374"/>
      <c r="T25" s="374"/>
      <c r="U25" s="374"/>
      <c r="V25" s="375"/>
      <c r="W25" s="463"/>
      <c r="X25" s="400"/>
      <c r="Y25" s="401"/>
      <c r="Z25" s="376" t="s">
        <v>165</v>
      </c>
      <c r="AA25" s="377"/>
      <c r="AB25" s="377"/>
      <c r="AC25" s="377"/>
      <c r="AD25" s="377"/>
      <c r="AE25" s="377"/>
      <c r="AF25" s="377"/>
      <c r="AG25" s="378"/>
      <c r="AH25" s="373" t="s">
        <v>122</v>
      </c>
      <c r="AI25" s="374"/>
      <c r="AJ25" s="374"/>
      <c r="AK25" s="374"/>
      <c r="AL25" s="375"/>
      <c r="AM25" s="373" t="s">
        <v>122</v>
      </c>
      <c r="AN25" s="374"/>
      <c r="AO25" s="374"/>
      <c r="AP25" s="374"/>
      <c r="AQ25" s="374"/>
      <c r="AR25" s="375"/>
      <c r="AS25" s="373" t="s">
        <v>122</v>
      </c>
      <c r="AT25" s="374"/>
      <c r="AU25" s="374"/>
      <c r="AV25" s="374"/>
      <c r="AW25" s="374"/>
      <c r="AX25" s="433"/>
      <c r="AY25" s="446" t="s">
        <v>166</v>
      </c>
      <c r="AZ25" s="447"/>
      <c r="BA25" s="447"/>
      <c r="BB25" s="447"/>
      <c r="BC25" s="447"/>
      <c r="BD25" s="447"/>
      <c r="BE25" s="447"/>
      <c r="BF25" s="447"/>
      <c r="BG25" s="447"/>
      <c r="BH25" s="447"/>
      <c r="BI25" s="447"/>
      <c r="BJ25" s="447"/>
      <c r="BK25" s="447"/>
      <c r="BL25" s="447"/>
      <c r="BM25" s="448"/>
      <c r="BN25" s="449">
        <v>2952415</v>
      </c>
      <c r="BO25" s="450"/>
      <c r="BP25" s="450"/>
      <c r="BQ25" s="450"/>
      <c r="BR25" s="450"/>
      <c r="BS25" s="450"/>
      <c r="BT25" s="450"/>
      <c r="BU25" s="451"/>
      <c r="BV25" s="449" t="s">
        <v>122</v>
      </c>
      <c r="BW25" s="450"/>
      <c r="BX25" s="450"/>
      <c r="BY25" s="450"/>
      <c r="BZ25" s="450"/>
      <c r="CA25" s="450"/>
      <c r="CB25" s="450"/>
      <c r="CC25" s="451"/>
      <c r="CD25" s="192"/>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2">
      <c r="A26" s="179"/>
      <c r="B26" s="399"/>
      <c r="C26" s="400"/>
      <c r="D26" s="401"/>
      <c r="E26" s="376" t="s">
        <v>167</v>
      </c>
      <c r="F26" s="377"/>
      <c r="G26" s="377"/>
      <c r="H26" s="377"/>
      <c r="I26" s="377"/>
      <c r="J26" s="377"/>
      <c r="K26" s="378"/>
      <c r="L26" s="373">
        <v>1</v>
      </c>
      <c r="M26" s="374"/>
      <c r="N26" s="374"/>
      <c r="O26" s="374"/>
      <c r="P26" s="375"/>
      <c r="Q26" s="373">
        <v>5530</v>
      </c>
      <c r="R26" s="374"/>
      <c r="S26" s="374"/>
      <c r="T26" s="374"/>
      <c r="U26" s="374"/>
      <c r="V26" s="375"/>
      <c r="W26" s="463"/>
      <c r="X26" s="400"/>
      <c r="Y26" s="401"/>
      <c r="Z26" s="376" t="s">
        <v>168</v>
      </c>
      <c r="AA26" s="431"/>
      <c r="AB26" s="431"/>
      <c r="AC26" s="431"/>
      <c r="AD26" s="431"/>
      <c r="AE26" s="431"/>
      <c r="AF26" s="431"/>
      <c r="AG26" s="432"/>
      <c r="AH26" s="373">
        <v>12</v>
      </c>
      <c r="AI26" s="374"/>
      <c r="AJ26" s="374"/>
      <c r="AK26" s="374"/>
      <c r="AL26" s="375"/>
      <c r="AM26" s="373">
        <v>23520</v>
      </c>
      <c r="AN26" s="374"/>
      <c r="AO26" s="374"/>
      <c r="AP26" s="374"/>
      <c r="AQ26" s="374"/>
      <c r="AR26" s="375"/>
      <c r="AS26" s="373">
        <v>1960</v>
      </c>
      <c r="AT26" s="374"/>
      <c r="AU26" s="374"/>
      <c r="AV26" s="374"/>
      <c r="AW26" s="374"/>
      <c r="AX26" s="433"/>
      <c r="AY26" s="460" t="s">
        <v>169</v>
      </c>
      <c r="AZ26" s="380"/>
      <c r="BA26" s="380"/>
      <c r="BB26" s="380"/>
      <c r="BC26" s="380"/>
      <c r="BD26" s="380"/>
      <c r="BE26" s="380"/>
      <c r="BF26" s="380"/>
      <c r="BG26" s="380"/>
      <c r="BH26" s="380"/>
      <c r="BI26" s="380"/>
      <c r="BJ26" s="380"/>
      <c r="BK26" s="380"/>
      <c r="BL26" s="380"/>
      <c r="BM26" s="461"/>
      <c r="BN26" s="420" t="s">
        <v>122</v>
      </c>
      <c r="BO26" s="421"/>
      <c r="BP26" s="421"/>
      <c r="BQ26" s="421"/>
      <c r="BR26" s="421"/>
      <c r="BS26" s="421"/>
      <c r="BT26" s="421"/>
      <c r="BU26" s="422"/>
      <c r="BV26" s="420" t="s">
        <v>122</v>
      </c>
      <c r="BW26" s="421"/>
      <c r="BX26" s="421"/>
      <c r="BY26" s="421"/>
      <c r="BZ26" s="421"/>
      <c r="CA26" s="421"/>
      <c r="CB26" s="421"/>
      <c r="CC26" s="422"/>
      <c r="CD26" s="192"/>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9"/>
      <c r="B27" s="399"/>
      <c r="C27" s="400"/>
      <c r="D27" s="401"/>
      <c r="E27" s="376" t="s">
        <v>170</v>
      </c>
      <c r="F27" s="377"/>
      <c r="G27" s="377"/>
      <c r="H27" s="377"/>
      <c r="I27" s="377"/>
      <c r="J27" s="377"/>
      <c r="K27" s="378"/>
      <c r="L27" s="373">
        <v>1</v>
      </c>
      <c r="M27" s="374"/>
      <c r="N27" s="374"/>
      <c r="O27" s="374"/>
      <c r="P27" s="375"/>
      <c r="Q27" s="373">
        <v>3450</v>
      </c>
      <c r="R27" s="374"/>
      <c r="S27" s="374"/>
      <c r="T27" s="374"/>
      <c r="U27" s="374"/>
      <c r="V27" s="375"/>
      <c r="W27" s="463"/>
      <c r="X27" s="400"/>
      <c r="Y27" s="401"/>
      <c r="Z27" s="376" t="s">
        <v>171</v>
      </c>
      <c r="AA27" s="377"/>
      <c r="AB27" s="377"/>
      <c r="AC27" s="377"/>
      <c r="AD27" s="377"/>
      <c r="AE27" s="377"/>
      <c r="AF27" s="377"/>
      <c r="AG27" s="378"/>
      <c r="AH27" s="373" t="s">
        <v>122</v>
      </c>
      <c r="AI27" s="374"/>
      <c r="AJ27" s="374"/>
      <c r="AK27" s="374"/>
      <c r="AL27" s="375"/>
      <c r="AM27" s="373" t="s">
        <v>122</v>
      </c>
      <c r="AN27" s="374"/>
      <c r="AO27" s="374"/>
      <c r="AP27" s="374"/>
      <c r="AQ27" s="374"/>
      <c r="AR27" s="375"/>
      <c r="AS27" s="373" t="s">
        <v>122</v>
      </c>
      <c r="AT27" s="374"/>
      <c r="AU27" s="374"/>
      <c r="AV27" s="374"/>
      <c r="AW27" s="374"/>
      <c r="AX27" s="433"/>
      <c r="AY27" s="457" t="s">
        <v>172</v>
      </c>
      <c r="AZ27" s="458"/>
      <c r="BA27" s="458"/>
      <c r="BB27" s="458"/>
      <c r="BC27" s="458"/>
      <c r="BD27" s="458"/>
      <c r="BE27" s="458"/>
      <c r="BF27" s="458"/>
      <c r="BG27" s="458"/>
      <c r="BH27" s="458"/>
      <c r="BI27" s="458"/>
      <c r="BJ27" s="458"/>
      <c r="BK27" s="458"/>
      <c r="BL27" s="458"/>
      <c r="BM27" s="459"/>
      <c r="BN27" s="454" t="s">
        <v>122</v>
      </c>
      <c r="BO27" s="455"/>
      <c r="BP27" s="455"/>
      <c r="BQ27" s="455"/>
      <c r="BR27" s="455"/>
      <c r="BS27" s="455"/>
      <c r="BT27" s="455"/>
      <c r="BU27" s="456"/>
      <c r="BV27" s="454" t="s">
        <v>122</v>
      </c>
      <c r="BW27" s="455"/>
      <c r="BX27" s="455"/>
      <c r="BY27" s="455"/>
      <c r="BZ27" s="455"/>
      <c r="CA27" s="455"/>
      <c r="CB27" s="455"/>
      <c r="CC27" s="456"/>
      <c r="CD27" s="194"/>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2">
      <c r="A28" s="179"/>
      <c r="B28" s="399"/>
      <c r="C28" s="400"/>
      <c r="D28" s="401"/>
      <c r="E28" s="376" t="s">
        <v>173</v>
      </c>
      <c r="F28" s="377"/>
      <c r="G28" s="377"/>
      <c r="H28" s="377"/>
      <c r="I28" s="377"/>
      <c r="J28" s="377"/>
      <c r="K28" s="378"/>
      <c r="L28" s="373">
        <v>1</v>
      </c>
      <c r="M28" s="374"/>
      <c r="N28" s="374"/>
      <c r="O28" s="374"/>
      <c r="P28" s="375"/>
      <c r="Q28" s="373">
        <v>2620</v>
      </c>
      <c r="R28" s="374"/>
      <c r="S28" s="374"/>
      <c r="T28" s="374"/>
      <c r="U28" s="374"/>
      <c r="V28" s="375"/>
      <c r="W28" s="463"/>
      <c r="X28" s="400"/>
      <c r="Y28" s="401"/>
      <c r="Z28" s="376" t="s">
        <v>174</v>
      </c>
      <c r="AA28" s="377"/>
      <c r="AB28" s="377"/>
      <c r="AC28" s="377"/>
      <c r="AD28" s="377"/>
      <c r="AE28" s="377"/>
      <c r="AF28" s="377"/>
      <c r="AG28" s="378"/>
      <c r="AH28" s="373" t="s">
        <v>122</v>
      </c>
      <c r="AI28" s="374"/>
      <c r="AJ28" s="374"/>
      <c r="AK28" s="374"/>
      <c r="AL28" s="375"/>
      <c r="AM28" s="373" t="s">
        <v>122</v>
      </c>
      <c r="AN28" s="374"/>
      <c r="AO28" s="374"/>
      <c r="AP28" s="374"/>
      <c r="AQ28" s="374"/>
      <c r="AR28" s="375"/>
      <c r="AS28" s="373" t="s">
        <v>122</v>
      </c>
      <c r="AT28" s="374"/>
      <c r="AU28" s="374"/>
      <c r="AV28" s="374"/>
      <c r="AW28" s="374"/>
      <c r="AX28" s="433"/>
      <c r="AY28" s="437" t="s">
        <v>175</v>
      </c>
      <c r="AZ28" s="438"/>
      <c r="BA28" s="438"/>
      <c r="BB28" s="439"/>
      <c r="BC28" s="446" t="s">
        <v>46</v>
      </c>
      <c r="BD28" s="447"/>
      <c r="BE28" s="447"/>
      <c r="BF28" s="447"/>
      <c r="BG28" s="447"/>
      <c r="BH28" s="447"/>
      <c r="BI28" s="447"/>
      <c r="BJ28" s="447"/>
      <c r="BK28" s="447"/>
      <c r="BL28" s="447"/>
      <c r="BM28" s="448"/>
      <c r="BN28" s="449">
        <v>1289440</v>
      </c>
      <c r="BO28" s="450"/>
      <c r="BP28" s="450"/>
      <c r="BQ28" s="450"/>
      <c r="BR28" s="450"/>
      <c r="BS28" s="450"/>
      <c r="BT28" s="450"/>
      <c r="BU28" s="451"/>
      <c r="BV28" s="449">
        <v>1188353</v>
      </c>
      <c r="BW28" s="450"/>
      <c r="BX28" s="450"/>
      <c r="BY28" s="450"/>
      <c r="BZ28" s="450"/>
      <c r="CA28" s="450"/>
      <c r="CB28" s="450"/>
      <c r="CC28" s="451"/>
      <c r="CD28" s="192"/>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2">
      <c r="A29" s="179"/>
      <c r="B29" s="399"/>
      <c r="C29" s="400"/>
      <c r="D29" s="401"/>
      <c r="E29" s="376" t="s">
        <v>176</v>
      </c>
      <c r="F29" s="377"/>
      <c r="G29" s="377"/>
      <c r="H29" s="377"/>
      <c r="I29" s="377"/>
      <c r="J29" s="377"/>
      <c r="K29" s="378"/>
      <c r="L29" s="373">
        <v>10</v>
      </c>
      <c r="M29" s="374"/>
      <c r="N29" s="374"/>
      <c r="O29" s="374"/>
      <c r="P29" s="375"/>
      <c r="Q29" s="373">
        <v>2370</v>
      </c>
      <c r="R29" s="374"/>
      <c r="S29" s="374"/>
      <c r="T29" s="374"/>
      <c r="U29" s="374"/>
      <c r="V29" s="375"/>
      <c r="W29" s="464"/>
      <c r="X29" s="465"/>
      <c r="Y29" s="466"/>
      <c r="Z29" s="376" t="s">
        <v>177</v>
      </c>
      <c r="AA29" s="377"/>
      <c r="AB29" s="377"/>
      <c r="AC29" s="377"/>
      <c r="AD29" s="377"/>
      <c r="AE29" s="377"/>
      <c r="AF29" s="377"/>
      <c r="AG29" s="378"/>
      <c r="AH29" s="373">
        <v>179</v>
      </c>
      <c r="AI29" s="374"/>
      <c r="AJ29" s="374"/>
      <c r="AK29" s="374"/>
      <c r="AL29" s="375"/>
      <c r="AM29" s="373">
        <v>513014</v>
      </c>
      <c r="AN29" s="374"/>
      <c r="AO29" s="374"/>
      <c r="AP29" s="374"/>
      <c r="AQ29" s="374"/>
      <c r="AR29" s="375"/>
      <c r="AS29" s="373">
        <v>2866</v>
      </c>
      <c r="AT29" s="374"/>
      <c r="AU29" s="374"/>
      <c r="AV29" s="374"/>
      <c r="AW29" s="374"/>
      <c r="AX29" s="433"/>
      <c r="AY29" s="440"/>
      <c r="AZ29" s="441"/>
      <c r="BA29" s="441"/>
      <c r="BB29" s="442"/>
      <c r="BC29" s="434" t="s">
        <v>178</v>
      </c>
      <c r="BD29" s="435"/>
      <c r="BE29" s="435"/>
      <c r="BF29" s="435"/>
      <c r="BG29" s="435"/>
      <c r="BH29" s="435"/>
      <c r="BI29" s="435"/>
      <c r="BJ29" s="435"/>
      <c r="BK29" s="435"/>
      <c r="BL29" s="435"/>
      <c r="BM29" s="436"/>
      <c r="BN29" s="420">
        <v>2380</v>
      </c>
      <c r="BO29" s="421"/>
      <c r="BP29" s="421"/>
      <c r="BQ29" s="421"/>
      <c r="BR29" s="421"/>
      <c r="BS29" s="421"/>
      <c r="BT29" s="421"/>
      <c r="BU29" s="422"/>
      <c r="BV29" s="420">
        <v>2379</v>
      </c>
      <c r="BW29" s="421"/>
      <c r="BX29" s="421"/>
      <c r="BY29" s="421"/>
      <c r="BZ29" s="421"/>
      <c r="CA29" s="421"/>
      <c r="CB29" s="421"/>
      <c r="CC29" s="422"/>
      <c r="CD29" s="194"/>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9"/>
      <c r="B30" s="402"/>
      <c r="C30" s="403"/>
      <c r="D30" s="404"/>
      <c r="E30" s="381"/>
      <c r="F30" s="382"/>
      <c r="G30" s="382"/>
      <c r="H30" s="382"/>
      <c r="I30" s="382"/>
      <c r="J30" s="382"/>
      <c r="K30" s="383"/>
      <c r="L30" s="384"/>
      <c r="M30" s="385"/>
      <c r="N30" s="385"/>
      <c r="O30" s="385"/>
      <c r="P30" s="386"/>
      <c r="Q30" s="384"/>
      <c r="R30" s="385"/>
      <c r="S30" s="385"/>
      <c r="T30" s="385"/>
      <c r="U30" s="385"/>
      <c r="V30" s="386"/>
      <c r="W30" s="387" t="s">
        <v>179</v>
      </c>
      <c r="X30" s="388"/>
      <c r="Y30" s="388"/>
      <c r="Z30" s="388"/>
      <c r="AA30" s="388"/>
      <c r="AB30" s="388"/>
      <c r="AC30" s="388"/>
      <c r="AD30" s="388"/>
      <c r="AE30" s="388"/>
      <c r="AF30" s="388"/>
      <c r="AG30" s="389"/>
      <c r="AH30" s="390">
        <v>97</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1798409</v>
      </c>
      <c r="BO30" s="455"/>
      <c r="BP30" s="455"/>
      <c r="BQ30" s="455"/>
      <c r="BR30" s="455"/>
      <c r="BS30" s="455"/>
      <c r="BT30" s="455"/>
      <c r="BU30" s="456"/>
      <c r="BV30" s="454">
        <v>1249820</v>
      </c>
      <c r="BW30" s="455"/>
      <c r="BX30" s="455"/>
      <c r="BY30" s="455"/>
      <c r="BZ30" s="455"/>
      <c r="CA30" s="455"/>
      <c r="CB30" s="455"/>
      <c r="CC30" s="456"/>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379" t="s">
        <v>180</v>
      </c>
      <c r="D32" s="379"/>
      <c r="E32" s="379"/>
      <c r="F32" s="379"/>
      <c r="G32" s="379"/>
      <c r="H32" s="379"/>
      <c r="I32" s="379"/>
      <c r="J32" s="379"/>
      <c r="K32" s="379"/>
      <c r="L32" s="379"/>
      <c r="M32" s="379"/>
      <c r="N32" s="379"/>
      <c r="O32" s="379"/>
      <c r="P32" s="379"/>
      <c r="Q32" s="379"/>
      <c r="R32" s="379"/>
      <c r="S32" s="379"/>
      <c r="U32" s="380" t="s">
        <v>181</v>
      </c>
      <c r="V32" s="380"/>
      <c r="W32" s="380"/>
      <c r="X32" s="380"/>
      <c r="Y32" s="380"/>
      <c r="Z32" s="380"/>
      <c r="AA32" s="380"/>
      <c r="AB32" s="380"/>
      <c r="AC32" s="380"/>
      <c r="AD32" s="380"/>
      <c r="AE32" s="380"/>
      <c r="AF32" s="380"/>
      <c r="AG32" s="380"/>
      <c r="AH32" s="380"/>
      <c r="AI32" s="380"/>
      <c r="AJ32" s="380"/>
      <c r="AK32" s="380"/>
      <c r="AM32" s="380" t="s">
        <v>182</v>
      </c>
      <c r="AN32" s="380"/>
      <c r="AO32" s="380"/>
      <c r="AP32" s="380"/>
      <c r="AQ32" s="380"/>
      <c r="AR32" s="380"/>
      <c r="AS32" s="380"/>
      <c r="AT32" s="380"/>
      <c r="AU32" s="380"/>
      <c r="AV32" s="380"/>
      <c r="AW32" s="380"/>
      <c r="AX32" s="380"/>
      <c r="AY32" s="380"/>
      <c r="AZ32" s="380"/>
      <c r="BA32" s="380"/>
      <c r="BB32" s="380"/>
      <c r="BC32" s="380"/>
      <c r="BE32" s="380" t="s">
        <v>183</v>
      </c>
      <c r="BF32" s="380"/>
      <c r="BG32" s="380"/>
      <c r="BH32" s="380"/>
      <c r="BI32" s="380"/>
      <c r="BJ32" s="380"/>
      <c r="BK32" s="380"/>
      <c r="BL32" s="380"/>
      <c r="BM32" s="380"/>
      <c r="BN32" s="380"/>
      <c r="BO32" s="380"/>
      <c r="BP32" s="380"/>
      <c r="BQ32" s="380"/>
      <c r="BR32" s="380"/>
      <c r="BS32" s="380"/>
      <c r="BT32" s="380"/>
      <c r="BU32" s="380"/>
      <c r="BW32" s="380" t="s">
        <v>184</v>
      </c>
      <c r="BX32" s="380"/>
      <c r="BY32" s="380"/>
      <c r="BZ32" s="380"/>
      <c r="CA32" s="380"/>
      <c r="CB32" s="380"/>
      <c r="CC32" s="380"/>
      <c r="CD32" s="380"/>
      <c r="CE32" s="380"/>
      <c r="CF32" s="380"/>
      <c r="CG32" s="380"/>
      <c r="CH32" s="380"/>
      <c r="CI32" s="380"/>
      <c r="CJ32" s="380"/>
      <c r="CK32" s="380"/>
      <c r="CL32" s="380"/>
      <c r="CM32" s="380"/>
      <c r="CO32" s="380" t="s">
        <v>185</v>
      </c>
      <c r="CP32" s="380"/>
      <c r="CQ32" s="380"/>
      <c r="CR32" s="380"/>
      <c r="CS32" s="380"/>
      <c r="CT32" s="380"/>
      <c r="CU32" s="380"/>
      <c r="CV32" s="380"/>
      <c r="CW32" s="380"/>
      <c r="CX32" s="380"/>
      <c r="CY32" s="380"/>
      <c r="CZ32" s="380"/>
      <c r="DA32" s="380"/>
      <c r="DB32" s="380"/>
      <c r="DC32" s="380"/>
      <c r="DD32" s="380"/>
      <c r="DE32" s="380"/>
      <c r="DI32" s="202"/>
    </row>
    <row r="33" spans="1:113" ht="13.5" customHeight="1" x14ac:dyDescent="0.2">
      <c r="A33" s="179"/>
      <c r="B33" s="203"/>
      <c r="C33" s="372" t="s">
        <v>186</v>
      </c>
      <c r="D33" s="372"/>
      <c r="E33" s="371" t="s">
        <v>187</v>
      </c>
      <c r="F33" s="371"/>
      <c r="G33" s="371"/>
      <c r="H33" s="371"/>
      <c r="I33" s="371"/>
      <c r="J33" s="371"/>
      <c r="K33" s="371"/>
      <c r="L33" s="371"/>
      <c r="M33" s="371"/>
      <c r="N33" s="371"/>
      <c r="O33" s="371"/>
      <c r="P33" s="371"/>
      <c r="Q33" s="371"/>
      <c r="R33" s="371"/>
      <c r="S33" s="371"/>
      <c r="T33" s="204"/>
      <c r="U33" s="372" t="s">
        <v>186</v>
      </c>
      <c r="V33" s="372"/>
      <c r="W33" s="371" t="s">
        <v>187</v>
      </c>
      <c r="X33" s="371"/>
      <c r="Y33" s="371"/>
      <c r="Z33" s="371"/>
      <c r="AA33" s="371"/>
      <c r="AB33" s="371"/>
      <c r="AC33" s="371"/>
      <c r="AD33" s="371"/>
      <c r="AE33" s="371"/>
      <c r="AF33" s="371"/>
      <c r="AG33" s="371"/>
      <c r="AH33" s="371"/>
      <c r="AI33" s="371"/>
      <c r="AJ33" s="371"/>
      <c r="AK33" s="371"/>
      <c r="AL33" s="204"/>
      <c r="AM33" s="372" t="s">
        <v>186</v>
      </c>
      <c r="AN33" s="372"/>
      <c r="AO33" s="371" t="s">
        <v>187</v>
      </c>
      <c r="AP33" s="371"/>
      <c r="AQ33" s="371"/>
      <c r="AR33" s="371"/>
      <c r="AS33" s="371"/>
      <c r="AT33" s="371"/>
      <c r="AU33" s="371"/>
      <c r="AV33" s="371"/>
      <c r="AW33" s="371"/>
      <c r="AX33" s="371"/>
      <c r="AY33" s="371"/>
      <c r="AZ33" s="371"/>
      <c r="BA33" s="371"/>
      <c r="BB33" s="371"/>
      <c r="BC33" s="371"/>
      <c r="BD33" s="205"/>
      <c r="BE33" s="371" t="s">
        <v>188</v>
      </c>
      <c r="BF33" s="371"/>
      <c r="BG33" s="371" t="s">
        <v>189</v>
      </c>
      <c r="BH33" s="371"/>
      <c r="BI33" s="371"/>
      <c r="BJ33" s="371"/>
      <c r="BK33" s="371"/>
      <c r="BL33" s="371"/>
      <c r="BM33" s="371"/>
      <c r="BN33" s="371"/>
      <c r="BO33" s="371"/>
      <c r="BP33" s="371"/>
      <c r="BQ33" s="371"/>
      <c r="BR33" s="371"/>
      <c r="BS33" s="371"/>
      <c r="BT33" s="371"/>
      <c r="BU33" s="371"/>
      <c r="BV33" s="205"/>
      <c r="BW33" s="372" t="s">
        <v>188</v>
      </c>
      <c r="BX33" s="372"/>
      <c r="BY33" s="371" t="s">
        <v>190</v>
      </c>
      <c r="BZ33" s="371"/>
      <c r="CA33" s="371"/>
      <c r="CB33" s="371"/>
      <c r="CC33" s="371"/>
      <c r="CD33" s="371"/>
      <c r="CE33" s="371"/>
      <c r="CF33" s="371"/>
      <c r="CG33" s="371"/>
      <c r="CH33" s="371"/>
      <c r="CI33" s="371"/>
      <c r="CJ33" s="371"/>
      <c r="CK33" s="371"/>
      <c r="CL33" s="371"/>
      <c r="CM33" s="371"/>
      <c r="CN33" s="204"/>
      <c r="CO33" s="372" t="s">
        <v>186</v>
      </c>
      <c r="CP33" s="372"/>
      <c r="CQ33" s="371" t="s">
        <v>191</v>
      </c>
      <c r="CR33" s="371"/>
      <c r="CS33" s="371"/>
      <c r="CT33" s="371"/>
      <c r="CU33" s="371"/>
      <c r="CV33" s="371"/>
      <c r="CW33" s="371"/>
      <c r="CX33" s="371"/>
      <c r="CY33" s="371"/>
      <c r="CZ33" s="371"/>
      <c r="DA33" s="371"/>
      <c r="DB33" s="371"/>
      <c r="DC33" s="371"/>
      <c r="DD33" s="371"/>
      <c r="DE33" s="371"/>
      <c r="DF33" s="204"/>
      <c r="DG33" s="370" t="s">
        <v>192</v>
      </c>
      <c r="DH33" s="370"/>
      <c r="DI33" s="206"/>
    </row>
    <row r="34" spans="1:113" ht="32.25" customHeight="1" x14ac:dyDescent="0.2">
      <c r="A34" s="179"/>
      <c r="B34" s="203"/>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79"/>
      <c r="U34" s="368">
        <f>IF(W34="","",MAX(C34:D43)+1)</f>
        <v>2</v>
      </c>
      <c r="V34" s="368"/>
      <c r="W34" s="369" t="str">
        <f>IF('各会計、関係団体の財政状況及び健全化判断比率'!B28="","",'各会計、関係団体の財政状況及び健全化判断比率'!B28)</f>
        <v>国民健康保険特別会計</v>
      </c>
      <c r="X34" s="369"/>
      <c r="Y34" s="369"/>
      <c r="Z34" s="369"/>
      <c r="AA34" s="369"/>
      <c r="AB34" s="369"/>
      <c r="AC34" s="369"/>
      <c r="AD34" s="369"/>
      <c r="AE34" s="369"/>
      <c r="AF34" s="369"/>
      <c r="AG34" s="369"/>
      <c r="AH34" s="369"/>
      <c r="AI34" s="369"/>
      <c r="AJ34" s="369"/>
      <c r="AK34" s="369"/>
      <c r="AL34" s="179"/>
      <c r="AM34" s="368">
        <f>IF(AO34="","",MAX(C34:D43,U34:V43)+1)</f>
        <v>6</v>
      </c>
      <c r="AN34" s="368"/>
      <c r="AO34" s="369" t="str">
        <f>IF('各会計、関係団体の財政状況及び健全化判断比率'!B32="","",'各会計、関係団体の財政状況及び健全化判断比率'!B32)</f>
        <v>水道事業会計</v>
      </c>
      <c r="AP34" s="369"/>
      <c r="AQ34" s="369"/>
      <c r="AR34" s="369"/>
      <c r="AS34" s="369"/>
      <c r="AT34" s="369"/>
      <c r="AU34" s="369"/>
      <c r="AV34" s="369"/>
      <c r="AW34" s="369"/>
      <c r="AX34" s="369"/>
      <c r="AY34" s="369"/>
      <c r="AZ34" s="369"/>
      <c r="BA34" s="369"/>
      <c r="BB34" s="369"/>
      <c r="BC34" s="369"/>
      <c r="BD34" s="179"/>
      <c r="BE34" s="368" t="str">
        <f>IF(BG34="","",MAX(C34:D43,U34:V43,AM34:AN43)+1)</f>
        <v/>
      </c>
      <c r="BF34" s="368"/>
      <c r="BG34" s="369"/>
      <c r="BH34" s="369"/>
      <c r="BI34" s="369"/>
      <c r="BJ34" s="369"/>
      <c r="BK34" s="369"/>
      <c r="BL34" s="369"/>
      <c r="BM34" s="369"/>
      <c r="BN34" s="369"/>
      <c r="BO34" s="369"/>
      <c r="BP34" s="369"/>
      <c r="BQ34" s="369"/>
      <c r="BR34" s="369"/>
      <c r="BS34" s="369"/>
      <c r="BT34" s="369"/>
      <c r="BU34" s="369"/>
      <c r="BV34" s="179"/>
      <c r="BW34" s="368">
        <f>IF(BY34="","",MAX(C34:D43,U34:V43,AM34:AN43,BE34:BF43)+1)</f>
        <v>8</v>
      </c>
      <c r="BX34" s="368"/>
      <c r="BY34" s="369" t="str">
        <f>IF('各会計、関係団体の財政状況及び健全化判断比率'!B68="","",'各会計、関係団体の財政状況及び健全化判断比率'!B68)</f>
        <v>知多南部消防組合</v>
      </c>
      <c r="BZ34" s="369"/>
      <c r="CA34" s="369"/>
      <c r="CB34" s="369"/>
      <c r="CC34" s="369"/>
      <c r="CD34" s="369"/>
      <c r="CE34" s="369"/>
      <c r="CF34" s="369"/>
      <c r="CG34" s="369"/>
      <c r="CH34" s="369"/>
      <c r="CI34" s="369"/>
      <c r="CJ34" s="369"/>
      <c r="CK34" s="369"/>
      <c r="CL34" s="369"/>
      <c r="CM34" s="369"/>
      <c r="CN34" s="179"/>
      <c r="CO34" s="368" t="str">
        <f>IF(CQ34="","",MAX(C34:D43,U34:V43,AM34:AN43,BE34:BF43,BW34:BX43)+1)</f>
        <v/>
      </c>
      <c r="CP34" s="368"/>
      <c r="CQ34" s="369" t="str">
        <f>IF('各会計、関係団体の財政状況及び健全化判断比率'!BS7="","",'各会計、関係団体の財政状況及び健全化判断比率'!BS7)</f>
        <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6"/>
    </row>
    <row r="35" spans="1:113" ht="32.25" customHeight="1" x14ac:dyDescent="0.2">
      <c r="A35" s="179"/>
      <c r="B35" s="203"/>
      <c r="C35" s="368" t="str">
        <f>IF(E35="","",C34+1)</f>
        <v/>
      </c>
      <c r="D35" s="368"/>
      <c r="E35" s="369" t="str">
        <f>IF('各会計、関係団体の財政状況及び健全化判断比率'!B8="","",'各会計、関係団体の財政状況及び健全化判断比率'!B8)</f>
        <v/>
      </c>
      <c r="F35" s="369"/>
      <c r="G35" s="369"/>
      <c r="H35" s="369"/>
      <c r="I35" s="369"/>
      <c r="J35" s="369"/>
      <c r="K35" s="369"/>
      <c r="L35" s="369"/>
      <c r="M35" s="369"/>
      <c r="N35" s="369"/>
      <c r="O35" s="369"/>
      <c r="P35" s="369"/>
      <c r="Q35" s="369"/>
      <c r="R35" s="369"/>
      <c r="S35" s="369"/>
      <c r="T35" s="179"/>
      <c r="U35" s="368">
        <f>IF(W35="","",U34+1)</f>
        <v>3</v>
      </c>
      <c r="V35" s="368"/>
      <c r="W35" s="369" t="str">
        <f>IF('各会計、関係団体の財政状況及び健全化判断比率'!B29="","",'各会計、関係団体の財政状況及び健全化判断比率'!B29)</f>
        <v>介護保険特別会計</v>
      </c>
      <c r="X35" s="369"/>
      <c r="Y35" s="369"/>
      <c r="Z35" s="369"/>
      <c r="AA35" s="369"/>
      <c r="AB35" s="369"/>
      <c r="AC35" s="369"/>
      <c r="AD35" s="369"/>
      <c r="AE35" s="369"/>
      <c r="AF35" s="369"/>
      <c r="AG35" s="369"/>
      <c r="AH35" s="369"/>
      <c r="AI35" s="369"/>
      <c r="AJ35" s="369"/>
      <c r="AK35" s="369"/>
      <c r="AL35" s="179"/>
      <c r="AM35" s="368">
        <f t="shared" ref="AM35:AM43" si="0">IF(AO35="","",AM34+1)</f>
        <v>7</v>
      </c>
      <c r="AN35" s="368"/>
      <c r="AO35" s="369" t="str">
        <f>IF('各会計、関係団体の財政状況及び健全化判断比率'!B33="","",'各会計、関係団体の財政状況及び健全化判断比率'!B33)</f>
        <v>漁業集落排水事業会計</v>
      </c>
      <c r="AP35" s="369"/>
      <c r="AQ35" s="369"/>
      <c r="AR35" s="369"/>
      <c r="AS35" s="369"/>
      <c r="AT35" s="369"/>
      <c r="AU35" s="369"/>
      <c r="AV35" s="369"/>
      <c r="AW35" s="369"/>
      <c r="AX35" s="369"/>
      <c r="AY35" s="369"/>
      <c r="AZ35" s="369"/>
      <c r="BA35" s="369"/>
      <c r="BB35" s="369"/>
      <c r="BC35" s="369"/>
      <c r="BD35" s="179"/>
      <c r="BE35" s="368" t="str">
        <f t="shared" ref="BE35:BE43" si="1">IF(BG35="","",BE34+1)</f>
        <v/>
      </c>
      <c r="BF35" s="368"/>
      <c r="BG35" s="369"/>
      <c r="BH35" s="369"/>
      <c r="BI35" s="369"/>
      <c r="BJ35" s="369"/>
      <c r="BK35" s="369"/>
      <c r="BL35" s="369"/>
      <c r="BM35" s="369"/>
      <c r="BN35" s="369"/>
      <c r="BO35" s="369"/>
      <c r="BP35" s="369"/>
      <c r="BQ35" s="369"/>
      <c r="BR35" s="369"/>
      <c r="BS35" s="369"/>
      <c r="BT35" s="369"/>
      <c r="BU35" s="369"/>
      <c r="BV35" s="179"/>
      <c r="BW35" s="368">
        <f t="shared" ref="BW35:BW43" si="2">IF(BY35="","",BW34+1)</f>
        <v>9</v>
      </c>
      <c r="BX35" s="368"/>
      <c r="BY35" s="369" t="str">
        <f>IF('各会計、関係団体の財政状況及び健全化判断比率'!B69="","",'各会計、関係団体の財政状況及び健全化判断比率'!B69)</f>
        <v>知多南部衛生組合</v>
      </c>
      <c r="BZ35" s="369"/>
      <c r="CA35" s="369"/>
      <c r="CB35" s="369"/>
      <c r="CC35" s="369"/>
      <c r="CD35" s="369"/>
      <c r="CE35" s="369"/>
      <c r="CF35" s="369"/>
      <c r="CG35" s="369"/>
      <c r="CH35" s="369"/>
      <c r="CI35" s="369"/>
      <c r="CJ35" s="369"/>
      <c r="CK35" s="369"/>
      <c r="CL35" s="369"/>
      <c r="CM35" s="369"/>
      <c r="CN35" s="179"/>
      <c r="CO35" s="368" t="str">
        <f t="shared" ref="CO35:CO43" si="3">IF(CQ35="","",CO34+1)</f>
        <v/>
      </c>
      <c r="CP35" s="368"/>
      <c r="CQ35" s="369" t="str">
        <f>IF('各会計、関係団体の財政状況及び健全化判断比率'!BS8="","",'各会計、関係団体の財政状況及び健全化判断比率'!BS8)</f>
        <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6"/>
    </row>
    <row r="36" spans="1:113" ht="32.25" customHeight="1" x14ac:dyDescent="0.2">
      <c r="A36" s="179"/>
      <c r="B36" s="203"/>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79"/>
      <c r="U36" s="368">
        <f t="shared" ref="U36:U43" si="4">IF(W36="","",U35+1)</f>
        <v>4</v>
      </c>
      <c r="V36" s="368"/>
      <c r="W36" s="369" t="str">
        <f>IF('各会計、関係団体の財政状況及び健全化判断比率'!B30="","",'各会計、関係団体の財政状況及び健全化判断比率'!B30)</f>
        <v>後期高齢者医療特別会計</v>
      </c>
      <c r="X36" s="369"/>
      <c r="Y36" s="369"/>
      <c r="Z36" s="369"/>
      <c r="AA36" s="369"/>
      <c r="AB36" s="369"/>
      <c r="AC36" s="369"/>
      <c r="AD36" s="369"/>
      <c r="AE36" s="369"/>
      <c r="AF36" s="369"/>
      <c r="AG36" s="369"/>
      <c r="AH36" s="369"/>
      <c r="AI36" s="369"/>
      <c r="AJ36" s="369"/>
      <c r="AK36" s="369"/>
      <c r="AL36" s="179"/>
      <c r="AM36" s="368" t="str">
        <f t="shared" si="0"/>
        <v/>
      </c>
      <c r="AN36" s="368"/>
      <c r="AO36" s="369"/>
      <c r="AP36" s="369"/>
      <c r="AQ36" s="369"/>
      <c r="AR36" s="369"/>
      <c r="AS36" s="369"/>
      <c r="AT36" s="369"/>
      <c r="AU36" s="369"/>
      <c r="AV36" s="369"/>
      <c r="AW36" s="369"/>
      <c r="AX36" s="369"/>
      <c r="AY36" s="369"/>
      <c r="AZ36" s="369"/>
      <c r="BA36" s="369"/>
      <c r="BB36" s="369"/>
      <c r="BC36" s="369"/>
      <c r="BD36" s="179"/>
      <c r="BE36" s="368" t="str">
        <f t="shared" si="1"/>
        <v/>
      </c>
      <c r="BF36" s="368"/>
      <c r="BG36" s="369"/>
      <c r="BH36" s="369"/>
      <c r="BI36" s="369"/>
      <c r="BJ36" s="369"/>
      <c r="BK36" s="369"/>
      <c r="BL36" s="369"/>
      <c r="BM36" s="369"/>
      <c r="BN36" s="369"/>
      <c r="BO36" s="369"/>
      <c r="BP36" s="369"/>
      <c r="BQ36" s="369"/>
      <c r="BR36" s="369"/>
      <c r="BS36" s="369"/>
      <c r="BT36" s="369"/>
      <c r="BU36" s="369"/>
      <c r="BV36" s="179"/>
      <c r="BW36" s="368">
        <f t="shared" si="2"/>
        <v>10</v>
      </c>
      <c r="BX36" s="368"/>
      <c r="BY36" s="369" t="str">
        <f>IF('各会計、関係団体の財政状況及び健全化判断比率'!B70="","",'各会計、関係団体の財政状況及び健全化判断比率'!B70)</f>
        <v xml:space="preserve">愛知県市町村職員退職手当組合 </v>
      </c>
      <c r="BZ36" s="369"/>
      <c r="CA36" s="369"/>
      <c r="CB36" s="369"/>
      <c r="CC36" s="369"/>
      <c r="CD36" s="369"/>
      <c r="CE36" s="369"/>
      <c r="CF36" s="369"/>
      <c r="CG36" s="369"/>
      <c r="CH36" s="369"/>
      <c r="CI36" s="369"/>
      <c r="CJ36" s="369"/>
      <c r="CK36" s="369"/>
      <c r="CL36" s="369"/>
      <c r="CM36" s="369"/>
      <c r="CN36" s="179"/>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6"/>
    </row>
    <row r="37" spans="1:113" ht="32.25" customHeight="1" x14ac:dyDescent="0.2">
      <c r="A37" s="179"/>
      <c r="B37" s="203"/>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79"/>
      <c r="U37" s="368">
        <f t="shared" si="4"/>
        <v>5</v>
      </c>
      <c r="V37" s="368"/>
      <c r="W37" s="369" t="str">
        <f>IF('各会計、関係団体の財政状況及び健全化判断比率'!B31="","",'各会計、関係団体の財政状況及び健全化判断比率'!B31)</f>
        <v>師崎港駐車場事業特別会計</v>
      </c>
      <c r="X37" s="369"/>
      <c r="Y37" s="369"/>
      <c r="Z37" s="369"/>
      <c r="AA37" s="369"/>
      <c r="AB37" s="369"/>
      <c r="AC37" s="369"/>
      <c r="AD37" s="369"/>
      <c r="AE37" s="369"/>
      <c r="AF37" s="369"/>
      <c r="AG37" s="369"/>
      <c r="AH37" s="369"/>
      <c r="AI37" s="369"/>
      <c r="AJ37" s="369"/>
      <c r="AK37" s="369"/>
      <c r="AL37" s="179"/>
      <c r="AM37" s="368" t="str">
        <f t="shared" si="0"/>
        <v/>
      </c>
      <c r="AN37" s="368"/>
      <c r="AO37" s="369"/>
      <c r="AP37" s="369"/>
      <c r="AQ37" s="369"/>
      <c r="AR37" s="369"/>
      <c r="AS37" s="369"/>
      <c r="AT37" s="369"/>
      <c r="AU37" s="369"/>
      <c r="AV37" s="369"/>
      <c r="AW37" s="369"/>
      <c r="AX37" s="369"/>
      <c r="AY37" s="369"/>
      <c r="AZ37" s="369"/>
      <c r="BA37" s="369"/>
      <c r="BB37" s="369"/>
      <c r="BC37" s="369"/>
      <c r="BD37" s="179"/>
      <c r="BE37" s="368" t="str">
        <f t="shared" si="1"/>
        <v/>
      </c>
      <c r="BF37" s="368"/>
      <c r="BG37" s="369"/>
      <c r="BH37" s="369"/>
      <c r="BI37" s="369"/>
      <c r="BJ37" s="369"/>
      <c r="BK37" s="369"/>
      <c r="BL37" s="369"/>
      <c r="BM37" s="369"/>
      <c r="BN37" s="369"/>
      <c r="BO37" s="369"/>
      <c r="BP37" s="369"/>
      <c r="BQ37" s="369"/>
      <c r="BR37" s="369"/>
      <c r="BS37" s="369"/>
      <c r="BT37" s="369"/>
      <c r="BU37" s="369"/>
      <c r="BV37" s="179"/>
      <c r="BW37" s="368">
        <f t="shared" si="2"/>
        <v>11</v>
      </c>
      <c r="BX37" s="368"/>
      <c r="BY37" s="369" t="str">
        <f>IF('各会計、関係団体の財政状況及び健全化判断比率'!B71="","",'各会計、関係団体の財政状況及び健全化判断比率'!B71)</f>
        <v>愛知県後期高齢者医療広域連合（一般会計）</v>
      </c>
      <c r="BZ37" s="369"/>
      <c r="CA37" s="369"/>
      <c r="CB37" s="369"/>
      <c r="CC37" s="369"/>
      <c r="CD37" s="369"/>
      <c r="CE37" s="369"/>
      <c r="CF37" s="369"/>
      <c r="CG37" s="369"/>
      <c r="CH37" s="369"/>
      <c r="CI37" s="369"/>
      <c r="CJ37" s="369"/>
      <c r="CK37" s="369"/>
      <c r="CL37" s="369"/>
      <c r="CM37" s="369"/>
      <c r="CN37" s="179"/>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6"/>
    </row>
    <row r="38" spans="1:113" ht="32.25" customHeight="1" x14ac:dyDescent="0.2">
      <c r="A38" s="179"/>
      <c r="B38" s="203"/>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79"/>
      <c r="U38" s="368" t="str">
        <f t="shared" si="4"/>
        <v/>
      </c>
      <c r="V38" s="368"/>
      <c r="W38" s="369"/>
      <c r="X38" s="369"/>
      <c r="Y38" s="369"/>
      <c r="Z38" s="369"/>
      <c r="AA38" s="369"/>
      <c r="AB38" s="369"/>
      <c r="AC38" s="369"/>
      <c r="AD38" s="369"/>
      <c r="AE38" s="369"/>
      <c r="AF38" s="369"/>
      <c r="AG38" s="369"/>
      <c r="AH38" s="369"/>
      <c r="AI38" s="369"/>
      <c r="AJ38" s="369"/>
      <c r="AK38" s="369"/>
      <c r="AL38" s="179"/>
      <c r="AM38" s="368" t="str">
        <f t="shared" si="0"/>
        <v/>
      </c>
      <c r="AN38" s="368"/>
      <c r="AO38" s="369"/>
      <c r="AP38" s="369"/>
      <c r="AQ38" s="369"/>
      <c r="AR38" s="369"/>
      <c r="AS38" s="369"/>
      <c r="AT38" s="369"/>
      <c r="AU38" s="369"/>
      <c r="AV38" s="369"/>
      <c r="AW38" s="369"/>
      <c r="AX38" s="369"/>
      <c r="AY38" s="369"/>
      <c r="AZ38" s="369"/>
      <c r="BA38" s="369"/>
      <c r="BB38" s="369"/>
      <c r="BC38" s="369"/>
      <c r="BD38" s="179"/>
      <c r="BE38" s="368" t="str">
        <f t="shared" si="1"/>
        <v/>
      </c>
      <c r="BF38" s="368"/>
      <c r="BG38" s="369"/>
      <c r="BH38" s="369"/>
      <c r="BI38" s="369"/>
      <c r="BJ38" s="369"/>
      <c r="BK38" s="369"/>
      <c r="BL38" s="369"/>
      <c r="BM38" s="369"/>
      <c r="BN38" s="369"/>
      <c r="BO38" s="369"/>
      <c r="BP38" s="369"/>
      <c r="BQ38" s="369"/>
      <c r="BR38" s="369"/>
      <c r="BS38" s="369"/>
      <c r="BT38" s="369"/>
      <c r="BU38" s="369"/>
      <c r="BV38" s="179"/>
      <c r="BW38" s="368">
        <f t="shared" si="2"/>
        <v>12</v>
      </c>
      <c r="BX38" s="368"/>
      <c r="BY38" s="369" t="str">
        <f>IF('各会計、関係団体の財政状況及び健全化判断比率'!B72="","",'各会計、関係団体の財政状況及び健全化判断比率'!B72)</f>
        <v>愛知県後期高齢者医療広域連合（後期高齢者医療特別会計）</v>
      </c>
      <c r="BZ38" s="369"/>
      <c r="CA38" s="369"/>
      <c r="CB38" s="369"/>
      <c r="CC38" s="369"/>
      <c r="CD38" s="369"/>
      <c r="CE38" s="369"/>
      <c r="CF38" s="369"/>
      <c r="CG38" s="369"/>
      <c r="CH38" s="369"/>
      <c r="CI38" s="369"/>
      <c r="CJ38" s="369"/>
      <c r="CK38" s="369"/>
      <c r="CL38" s="369"/>
      <c r="CM38" s="369"/>
      <c r="CN38" s="179"/>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6"/>
    </row>
    <row r="39" spans="1:113" ht="32.25" customHeight="1" x14ac:dyDescent="0.2">
      <c r="A39" s="179"/>
      <c r="B39" s="203"/>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79"/>
      <c r="U39" s="368" t="str">
        <f t="shared" si="4"/>
        <v/>
      </c>
      <c r="V39" s="368"/>
      <c r="W39" s="369"/>
      <c r="X39" s="369"/>
      <c r="Y39" s="369"/>
      <c r="Z39" s="369"/>
      <c r="AA39" s="369"/>
      <c r="AB39" s="369"/>
      <c r="AC39" s="369"/>
      <c r="AD39" s="369"/>
      <c r="AE39" s="369"/>
      <c r="AF39" s="369"/>
      <c r="AG39" s="369"/>
      <c r="AH39" s="369"/>
      <c r="AI39" s="369"/>
      <c r="AJ39" s="369"/>
      <c r="AK39" s="369"/>
      <c r="AL39" s="179"/>
      <c r="AM39" s="368" t="str">
        <f t="shared" si="0"/>
        <v/>
      </c>
      <c r="AN39" s="368"/>
      <c r="AO39" s="369"/>
      <c r="AP39" s="369"/>
      <c r="AQ39" s="369"/>
      <c r="AR39" s="369"/>
      <c r="AS39" s="369"/>
      <c r="AT39" s="369"/>
      <c r="AU39" s="369"/>
      <c r="AV39" s="369"/>
      <c r="AW39" s="369"/>
      <c r="AX39" s="369"/>
      <c r="AY39" s="369"/>
      <c r="AZ39" s="369"/>
      <c r="BA39" s="369"/>
      <c r="BB39" s="369"/>
      <c r="BC39" s="369"/>
      <c r="BD39" s="179"/>
      <c r="BE39" s="368" t="str">
        <f t="shared" si="1"/>
        <v/>
      </c>
      <c r="BF39" s="368"/>
      <c r="BG39" s="369"/>
      <c r="BH39" s="369"/>
      <c r="BI39" s="369"/>
      <c r="BJ39" s="369"/>
      <c r="BK39" s="369"/>
      <c r="BL39" s="369"/>
      <c r="BM39" s="369"/>
      <c r="BN39" s="369"/>
      <c r="BO39" s="369"/>
      <c r="BP39" s="369"/>
      <c r="BQ39" s="369"/>
      <c r="BR39" s="369"/>
      <c r="BS39" s="369"/>
      <c r="BT39" s="369"/>
      <c r="BU39" s="369"/>
      <c r="BV39" s="179"/>
      <c r="BW39" s="368">
        <f t="shared" si="2"/>
        <v>13</v>
      </c>
      <c r="BX39" s="368"/>
      <c r="BY39" s="369" t="str">
        <f>IF('各会計、関係団体の財政状況及び健全化判断比率'!B73="","",'各会計、関係団体の財政状況及び健全化判断比率'!B73)</f>
        <v>知多南部広域環境組合</v>
      </c>
      <c r="BZ39" s="369"/>
      <c r="CA39" s="369"/>
      <c r="CB39" s="369"/>
      <c r="CC39" s="369"/>
      <c r="CD39" s="369"/>
      <c r="CE39" s="369"/>
      <c r="CF39" s="369"/>
      <c r="CG39" s="369"/>
      <c r="CH39" s="369"/>
      <c r="CI39" s="369"/>
      <c r="CJ39" s="369"/>
      <c r="CK39" s="369"/>
      <c r="CL39" s="369"/>
      <c r="CM39" s="369"/>
      <c r="CN39" s="179"/>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6"/>
    </row>
    <row r="40" spans="1:113" ht="32.25" customHeight="1" x14ac:dyDescent="0.2">
      <c r="A40" s="179"/>
      <c r="B40" s="203"/>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79"/>
      <c r="U40" s="368" t="str">
        <f t="shared" si="4"/>
        <v/>
      </c>
      <c r="V40" s="368"/>
      <c r="W40" s="369"/>
      <c r="X40" s="369"/>
      <c r="Y40" s="369"/>
      <c r="Z40" s="369"/>
      <c r="AA40" s="369"/>
      <c r="AB40" s="369"/>
      <c r="AC40" s="369"/>
      <c r="AD40" s="369"/>
      <c r="AE40" s="369"/>
      <c r="AF40" s="369"/>
      <c r="AG40" s="369"/>
      <c r="AH40" s="369"/>
      <c r="AI40" s="369"/>
      <c r="AJ40" s="369"/>
      <c r="AK40" s="369"/>
      <c r="AL40" s="179"/>
      <c r="AM40" s="368" t="str">
        <f t="shared" si="0"/>
        <v/>
      </c>
      <c r="AN40" s="368"/>
      <c r="AO40" s="369"/>
      <c r="AP40" s="369"/>
      <c r="AQ40" s="369"/>
      <c r="AR40" s="369"/>
      <c r="AS40" s="369"/>
      <c r="AT40" s="369"/>
      <c r="AU40" s="369"/>
      <c r="AV40" s="369"/>
      <c r="AW40" s="369"/>
      <c r="AX40" s="369"/>
      <c r="AY40" s="369"/>
      <c r="AZ40" s="369"/>
      <c r="BA40" s="369"/>
      <c r="BB40" s="369"/>
      <c r="BC40" s="369"/>
      <c r="BD40" s="179"/>
      <c r="BE40" s="368" t="str">
        <f t="shared" si="1"/>
        <v/>
      </c>
      <c r="BF40" s="368"/>
      <c r="BG40" s="369"/>
      <c r="BH40" s="369"/>
      <c r="BI40" s="369"/>
      <c r="BJ40" s="369"/>
      <c r="BK40" s="369"/>
      <c r="BL40" s="369"/>
      <c r="BM40" s="369"/>
      <c r="BN40" s="369"/>
      <c r="BO40" s="369"/>
      <c r="BP40" s="369"/>
      <c r="BQ40" s="369"/>
      <c r="BR40" s="369"/>
      <c r="BS40" s="369"/>
      <c r="BT40" s="369"/>
      <c r="BU40" s="369"/>
      <c r="BV40" s="179"/>
      <c r="BW40" s="368" t="str">
        <f t="shared" si="2"/>
        <v/>
      </c>
      <c r="BX40" s="368"/>
      <c r="BY40" s="369" t="str">
        <f>IF('各会計、関係団体の財政状況及び健全化判断比率'!B74="","",'各会計、関係団体の財政状況及び健全化判断比率'!B74)</f>
        <v/>
      </c>
      <c r="BZ40" s="369"/>
      <c r="CA40" s="369"/>
      <c r="CB40" s="369"/>
      <c r="CC40" s="369"/>
      <c r="CD40" s="369"/>
      <c r="CE40" s="369"/>
      <c r="CF40" s="369"/>
      <c r="CG40" s="369"/>
      <c r="CH40" s="369"/>
      <c r="CI40" s="369"/>
      <c r="CJ40" s="369"/>
      <c r="CK40" s="369"/>
      <c r="CL40" s="369"/>
      <c r="CM40" s="369"/>
      <c r="CN40" s="179"/>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6"/>
    </row>
    <row r="41" spans="1:113" ht="32.25" customHeight="1" x14ac:dyDescent="0.2">
      <c r="A41" s="179"/>
      <c r="B41" s="203"/>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79"/>
      <c r="U41" s="368" t="str">
        <f t="shared" si="4"/>
        <v/>
      </c>
      <c r="V41" s="368"/>
      <c r="W41" s="369"/>
      <c r="X41" s="369"/>
      <c r="Y41" s="369"/>
      <c r="Z41" s="369"/>
      <c r="AA41" s="369"/>
      <c r="AB41" s="369"/>
      <c r="AC41" s="369"/>
      <c r="AD41" s="369"/>
      <c r="AE41" s="369"/>
      <c r="AF41" s="369"/>
      <c r="AG41" s="369"/>
      <c r="AH41" s="369"/>
      <c r="AI41" s="369"/>
      <c r="AJ41" s="369"/>
      <c r="AK41" s="369"/>
      <c r="AL41" s="179"/>
      <c r="AM41" s="368" t="str">
        <f t="shared" si="0"/>
        <v/>
      </c>
      <c r="AN41" s="368"/>
      <c r="AO41" s="369"/>
      <c r="AP41" s="369"/>
      <c r="AQ41" s="369"/>
      <c r="AR41" s="369"/>
      <c r="AS41" s="369"/>
      <c r="AT41" s="369"/>
      <c r="AU41" s="369"/>
      <c r="AV41" s="369"/>
      <c r="AW41" s="369"/>
      <c r="AX41" s="369"/>
      <c r="AY41" s="369"/>
      <c r="AZ41" s="369"/>
      <c r="BA41" s="369"/>
      <c r="BB41" s="369"/>
      <c r="BC41" s="369"/>
      <c r="BD41" s="179"/>
      <c r="BE41" s="368" t="str">
        <f t="shared" si="1"/>
        <v/>
      </c>
      <c r="BF41" s="368"/>
      <c r="BG41" s="369"/>
      <c r="BH41" s="369"/>
      <c r="BI41" s="369"/>
      <c r="BJ41" s="369"/>
      <c r="BK41" s="369"/>
      <c r="BL41" s="369"/>
      <c r="BM41" s="369"/>
      <c r="BN41" s="369"/>
      <c r="BO41" s="369"/>
      <c r="BP41" s="369"/>
      <c r="BQ41" s="369"/>
      <c r="BR41" s="369"/>
      <c r="BS41" s="369"/>
      <c r="BT41" s="369"/>
      <c r="BU41" s="369"/>
      <c r="BV41" s="179"/>
      <c r="BW41" s="368" t="str">
        <f t="shared" si="2"/>
        <v/>
      </c>
      <c r="BX41" s="368"/>
      <c r="BY41" s="369" t="str">
        <f>IF('各会計、関係団体の財政状況及び健全化判断比率'!B75="","",'各会計、関係団体の財政状況及び健全化判断比率'!B75)</f>
        <v/>
      </c>
      <c r="BZ41" s="369"/>
      <c r="CA41" s="369"/>
      <c r="CB41" s="369"/>
      <c r="CC41" s="369"/>
      <c r="CD41" s="369"/>
      <c r="CE41" s="369"/>
      <c r="CF41" s="369"/>
      <c r="CG41" s="369"/>
      <c r="CH41" s="369"/>
      <c r="CI41" s="369"/>
      <c r="CJ41" s="369"/>
      <c r="CK41" s="369"/>
      <c r="CL41" s="369"/>
      <c r="CM41" s="369"/>
      <c r="CN41" s="179"/>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6"/>
    </row>
    <row r="42" spans="1:113" ht="32.25" customHeight="1" x14ac:dyDescent="0.2">
      <c r="B42" s="203"/>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79"/>
      <c r="U42" s="368" t="str">
        <f t="shared" si="4"/>
        <v/>
      </c>
      <c r="V42" s="368"/>
      <c r="W42" s="369"/>
      <c r="X42" s="369"/>
      <c r="Y42" s="369"/>
      <c r="Z42" s="369"/>
      <c r="AA42" s="369"/>
      <c r="AB42" s="369"/>
      <c r="AC42" s="369"/>
      <c r="AD42" s="369"/>
      <c r="AE42" s="369"/>
      <c r="AF42" s="369"/>
      <c r="AG42" s="369"/>
      <c r="AH42" s="369"/>
      <c r="AI42" s="369"/>
      <c r="AJ42" s="369"/>
      <c r="AK42" s="369"/>
      <c r="AL42" s="179"/>
      <c r="AM42" s="368" t="str">
        <f t="shared" si="0"/>
        <v/>
      </c>
      <c r="AN42" s="368"/>
      <c r="AO42" s="369"/>
      <c r="AP42" s="369"/>
      <c r="AQ42" s="369"/>
      <c r="AR42" s="369"/>
      <c r="AS42" s="369"/>
      <c r="AT42" s="369"/>
      <c r="AU42" s="369"/>
      <c r="AV42" s="369"/>
      <c r="AW42" s="369"/>
      <c r="AX42" s="369"/>
      <c r="AY42" s="369"/>
      <c r="AZ42" s="369"/>
      <c r="BA42" s="369"/>
      <c r="BB42" s="369"/>
      <c r="BC42" s="369"/>
      <c r="BD42" s="179"/>
      <c r="BE42" s="368" t="str">
        <f t="shared" si="1"/>
        <v/>
      </c>
      <c r="BF42" s="368"/>
      <c r="BG42" s="369"/>
      <c r="BH42" s="369"/>
      <c r="BI42" s="369"/>
      <c r="BJ42" s="369"/>
      <c r="BK42" s="369"/>
      <c r="BL42" s="369"/>
      <c r="BM42" s="369"/>
      <c r="BN42" s="369"/>
      <c r="BO42" s="369"/>
      <c r="BP42" s="369"/>
      <c r="BQ42" s="369"/>
      <c r="BR42" s="369"/>
      <c r="BS42" s="369"/>
      <c r="BT42" s="369"/>
      <c r="BU42" s="369"/>
      <c r="BV42" s="179"/>
      <c r="BW42" s="368" t="str">
        <f t="shared" si="2"/>
        <v/>
      </c>
      <c r="BX42" s="368"/>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179"/>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6"/>
    </row>
    <row r="43" spans="1:113" ht="32.25" customHeight="1" x14ac:dyDescent="0.2">
      <c r="B43" s="203"/>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79"/>
      <c r="U43" s="368" t="str">
        <f t="shared" si="4"/>
        <v/>
      </c>
      <c r="V43" s="368"/>
      <c r="W43" s="369"/>
      <c r="X43" s="369"/>
      <c r="Y43" s="369"/>
      <c r="Z43" s="369"/>
      <c r="AA43" s="369"/>
      <c r="AB43" s="369"/>
      <c r="AC43" s="369"/>
      <c r="AD43" s="369"/>
      <c r="AE43" s="369"/>
      <c r="AF43" s="369"/>
      <c r="AG43" s="369"/>
      <c r="AH43" s="369"/>
      <c r="AI43" s="369"/>
      <c r="AJ43" s="369"/>
      <c r="AK43" s="369"/>
      <c r="AL43" s="179"/>
      <c r="AM43" s="368" t="str">
        <f t="shared" si="0"/>
        <v/>
      </c>
      <c r="AN43" s="368"/>
      <c r="AO43" s="369"/>
      <c r="AP43" s="369"/>
      <c r="AQ43" s="369"/>
      <c r="AR43" s="369"/>
      <c r="AS43" s="369"/>
      <c r="AT43" s="369"/>
      <c r="AU43" s="369"/>
      <c r="AV43" s="369"/>
      <c r="AW43" s="369"/>
      <c r="AX43" s="369"/>
      <c r="AY43" s="369"/>
      <c r="AZ43" s="369"/>
      <c r="BA43" s="369"/>
      <c r="BB43" s="369"/>
      <c r="BC43" s="369"/>
      <c r="BD43" s="179"/>
      <c r="BE43" s="368" t="str">
        <f t="shared" si="1"/>
        <v/>
      </c>
      <c r="BF43" s="368"/>
      <c r="BG43" s="369"/>
      <c r="BH43" s="369"/>
      <c r="BI43" s="369"/>
      <c r="BJ43" s="369"/>
      <c r="BK43" s="369"/>
      <c r="BL43" s="369"/>
      <c r="BM43" s="369"/>
      <c r="BN43" s="369"/>
      <c r="BO43" s="369"/>
      <c r="BP43" s="369"/>
      <c r="BQ43" s="369"/>
      <c r="BR43" s="369"/>
      <c r="BS43" s="369"/>
      <c r="BT43" s="369"/>
      <c r="BU43" s="369"/>
      <c r="BV43" s="179"/>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79"/>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193</v>
      </c>
      <c r="E46" s="365" t="s">
        <v>194</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2">
      <c r="E47" s="365" t="s">
        <v>195</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2">
      <c r="E48" s="365" t="s">
        <v>196</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2">
      <c r="E49" s="367" t="s">
        <v>197</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2">
      <c r="E50" s="365" t="s">
        <v>198</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2">
      <c r="E51" s="365" t="s">
        <v>199</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2">
      <c r="E52" s="365" t="s">
        <v>200</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2">
      <c r="E53" s="365" t="s">
        <v>201</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2"/>
    <row r="55" spans="5:113" x14ac:dyDescent="0.2"/>
    <row r="56" spans="5:113" x14ac:dyDescent="0.2"/>
  </sheetData>
  <sheetProtection algorithmName="SHA-512" hashValue="n7wfT0CZuxgtRL4zhdjftiCKWwsI4rVezG1Fj1FnI+/ae9QxXnFnxkqyU35kT79xUSgX9bfNcV8k+DgVF33Mpw==" saltValue="SbSZA0ntdZRKeDVLHnik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4" customWidth="1"/>
    <col min="134" max="143" width="1.66406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8" t="s">
        <v>202</v>
      </c>
      <c r="DI1" s="719"/>
      <c r="DJ1" s="719"/>
      <c r="DK1" s="719"/>
      <c r="DL1" s="719"/>
      <c r="DM1" s="719"/>
      <c r="DN1" s="720"/>
      <c r="DO1" s="212"/>
      <c r="DP1" s="718" t="s">
        <v>203</v>
      </c>
      <c r="DQ1" s="719"/>
      <c r="DR1" s="719"/>
      <c r="DS1" s="719"/>
      <c r="DT1" s="719"/>
      <c r="DU1" s="719"/>
      <c r="DV1" s="719"/>
      <c r="DW1" s="719"/>
      <c r="DX1" s="719"/>
      <c r="DY1" s="719"/>
      <c r="DZ1" s="719"/>
      <c r="EA1" s="719"/>
      <c r="EB1" s="719"/>
      <c r="EC1" s="720"/>
      <c r="ED1" s="211"/>
      <c r="EE1" s="211"/>
      <c r="EF1" s="211"/>
      <c r="EG1" s="211"/>
      <c r="EH1" s="211"/>
      <c r="EI1" s="211"/>
      <c r="EJ1" s="211"/>
      <c r="EK1" s="211"/>
      <c r="EL1" s="211"/>
      <c r="EM1" s="211"/>
    </row>
    <row r="2" spans="2:143" ht="22.5" customHeight="1" x14ac:dyDescent="0.2">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74" t="s">
        <v>205</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206</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207</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2">
      <c r="B4" s="674" t="s">
        <v>1</v>
      </c>
      <c r="C4" s="675"/>
      <c r="D4" s="675"/>
      <c r="E4" s="675"/>
      <c r="F4" s="675"/>
      <c r="G4" s="675"/>
      <c r="H4" s="675"/>
      <c r="I4" s="675"/>
      <c r="J4" s="675"/>
      <c r="K4" s="675"/>
      <c r="L4" s="675"/>
      <c r="M4" s="675"/>
      <c r="N4" s="675"/>
      <c r="O4" s="675"/>
      <c r="P4" s="675"/>
      <c r="Q4" s="676"/>
      <c r="R4" s="674" t="s">
        <v>208</v>
      </c>
      <c r="S4" s="675"/>
      <c r="T4" s="675"/>
      <c r="U4" s="675"/>
      <c r="V4" s="675"/>
      <c r="W4" s="675"/>
      <c r="X4" s="675"/>
      <c r="Y4" s="676"/>
      <c r="Z4" s="674" t="s">
        <v>209</v>
      </c>
      <c r="AA4" s="675"/>
      <c r="AB4" s="675"/>
      <c r="AC4" s="676"/>
      <c r="AD4" s="674" t="s">
        <v>210</v>
      </c>
      <c r="AE4" s="675"/>
      <c r="AF4" s="675"/>
      <c r="AG4" s="675"/>
      <c r="AH4" s="675"/>
      <c r="AI4" s="675"/>
      <c r="AJ4" s="675"/>
      <c r="AK4" s="676"/>
      <c r="AL4" s="674" t="s">
        <v>209</v>
      </c>
      <c r="AM4" s="675"/>
      <c r="AN4" s="675"/>
      <c r="AO4" s="676"/>
      <c r="AP4" s="721" t="s">
        <v>211</v>
      </c>
      <c r="AQ4" s="721"/>
      <c r="AR4" s="721"/>
      <c r="AS4" s="721"/>
      <c r="AT4" s="721"/>
      <c r="AU4" s="721"/>
      <c r="AV4" s="721"/>
      <c r="AW4" s="721"/>
      <c r="AX4" s="721"/>
      <c r="AY4" s="721"/>
      <c r="AZ4" s="721"/>
      <c r="BA4" s="721"/>
      <c r="BB4" s="721"/>
      <c r="BC4" s="721"/>
      <c r="BD4" s="721"/>
      <c r="BE4" s="721"/>
      <c r="BF4" s="721"/>
      <c r="BG4" s="721" t="s">
        <v>212</v>
      </c>
      <c r="BH4" s="721"/>
      <c r="BI4" s="721"/>
      <c r="BJ4" s="721"/>
      <c r="BK4" s="721"/>
      <c r="BL4" s="721"/>
      <c r="BM4" s="721"/>
      <c r="BN4" s="721"/>
      <c r="BO4" s="721" t="s">
        <v>209</v>
      </c>
      <c r="BP4" s="721"/>
      <c r="BQ4" s="721"/>
      <c r="BR4" s="721"/>
      <c r="BS4" s="721" t="s">
        <v>213</v>
      </c>
      <c r="BT4" s="721"/>
      <c r="BU4" s="721"/>
      <c r="BV4" s="721"/>
      <c r="BW4" s="721"/>
      <c r="BX4" s="721"/>
      <c r="BY4" s="721"/>
      <c r="BZ4" s="721"/>
      <c r="CA4" s="721"/>
      <c r="CB4" s="721"/>
      <c r="CD4" s="674" t="s">
        <v>214</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2">
      <c r="B5" s="680" t="s">
        <v>215</v>
      </c>
      <c r="C5" s="681"/>
      <c r="D5" s="681"/>
      <c r="E5" s="681"/>
      <c r="F5" s="681"/>
      <c r="G5" s="681"/>
      <c r="H5" s="681"/>
      <c r="I5" s="681"/>
      <c r="J5" s="681"/>
      <c r="K5" s="681"/>
      <c r="L5" s="681"/>
      <c r="M5" s="681"/>
      <c r="N5" s="681"/>
      <c r="O5" s="681"/>
      <c r="P5" s="681"/>
      <c r="Q5" s="682"/>
      <c r="R5" s="677">
        <v>2113736</v>
      </c>
      <c r="S5" s="678"/>
      <c r="T5" s="678"/>
      <c r="U5" s="678"/>
      <c r="V5" s="678"/>
      <c r="W5" s="678"/>
      <c r="X5" s="678"/>
      <c r="Y5" s="703"/>
      <c r="Z5" s="716">
        <v>23.1</v>
      </c>
      <c r="AA5" s="716"/>
      <c r="AB5" s="716"/>
      <c r="AC5" s="716"/>
      <c r="AD5" s="717">
        <v>2113736</v>
      </c>
      <c r="AE5" s="717"/>
      <c r="AF5" s="717"/>
      <c r="AG5" s="717"/>
      <c r="AH5" s="717"/>
      <c r="AI5" s="717"/>
      <c r="AJ5" s="717"/>
      <c r="AK5" s="717"/>
      <c r="AL5" s="704">
        <v>40.4</v>
      </c>
      <c r="AM5" s="686"/>
      <c r="AN5" s="686"/>
      <c r="AO5" s="705"/>
      <c r="AP5" s="680" t="s">
        <v>216</v>
      </c>
      <c r="AQ5" s="681"/>
      <c r="AR5" s="681"/>
      <c r="AS5" s="681"/>
      <c r="AT5" s="681"/>
      <c r="AU5" s="681"/>
      <c r="AV5" s="681"/>
      <c r="AW5" s="681"/>
      <c r="AX5" s="681"/>
      <c r="AY5" s="681"/>
      <c r="AZ5" s="681"/>
      <c r="BA5" s="681"/>
      <c r="BB5" s="681"/>
      <c r="BC5" s="681"/>
      <c r="BD5" s="681"/>
      <c r="BE5" s="681"/>
      <c r="BF5" s="682"/>
      <c r="BG5" s="622">
        <v>2099426</v>
      </c>
      <c r="BH5" s="623"/>
      <c r="BI5" s="623"/>
      <c r="BJ5" s="623"/>
      <c r="BK5" s="623"/>
      <c r="BL5" s="623"/>
      <c r="BM5" s="623"/>
      <c r="BN5" s="624"/>
      <c r="BO5" s="660">
        <v>99.3</v>
      </c>
      <c r="BP5" s="660"/>
      <c r="BQ5" s="660"/>
      <c r="BR5" s="660"/>
      <c r="BS5" s="661" t="s">
        <v>122</v>
      </c>
      <c r="BT5" s="661"/>
      <c r="BU5" s="661"/>
      <c r="BV5" s="661"/>
      <c r="BW5" s="661"/>
      <c r="BX5" s="661"/>
      <c r="BY5" s="661"/>
      <c r="BZ5" s="661"/>
      <c r="CA5" s="661"/>
      <c r="CB5" s="696"/>
      <c r="CD5" s="674" t="s">
        <v>211</v>
      </c>
      <c r="CE5" s="675"/>
      <c r="CF5" s="675"/>
      <c r="CG5" s="675"/>
      <c r="CH5" s="675"/>
      <c r="CI5" s="675"/>
      <c r="CJ5" s="675"/>
      <c r="CK5" s="675"/>
      <c r="CL5" s="675"/>
      <c r="CM5" s="675"/>
      <c r="CN5" s="675"/>
      <c r="CO5" s="675"/>
      <c r="CP5" s="675"/>
      <c r="CQ5" s="676"/>
      <c r="CR5" s="674" t="s">
        <v>217</v>
      </c>
      <c r="CS5" s="675"/>
      <c r="CT5" s="675"/>
      <c r="CU5" s="675"/>
      <c r="CV5" s="675"/>
      <c r="CW5" s="675"/>
      <c r="CX5" s="675"/>
      <c r="CY5" s="676"/>
      <c r="CZ5" s="674" t="s">
        <v>209</v>
      </c>
      <c r="DA5" s="675"/>
      <c r="DB5" s="675"/>
      <c r="DC5" s="676"/>
      <c r="DD5" s="674" t="s">
        <v>218</v>
      </c>
      <c r="DE5" s="675"/>
      <c r="DF5" s="675"/>
      <c r="DG5" s="675"/>
      <c r="DH5" s="675"/>
      <c r="DI5" s="675"/>
      <c r="DJ5" s="675"/>
      <c r="DK5" s="675"/>
      <c r="DL5" s="675"/>
      <c r="DM5" s="675"/>
      <c r="DN5" s="675"/>
      <c r="DO5" s="675"/>
      <c r="DP5" s="676"/>
      <c r="DQ5" s="674" t="s">
        <v>219</v>
      </c>
      <c r="DR5" s="675"/>
      <c r="DS5" s="675"/>
      <c r="DT5" s="675"/>
      <c r="DU5" s="675"/>
      <c r="DV5" s="675"/>
      <c r="DW5" s="675"/>
      <c r="DX5" s="675"/>
      <c r="DY5" s="675"/>
      <c r="DZ5" s="675"/>
      <c r="EA5" s="675"/>
      <c r="EB5" s="675"/>
      <c r="EC5" s="676"/>
    </row>
    <row r="6" spans="2:143" ht="11.25" customHeight="1" x14ac:dyDescent="0.2">
      <c r="B6" s="619" t="s">
        <v>220</v>
      </c>
      <c r="C6" s="620"/>
      <c r="D6" s="620"/>
      <c r="E6" s="620"/>
      <c r="F6" s="620"/>
      <c r="G6" s="620"/>
      <c r="H6" s="620"/>
      <c r="I6" s="620"/>
      <c r="J6" s="620"/>
      <c r="K6" s="620"/>
      <c r="L6" s="620"/>
      <c r="M6" s="620"/>
      <c r="N6" s="620"/>
      <c r="O6" s="620"/>
      <c r="P6" s="620"/>
      <c r="Q6" s="621"/>
      <c r="R6" s="622">
        <v>83519</v>
      </c>
      <c r="S6" s="623"/>
      <c r="T6" s="623"/>
      <c r="U6" s="623"/>
      <c r="V6" s="623"/>
      <c r="W6" s="623"/>
      <c r="X6" s="623"/>
      <c r="Y6" s="624"/>
      <c r="Z6" s="660">
        <v>0.9</v>
      </c>
      <c r="AA6" s="660"/>
      <c r="AB6" s="660"/>
      <c r="AC6" s="660"/>
      <c r="AD6" s="661">
        <v>83519</v>
      </c>
      <c r="AE6" s="661"/>
      <c r="AF6" s="661"/>
      <c r="AG6" s="661"/>
      <c r="AH6" s="661"/>
      <c r="AI6" s="661"/>
      <c r="AJ6" s="661"/>
      <c r="AK6" s="661"/>
      <c r="AL6" s="625">
        <v>1.6</v>
      </c>
      <c r="AM6" s="626"/>
      <c r="AN6" s="626"/>
      <c r="AO6" s="662"/>
      <c r="AP6" s="619" t="s">
        <v>221</v>
      </c>
      <c r="AQ6" s="620"/>
      <c r="AR6" s="620"/>
      <c r="AS6" s="620"/>
      <c r="AT6" s="620"/>
      <c r="AU6" s="620"/>
      <c r="AV6" s="620"/>
      <c r="AW6" s="620"/>
      <c r="AX6" s="620"/>
      <c r="AY6" s="620"/>
      <c r="AZ6" s="620"/>
      <c r="BA6" s="620"/>
      <c r="BB6" s="620"/>
      <c r="BC6" s="620"/>
      <c r="BD6" s="620"/>
      <c r="BE6" s="620"/>
      <c r="BF6" s="621"/>
      <c r="BG6" s="622">
        <v>2099426</v>
      </c>
      <c r="BH6" s="623"/>
      <c r="BI6" s="623"/>
      <c r="BJ6" s="623"/>
      <c r="BK6" s="623"/>
      <c r="BL6" s="623"/>
      <c r="BM6" s="623"/>
      <c r="BN6" s="624"/>
      <c r="BO6" s="660">
        <v>99.3</v>
      </c>
      <c r="BP6" s="660"/>
      <c r="BQ6" s="660"/>
      <c r="BR6" s="660"/>
      <c r="BS6" s="661" t="s">
        <v>122</v>
      </c>
      <c r="BT6" s="661"/>
      <c r="BU6" s="661"/>
      <c r="BV6" s="661"/>
      <c r="BW6" s="661"/>
      <c r="BX6" s="661"/>
      <c r="BY6" s="661"/>
      <c r="BZ6" s="661"/>
      <c r="CA6" s="661"/>
      <c r="CB6" s="696"/>
      <c r="CD6" s="680" t="s">
        <v>222</v>
      </c>
      <c r="CE6" s="681"/>
      <c r="CF6" s="681"/>
      <c r="CG6" s="681"/>
      <c r="CH6" s="681"/>
      <c r="CI6" s="681"/>
      <c r="CJ6" s="681"/>
      <c r="CK6" s="681"/>
      <c r="CL6" s="681"/>
      <c r="CM6" s="681"/>
      <c r="CN6" s="681"/>
      <c r="CO6" s="681"/>
      <c r="CP6" s="681"/>
      <c r="CQ6" s="682"/>
      <c r="CR6" s="622">
        <v>78802</v>
      </c>
      <c r="CS6" s="623"/>
      <c r="CT6" s="623"/>
      <c r="CU6" s="623"/>
      <c r="CV6" s="623"/>
      <c r="CW6" s="623"/>
      <c r="CX6" s="623"/>
      <c r="CY6" s="624"/>
      <c r="CZ6" s="704">
        <v>0.9</v>
      </c>
      <c r="DA6" s="686"/>
      <c r="DB6" s="686"/>
      <c r="DC6" s="706"/>
      <c r="DD6" s="628" t="s">
        <v>122</v>
      </c>
      <c r="DE6" s="623"/>
      <c r="DF6" s="623"/>
      <c r="DG6" s="623"/>
      <c r="DH6" s="623"/>
      <c r="DI6" s="623"/>
      <c r="DJ6" s="623"/>
      <c r="DK6" s="623"/>
      <c r="DL6" s="623"/>
      <c r="DM6" s="623"/>
      <c r="DN6" s="623"/>
      <c r="DO6" s="623"/>
      <c r="DP6" s="624"/>
      <c r="DQ6" s="628">
        <v>78802</v>
      </c>
      <c r="DR6" s="623"/>
      <c r="DS6" s="623"/>
      <c r="DT6" s="623"/>
      <c r="DU6" s="623"/>
      <c r="DV6" s="623"/>
      <c r="DW6" s="623"/>
      <c r="DX6" s="623"/>
      <c r="DY6" s="623"/>
      <c r="DZ6" s="623"/>
      <c r="EA6" s="623"/>
      <c r="EB6" s="623"/>
      <c r="EC6" s="659"/>
    </row>
    <row r="7" spans="2:143" ht="11.25" customHeight="1" x14ac:dyDescent="0.2">
      <c r="B7" s="619" t="s">
        <v>223</v>
      </c>
      <c r="C7" s="620"/>
      <c r="D7" s="620"/>
      <c r="E7" s="620"/>
      <c r="F7" s="620"/>
      <c r="G7" s="620"/>
      <c r="H7" s="620"/>
      <c r="I7" s="620"/>
      <c r="J7" s="620"/>
      <c r="K7" s="620"/>
      <c r="L7" s="620"/>
      <c r="M7" s="620"/>
      <c r="N7" s="620"/>
      <c r="O7" s="620"/>
      <c r="P7" s="620"/>
      <c r="Q7" s="621"/>
      <c r="R7" s="622">
        <v>873</v>
      </c>
      <c r="S7" s="623"/>
      <c r="T7" s="623"/>
      <c r="U7" s="623"/>
      <c r="V7" s="623"/>
      <c r="W7" s="623"/>
      <c r="X7" s="623"/>
      <c r="Y7" s="624"/>
      <c r="Z7" s="660">
        <v>0</v>
      </c>
      <c r="AA7" s="660"/>
      <c r="AB7" s="660"/>
      <c r="AC7" s="660"/>
      <c r="AD7" s="661">
        <v>873</v>
      </c>
      <c r="AE7" s="661"/>
      <c r="AF7" s="661"/>
      <c r="AG7" s="661"/>
      <c r="AH7" s="661"/>
      <c r="AI7" s="661"/>
      <c r="AJ7" s="661"/>
      <c r="AK7" s="661"/>
      <c r="AL7" s="625">
        <v>0</v>
      </c>
      <c r="AM7" s="626"/>
      <c r="AN7" s="626"/>
      <c r="AO7" s="662"/>
      <c r="AP7" s="619" t="s">
        <v>224</v>
      </c>
      <c r="AQ7" s="620"/>
      <c r="AR7" s="620"/>
      <c r="AS7" s="620"/>
      <c r="AT7" s="620"/>
      <c r="AU7" s="620"/>
      <c r="AV7" s="620"/>
      <c r="AW7" s="620"/>
      <c r="AX7" s="620"/>
      <c r="AY7" s="620"/>
      <c r="AZ7" s="620"/>
      <c r="BA7" s="620"/>
      <c r="BB7" s="620"/>
      <c r="BC7" s="620"/>
      <c r="BD7" s="620"/>
      <c r="BE7" s="620"/>
      <c r="BF7" s="621"/>
      <c r="BG7" s="622">
        <v>829794</v>
      </c>
      <c r="BH7" s="623"/>
      <c r="BI7" s="623"/>
      <c r="BJ7" s="623"/>
      <c r="BK7" s="623"/>
      <c r="BL7" s="623"/>
      <c r="BM7" s="623"/>
      <c r="BN7" s="624"/>
      <c r="BO7" s="660">
        <v>39.299999999999997</v>
      </c>
      <c r="BP7" s="660"/>
      <c r="BQ7" s="660"/>
      <c r="BR7" s="660"/>
      <c r="BS7" s="661" t="s">
        <v>122</v>
      </c>
      <c r="BT7" s="661"/>
      <c r="BU7" s="661"/>
      <c r="BV7" s="661"/>
      <c r="BW7" s="661"/>
      <c r="BX7" s="661"/>
      <c r="BY7" s="661"/>
      <c r="BZ7" s="661"/>
      <c r="CA7" s="661"/>
      <c r="CB7" s="696"/>
      <c r="CD7" s="619" t="s">
        <v>225</v>
      </c>
      <c r="CE7" s="620"/>
      <c r="CF7" s="620"/>
      <c r="CG7" s="620"/>
      <c r="CH7" s="620"/>
      <c r="CI7" s="620"/>
      <c r="CJ7" s="620"/>
      <c r="CK7" s="620"/>
      <c r="CL7" s="620"/>
      <c r="CM7" s="620"/>
      <c r="CN7" s="620"/>
      <c r="CO7" s="620"/>
      <c r="CP7" s="620"/>
      <c r="CQ7" s="621"/>
      <c r="CR7" s="622">
        <v>1475794</v>
      </c>
      <c r="CS7" s="623"/>
      <c r="CT7" s="623"/>
      <c r="CU7" s="623"/>
      <c r="CV7" s="623"/>
      <c r="CW7" s="623"/>
      <c r="CX7" s="623"/>
      <c r="CY7" s="624"/>
      <c r="CZ7" s="660">
        <v>16.899999999999999</v>
      </c>
      <c r="DA7" s="660"/>
      <c r="DB7" s="660"/>
      <c r="DC7" s="660"/>
      <c r="DD7" s="628">
        <v>35664</v>
      </c>
      <c r="DE7" s="623"/>
      <c r="DF7" s="623"/>
      <c r="DG7" s="623"/>
      <c r="DH7" s="623"/>
      <c r="DI7" s="623"/>
      <c r="DJ7" s="623"/>
      <c r="DK7" s="623"/>
      <c r="DL7" s="623"/>
      <c r="DM7" s="623"/>
      <c r="DN7" s="623"/>
      <c r="DO7" s="623"/>
      <c r="DP7" s="624"/>
      <c r="DQ7" s="628">
        <v>1305884</v>
      </c>
      <c r="DR7" s="623"/>
      <c r="DS7" s="623"/>
      <c r="DT7" s="623"/>
      <c r="DU7" s="623"/>
      <c r="DV7" s="623"/>
      <c r="DW7" s="623"/>
      <c r="DX7" s="623"/>
      <c r="DY7" s="623"/>
      <c r="DZ7" s="623"/>
      <c r="EA7" s="623"/>
      <c r="EB7" s="623"/>
      <c r="EC7" s="659"/>
    </row>
    <row r="8" spans="2:143" ht="11.25" customHeight="1" x14ac:dyDescent="0.2">
      <c r="B8" s="619" t="s">
        <v>226</v>
      </c>
      <c r="C8" s="620"/>
      <c r="D8" s="620"/>
      <c r="E8" s="620"/>
      <c r="F8" s="620"/>
      <c r="G8" s="620"/>
      <c r="H8" s="620"/>
      <c r="I8" s="620"/>
      <c r="J8" s="620"/>
      <c r="K8" s="620"/>
      <c r="L8" s="620"/>
      <c r="M8" s="620"/>
      <c r="N8" s="620"/>
      <c r="O8" s="620"/>
      <c r="P8" s="620"/>
      <c r="Q8" s="621"/>
      <c r="R8" s="622">
        <v>18128</v>
      </c>
      <c r="S8" s="623"/>
      <c r="T8" s="623"/>
      <c r="U8" s="623"/>
      <c r="V8" s="623"/>
      <c r="W8" s="623"/>
      <c r="X8" s="623"/>
      <c r="Y8" s="624"/>
      <c r="Z8" s="660">
        <v>0.2</v>
      </c>
      <c r="AA8" s="660"/>
      <c r="AB8" s="660"/>
      <c r="AC8" s="660"/>
      <c r="AD8" s="661">
        <v>18128</v>
      </c>
      <c r="AE8" s="661"/>
      <c r="AF8" s="661"/>
      <c r="AG8" s="661"/>
      <c r="AH8" s="661"/>
      <c r="AI8" s="661"/>
      <c r="AJ8" s="661"/>
      <c r="AK8" s="661"/>
      <c r="AL8" s="625">
        <v>0.3</v>
      </c>
      <c r="AM8" s="626"/>
      <c r="AN8" s="626"/>
      <c r="AO8" s="662"/>
      <c r="AP8" s="619" t="s">
        <v>227</v>
      </c>
      <c r="AQ8" s="620"/>
      <c r="AR8" s="620"/>
      <c r="AS8" s="620"/>
      <c r="AT8" s="620"/>
      <c r="AU8" s="620"/>
      <c r="AV8" s="620"/>
      <c r="AW8" s="620"/>
      <c r="AX8" s="620"/>
      <c r="AY8" s="620"/>
      <c r="AZ8" s="620"/>
      <c r="BA8" s="620"/>
      <c r="BB8" s="620"/>
      <c r="BC8" s="620"/>
      <c r="BD8" s="620"/>
      <c r="BE8" s="620"/>
      <c r="BF8" s="621"/>
      <c r="BG8" s="622">
        <v>29734</v>
      </c>
      <c r="BH8" s="623"/>
      <c r="BI8" s="623"/>
      <c r="BJ8" s="623"/>
      <c r="BK8" s="623"/>
      <c r="BL8" s="623"/>
      <c r="BM8" s="623"/>
      <c r="BN8" s="624"/>
      <c r="BO8" s="660">
        <v>1.4</v>
      </c>
      <c r="BP8" s="660"/>
      <c r="BQ8" s="660"/>
      <c r="BR8" s="660"/>
      <c r="BS8" s="661" t="s">
        <v>122</v>
      </c>
      <c r="BT8" s="661"/>
      <c r="BU8" s="661"/>
      <c r="BV8" s="661"/>
      <c r="BW8" s="661"/>
      <c r="BX8" s="661"/>
      <c r="BY8" s="661"/>
      <c r="BZ8" s="661"/>
      <c r="CA8" s="661"/>
      <c r="CB8" s="696"/>
      <c r="CD8" s="619" t="s">
        <v>228</v>
      </c>
      <c r="CE8" s="620"/>
      <c r="CF8" s="620"/>
      <c r="CG8" s="620"/>
      <c r="CH8" s="620"/>
      <c r="CI8" s="620"/>
      <c r="CJ8" s="620"/>
      <c r="CK8" s="620"/>
      <c r="CL8" s="620"/>
      <c r="CM8" s="620"/>
      <c r="CN8" s="620"/>
      <c r="CO8" s="620"/>
      <c r="CP8" s="620"/>
      <c r="CQ8" s="621"/>
      <c r="CR8" s="622">
        <v>2479305</v>
      </c>
      <c r="CS8" s="623"/>
      <c r="CT8" s="623"/>
      <c r="CU8" s="623"/>
      <c r="CV8" s="623"/>
      <c r="CW8" s="623"/>
      <c r="CX8" s="623"/>
      <c r="CY8" s="624"/>
      <c r="CZ8" s="660">
        <v>28.5</v>
      </c>
      <c r="DA8" s="660"/>
      <c r="DB8" s="660"/>
      <c r="DC8" s="660"/>
      <c r="DD8" s="628" t="s">
        <v>122</v>
      </c>
      <c r="DE8" s="623"/>
      <c r="DF8" s="623"/>
      <c r="DG8" s="623"/>
      <c r="DH8" s="623"/>
      <c r="DI8" s="623"/>
      <c r="DJ8" s="623"/>
      <c r="DK8" s="623"/>
      <c r="DL8" s="623"/>
      <c r="DM8" s="623"/>
      <c r="DN8" s="623"/>
      <c r="DO8" s="623"/>
      <c r="DP8" s="624"/>
      <c r="DQ8" s="628">
        <v>1731659</v>
      </c>
      <c r="DR8" s="623"/>
      <c r="DS8" s="623"/>
      <c r="DT8" s="623"/>
      <c r="DU8" s="623"/>
      <c r="DV8" s="623"/>
      <c r="DW8" s="623"/>
      <c r="DX8" s="623"/>
      <c r="DY8" s="623"/>
      <c r="DZ8" s="623"/>
      <c r="EA8" s="623"/>
      <c r="EB8" s="623"/>
      <c r="EC8" s="659"/>
    </row>
    <row r="9" spans="2:143" ht="11.25" customHeight="1" x14ac:dyDescent="0.2">
      <c r="B9" s="619" t="s">
        <v>229</v>
      </c>
      <c r="C9" s="620"/>
      <c r="D9" s="620"/>
      <c r="E9" s="620"/>
      <c r="F9" s="620"/>
      <c r="G9" s="620"/>
      <c r="H9" s="620"/>
      <c r="I9" s="620"/>
      <c r="J9" s="620"/>
      <c r="K9" s="620"/>
      <c r="L9" s="620"/>
      <c r="M9" s="620"/>
      <c r="N9" s="620"/>
      <c r="O9" s="620"/>
      <c r="P9" s="620"/>
      <c r="Q9" s="621"/>
      <c r="R9" s="622">
        <v>18585</v>
      </c>
      <c r="S9" s="623"/>
      <c r="T9" s="623"/>
      <c r="U9" s="623"/>
      <c r="V9" s="623"/>
      <c r="W9" s="623"/>
      <c r="X9" s="623"/>
      <c r="Y9" s="624"/>
      <c r="Z9" s="660">
        <v>0.2</v>
      </c>
      <c r="AA9" s="660"/>
      <c r="AB9" s="660"/>
      <c r="AC9" s="660"/>
      <c r="AD9" s="661">
        <v>18585</v>
      </c>
      <c r="AE9" s="661"/>
      <c r="AF9" s="661"/>
      <c r="AG9" s="661"/>
      <c r="AH9" s="661"/>
      <c r="AI9" s="661"/>
      <c r="AJ9" s="661"/>
      <c r="AK9" s="661"/>
      <c r="AL9" s="625">
        <v>0.4</v>
      </c>
      <c r="AM9" s="626"/>
      <c r="AN9" s="626"/>
      <c r="AO9" s="662"/>
      <c r="AP9" s="619" t="s">
        <v>230</v>
      </c>
      <c r="AQ9" s="620"/>
      <c r="AR9" s="620"/>
      <c r="AS9" s="620"/>
      <c r="AT9" s="620"/>
      <c r="AU9" s="620"/>
      <c r="AV9" s="620"/>
      <c r="AW9" s="620"/>
      <c r="AX9" s="620"/>
      <c r="AY9" s="620"/>
      <c r="AZ9" s="620"/>
      <c r="BA9" s="620"/>
      <c r="BB9" s="620"/>
      <c r="BC9" s="620"/>
      <c r="BD9" s="620"/>
      <c r="BE9" s="620"/>
      <c r="BF9" s="621"/>
      <c r="BG9" s="622">
        <v>710884</v>
      </c>
      <c r="BH9" s="623"/>
      <c r="BI9" s="623"/>
      <c r="BJ9" s="623"/>
      <c r="BK9" s="623"/>
      <c r="BL9" s="623"/>
      <c r="BM9" s="623"/>
      <c r="BN9" s="624"/>
      <c r="BO9" s="660">
        <v>33.6</v>
      </c>
      <c r="BP9" s="660"/>
      <c r="BQ9" s="660"/>
      <c r="BR9" s="660"/>
      <c r="BS9" s="661" t="s">
        <v>122</v>
      </c>
      <c r="BT9" s="661"/>
      <c r="BU9" s="661"/>
      <c r="BV9" s="661"/>
      <c r="BW9" s="661"/>
      <c r="BX9" s="661"/>
      <c r="BY9" s="661"/>
      <c r="BZ9" s="661"/>
      <c r="CA9" s="661"/>
      <c r="CB9" s="696"/>
      <c r="CD9" s="619" t="s">
        <v>231</v>
      </c>
      <c r="CE9" s="620"/>
      <c r="CF9" s="620"/>
      <c r="CG9" s="620"/>
      <c r="CH9" s="620"/>
      <c r="CI9" s="620"/>
      <c r="CJ9" s="620"/>
      <c r="CK9" s="620"/>
      <c r="CL9" s="620"/>
      <c r="CM9" s="620"/>
      <c r="CN9" s="620"/>
      <c r="CO9" s="620"/>
      <c r="CP9" s="620"/>
      <c r="CQ9" s="621"/>
      <c r="CR9" s="622">
        <v>989828</v>
      </c>
      <c r="CS9" s="623"/>
      <c r="CT9" s="623"/>
      <c r="CU9" s="623"/>
      <c r="CV9" s="623"/>
      <c r="CW9" s="623"/>
      <c r="CX9" s="623"/>
      <c r="CY9" s="624"/>
      <c r="CZ9" s="660">
        <v>11.4</v>
      </c>
      <c r="DA9" s="660"/>
      <c r="DB9" s="660"/>
      <c r="DC9" s="660"/>
      <c r="DD9" s="628">
        <v>34659</v>
      </c>
      <c r="DE9" s="623"/>
      <c r="DF9" s="623"/>
      <c r="DG9" s="623"/>
      <c r="DH9" s="623"/>
      <c r="DI9" s="623"/>
      <c r="DJ9" s="623"/>
      <c r="DK9" s="623"/>
      <c r="DL9" s="623"/>
      <c r="DM9" s="623"/>
      <c r="DN9" s="623"/>
      <c r="DO9" s="623"/>
      <c r="DP9" s="624"/>
      <c r="DQ9" s="628">
        <v>872516</v>
      </c>
      <c r="DR9" s="623"/>
      <c r="DS9" s="623"/>
      <c r="DT9" s="623"/>
      <c r="DU9" s="623"/>
      <c r="DV9" s="623"/>
      <c r="DW9" s="623"/>
      <c r="DX9" s="623"/>
      <c r="DY9" s="623"/>
      <c r="DZ9" s="623"/>
      <c r="EA9" s="623"/>
      <c r="EB9" s="623"/>
      <c r="EC9" s="659"/>
    </row>
    <row r="10" spans="2:143" ht="11.25" customHeight="1" x14ac:dyDescent="0.2">
      <c r="B10" s="619" t="s">
        <v>232</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60" t="s">
        <v>122</v>
      </c>
      <c r="AA10" s="660"/>
      <c r="AB10" s="660"/>
      <c r="AC10" s="660"/>
      <c r="AD10" s="661" t="s">
        <v>122</v>
      </c>
      <c r="AE10" s="661"/>
      <c r="AF10" s="661"/>
      <c r="AG10" s="661"/>
      <c r="AH10" s="661"/>
      <c r="AI10" s="661"/>
      <c r="AJ10" s="661"/>
      <c r="AK10" s="661"/>
      <c r="AL10" s="625" t="s">
        <v>122</v>
      </c>
      <c r="AM10" s="626"/>
      <c r="AN10" s="626"/>
      <c r="AO10" s="662"/>
      <c r="AP10" s="619" t="s">
        <v>233</v>
      </c>
      <c r="AQ10" s="620"/>
      <c r="AR10" s="620"/>
      <c r="AS10" s="620"/>
      <c r="AT10" s="620"/>
      <c r="AU10" s="620"/>
      <c r="AV10" s="620"/>
      <c r="AW10" s="620"/>
      <c r="AX10" s="620"/>
      <c r="AY10" s="620"/>
      <c r="AZ10" s="620"/>
      <c r="BA10" s="620"/>
      <c r="BB10" s="620"/>
      <c r="BC10" s="620"/>
      <c r="BD10" s="620"/>
      <c r="BE10" s="620"/>
      <c r="BF10" s="621"/>
      <c r="BG10" s="622">
        <v>53385</v>
      </c>
      <c r="BH10" s="623"/>
      <c r="BI10" s="623"/>
      <c r="BJ10" s="623"/>
      <c r="BK10" s="623"/>
      <c r="BL10" s="623"/>
      <c r="BM10" s="623"/>
      <c r="BN10" s="624"/>
      <c r="BO10" s="660">
        <v>2.5</v>
      </c>
      <c r="BP10" s="660"/>
      <c r="BQ10" s="660"/>
      <c r="BR10" s="660"/>
      <c r="BS10" s="661" t="s">
        <v>122</v>
      </c>
      <c r="BT10" s="661"/>
      <c r="BU10" s="661"/>
      <c r="BV10" s="661"/>
      <c r="BW10" s="661"/>
      <c r="BX10" s="661"/>
      <c r="BY10" s="661"/>
      <c r="BZ10" s="661"/>
      <c r="CA10" s="661"/>
      <c r="CB10" s="696"/>
      <c r="CD10" s="619" t="s">
        <v>234</v>
      </c>
      <c r="CE10" s="620"/>
      <c r="CF10" s="620"/>
      <c r="CG10" s="620"/>
      <c r="CH10" s="620"/>
      <c r="CI10" s="620"/>
      <c r="CJ10" s="620"/>
      <c r="CK10" s="620"/>
      <c r="CL10" s="620"/>
      <c r="CM10" s="620"/>
      <c r="CN10" s="620"/>
      <c r="CO10" s="620"/>
      <c r="CP10" s="620"/>
      <c r="CQ10" s="621"/>
      <c r="CR10" s="622">
        <v>3279</v>
      </c>
      <c r="CS10" s="623"/>
      <c r="CT10" s="623"/>
      <c r="CU10" s="623"/>
      <c r="CV10" s="623"/>
      <c r="CW10" s="623"/>
      <c r="CX10" s="623"/>
      <c r="CY10" s="624"/>
      <c r="CZ10" s="660">
        <v>0</v>
      </c>
      <c r="DA10" s="660"/>
      <c r="DB10" s="660"/>
      <c r="DC10" s="660"/>
      <c r="DD10" s="628" t="s">
        <v>122</v>
      </c>
      <c r="DE10" s="623"/>
      <c r="DF10" s="623"/>
      <c r="DG10" s="623"/>
      <c r="DH10" s="623"/>
      <c r="DI10" s="623"/>
      <c r="DJ10" s="623"/>
      <c r="DK10" s="623"/>
      <c r="DL10" s="623"/>
      <c r="DM10" s="623"/>
      <c r="DN10" s="623"/>
      <c r="DO10" s="623"/>
      <c r="DP10" s="624"/>
      <c r="DQ10" s="628">
        <v>2979</v>
      </c>
      <c r="DR10" s="623"/>
      <c r="DS10" s="623"/>
      <c r="DT10" s="623"/>
      <c r="DU10" s="623"/>
      <c r="DV10" s="623"/>
      <c r="DW10" s="623"/>
      <c r="DX10" s="623"/>
      <c r="DY10" s="623"/>
      <c r="DZ10" s="623"/>
      <c r="EA10" s="623"/>
      <c r="EB10" s="623"/>
      <c r="EC10" s="659"/>
    </row>
    <row r="11" spans="2:143" ht="11.25" customHeight="1" x14ac:dyDescent="0.2">
      <c r="B11" s="619" t="s">
        <v>235</v>
      </c>
      <c r="C11" s="620"/>
      <c r="D11" s="620"/>
      <c r="E11" s="620"/>
      <c r="F11" s="620"/>
      <c r="G11" s="620"/>
      <c r="H11" s="620"/>
      <c r="I11" s="620"/>
      <c r="J11" s="620"/>
      <c r="K11" s="620"/>
      <c r="L11" s="620"/>
      <c r="M11" s="620"/>
      <c r="N11" s="620"/>
      <c r="O11" s="620"/>
      <c r="P11" s="620"/>
      <c r="Q11" s="621"/>
      <c r="R11" s="622">
        <v>412325</v>
      </c>
      <c r="S11" s="623"/>
      <c r="T11" s="623"/>
      <c r="U11" s="623"/>
      <c r="V11" s="623"/>
      <c r="W11" s="623"/>
      <c r="X11" s="623"/>
      <c r="Y11" s="624"/>
      <c r="Z11" s="625">
        <v>4.5</v>
      </c>
      <c r="AA11" s="626"/>
      <c r="AB11" s="626"/>
      <c r="AC11" s="627"/>
      <c r="AD11" s="628">
        <v>412325</v>
      </c>
      <c r="AE11" s="623"/>
      <c r="AF11" s="623"/>
      <c r="AG11" s="623"/>
      <c r="AH11" s="623"/>
      <c r="AI11" s="623"/>
      <c r="AJ11" s="623"/>
      <c r="AK11" s="624"/>
      <c r="AL11" s="625">
        <v>7.9</v>
      </c>
      <c r="AM11" s="626"/>
      <c r="AN11" s="626"/>
      <c r="AO11" s="662"/>
      <c r="AP11" s="619" t="s">
        <v>236</v>
      </c>
      <c r="AQ11" s="620"/>
      <c r="AR11" s="620"/>
      <c r="AS11" s="620"/>
      <c r="AT11" s="620"/>
      <c r="AU11" s="620"/>
      <c r="AV11" s="620"/>
      <c r="AW11" s="620"/>
      <c r="AX11" s="620"/>
      <c r="AY11" s="620"/>
      <c r="AZ11" s="620"/>
      <c r="BA11" s="620"/>
      <c r="BB11" s="620"/>
      <c r="BC11" s="620"/>
      <c r="BD11" s="620"/>
      <c r="BE11" s="620"/>
      <c r="BF11" s="621"/>
      <c r="BG11" s="622">
        <v>35791</v>
      </c>
      <c r="BH11" s="623"/>
      <c r="BI11" s="623"/>
      <c r="BJ11" s="623"/>
      <c r="BK11" s="623"/>
      <c r="BL11" s="623"/>
      <c r="BM11" s="623"/>
      <c r="BN11" s="624"/>
      <c r="BO11" s="660">
        <v>1.7</v>
      </c>
      <c r="BP11" s="660"/>
      <c r="BQ11" s="660"/>
      <c r="BR11" s="660"/>
      <c r="BS11" s="661" t="s">
        <v>122</v>
      </c>
      <c r="BT11" s="661"/>
      <c r="BU11" s="661"/>
      <c r="BV11" s="661"/>
      <c r="BW11" s="661"/>
      <c r="BX11" s="661"/>
      <c r="BY11" s="661"/>
      <c r="BZ11" s="661"/>
      <c r="CA11" s="661"/>
      <c r="CB11" s="696"/>
      <c r="CD11" s="619" t="s">
        <v>237</v>
      </c>
      <c r="CE11" s="620"/>
      <c r="CF11" s="620"/>
      <c r="CG11" s="620"/>
      <c r="CH11" s="620"/>
      <c r="CI11" s="620"/>
      <c r="CJ11" s="620"/>
      <c r="CK11" s="620"/>
      <c r="CL11" s="620"/>
      <c r="CM11" s="620"/>
      <c r="CN11" s="620"/>
      <c r="CO11" s="620"/>
      <c r="CP11" s="620"/>
      <c r="CQ11" s="621"/>
      <c r="CR11" s="622">
        <v>637530</v>
      </c>
      <c r="CS11" s="623"/>
      <c r="CT11" s="623"/>
      <c r="CU11" s="623"/>
      <c r="CV11" s="623"/>
      <c r="CW11" s="623"/>
      <c r="CX11" s="623"/>
      <c r="CY11" s="624"/>
      <c r="CZ11" s="660">
        <v>7.3</v>
      </c>
      <c r="DA11" s="660"/>
      <c r="DB11" s="660"/>
      <c r="DC11" s="660"/>
      <c r="DD11" s="628">
        <v>426579</v>
      </c>
      <c r="DE11" s="623"/>
      <c r="DF11" s="623"/>
      <c r="DG11" s="623"/>
      <c r="DH11" s="623"/>
      <c r="DI11" s="623"/>
      <c r="DJ11" s="623"/>
      <c r="DK11" s="623"/>
      <c r="DL11" s="623"/>
      <c r="DM11" s="623"/>
      <c r="DN11" s="623"/>
      <c r="DO11" s="623"/>
      <c r="DP11" s="624"/>
      <c r="DQ11" s="628">
        <v>187350</v>
      </c>
      <c r="DR11" s="623"/>
      <c r="DS11" s="623"/>
      <c r="DT11" s="623"/>
      <c r="DU11" s="623"/>
      <c r="DV11" s="623"/>
      <c r="DW11" s="623"/>
      <c r="DX11" s="623"/>
      <c r="DY11" s="623"/>
      <c r="DZ11" s="623"/>
      <c r="EA11" s="623"/>
      <c r="EB11" s="623"/>
      <c r="EC11" s="659"/>
    </row>
    <row r="12" spans="2:143" ht="11.25" customHeight="1" x14ac:dyDescent="0.2">
      <c r="B12" s="619" t="s">
        <v>238</v>
      </c>
      <c r="C12" s="620"/>
      <c r="D12" s="620"/>
      <c r="E12" s="620"/>
      <c r="F12" s="620"/>
      <c r="G12" s="620"/>
      <c r="H12" s="620"/>
      <c r="I12" s="620"/>
      <c r="J12" s="620"/>
      <c r="K12" s="620"/>
      <c r="L12" s="620"/>
      <c r="M12" s="620"/>
      <c r="N12" s="620"/>
      <c r="O12" s="620"/>
      <c r="P12" s="620"/>
      <c r="Q12" s="621"/>
      <c r="R12" s="622" t="s">
        <v>122</v>
      </c>
      <c r="S12" s="623"/>
      <c r="T12" s="623"/>
      <c r="U12" s="623"/>
      <c r="V12" s="623"/>
      <c r="W12" s="623"/>
      <c r="X12" s="623"/>
      <c r="Y12" s="624"/>
      <c r="Z12" s="660" t="s">
        <v>122</v>
      </c>
      <c r="AA12" s="660"/>
      <c r="AB12" s="660"/>
      <c r="AC12" s="660"/>
      <c r="AD12" s="661" t="s">
        <v>122</v>
      </c>
      <c r="AE12" s="661"/>
      <c r="AF12" s="661"/>
      <c r="AG12" s="661"/>
      <c r="AH12" s="661"/>
      <c r="AI12" s="661"/>
      <c r="AJ12" s="661"/>
      <c r="AK12" s="661"/>
      <c r="AL12" s="625" t="s">
        <v>122</v>
      </c>
      <c r="AM12" s="626"/>
      <c r="AN12" s="626"/>
      <c r="AO12" s="662"/>
      <c r="AP12" s="619" t="s">
        <v>239</v>
      </c>
      <c r="AQ12" s="620"/>
      <c r="AR12" s="620"/>
      <c r="AS12" s="620"/>
      <c r="AT12" s="620"/>
      <c r="AU12" s="620"/>
      <c r="AV12" s="620"/>
      <c r="AW12" s="620"/>
      <c r="AX12" s="620"/>
      <c r="AY12" s="620"/>
      <c r="AZ12" s="620"/>
      <c r="BA12" s="620"/>
      <c r="BB12" s="620"/>
      <c r="BC12" s="620"/>
      <c r="BD12" s="620"/>
      <c r="BE12" s="620"/>
      <c r="BF12" s="621"/>
      <c r="BG12" s="622">
        <v>1065266</v>
      </c>
      <c r="BH12" s="623"/>
      <c r="BI12" s="623"/>
      <c r="BJ12" s="623"/>
      <c r="BK12" s="623"/>
      <c r="BL12" s="623"/>
      <c r="BM12" s="623"/>
      <c r="BN12" s="624"/>
      <c r="BO12" s="660">
        <v>50.4</v>
      </c>
      <c r="BP12" s="660"/>
      <c r="BQ12" s="660"/>
      <c r="BR12" s="660"/>
      <c r="BS12" s="661" t="s">
        <v>122</v>
      </c>
      <c r="BT12" s="661"/>
      <c r="BU12" s="661"/>
      <c r="BV12" s="661"/>
      <c r="BW12" s="661"/>
      <c r="BX12" s="661"/>
      <c r="BY12" s="661"/>
      <c r="BZ12" s="661"/>
      <c r="CA12" s="661"/>
      <c r="CB12" s="696"/>
      <c r="CD12" s="619" t="s">
        <v>240</v>
      </c>
      <c r="CE12" s="620"/>
      <c r="CF12" s="620"/>
      <c r="CG12" s="620"/>
      <c r="CH12" s="620"/>
      <c r="CI12" s="620"/>
      <c r="CJ12" s="620"/>
      <c r="CK12" s="620"/>
      <c r="CL12" s="620"/>
      <c r="CM12" s="620"/>
      <c r="CN12" s="620"/>
      <c r="CO12" s="620"/>
      <c r="CP12" s="620"/>
      <c r="CQ12" s="621"/>
      <c r="CR12" s="622">
        <v>766969</v>
      </c>
      <c r="CS12" s="623"/>
      <c r="CT12" s="623"/>
      <c r="CU12" s="623"/>
      <c r="CV12" s="623"/>
      <c r="CW12" s="623"/>
      <c r="CX12" s="623"/>
      <c r="CY12" s="624"/>
      <c r="CZ12" s="660">
        <v>8.8000000000000007</v>
      </c>
      <c r="DA12" s="660"/>
      <c r="DB12" s="660"/>
      <c r="DC12" s="660"/>
      <c r="DD12" s="628" t="s">
        <v>122</v>
      </c>
      <c r="DE12" s="623"/>
      <c r="DF12" s="623"/>
      <c r="DG12" s="623"/>
      <c r="DH12" s="623"/>
      <c r="DI12" s="623"/>
      <c r="DJ12" s="623"/>
      <c r="DK12" s="623"/>
      <c r="DL12" s="623"/>
      <c r="DM12" s="623"/>
      <c r="DN12" s="623"/>
      <c r="DO12" s="623"/>
      <c r="DP12" s="624"/>
      <c r="DQ12" s="628">
        <v>148791</v>
      </c>
      <c r="DR12" s="623"/>
      <c r="DS12" s="623"/>
      <c r="DT12" s="623"/>
      <c r="DU12" s="623"/>
      <c r="DV12" s="623"/>
      <c r="DW12" s="623"/>
      <c r="DX12" s="623"/>
      <c r="DY12" s="623"/>
      <c r="DZ12" s="623"/>
      <c r="EA12" s="623"/>
      <c r="EB12" s="623"/>
      <c r="EC12" s="659"/>
    </row>
    <row r="13" spans="2:143" ht="11.25" customHeight="1" x14ac:dyDescent="0.2">
      <c r="B13" s="619" t="s">
        <v>241</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60" t="s">
        <v>122</v>
      </c>
      <c r="AA13" s="660"/>
      <c r="AB13" s="660"/>
      <c r="AC13" s="660"/>
      <c r="AD13" s="661" t="s">
        <v>122</v>
      </c>
      <c r="AE13" s="661"/>
      <c r="AF13" s="661"/>
      <c r="AG13" s="661"/>
      <c r="AH13" s="661"/>
      <c r="AI13" s="661"/>
      <c r="AJ13" s="661"/>
      <c r="AK13" s="661"/>
      <c r="AL13" s="625" t="s">
        <v>122</v>
      </c>
      <c r="AM13" s="626"/>
      <c r="AN13" s="626"/>
      <c r="AO13" s="662"/>
      <c r="AP13" s="619" t="s">
        <v>242</v>
      </c>
      <c r="AQ13" s="620"/>
      <c r="AR13" s="620"/>
      <c r="AS13" s="620"/>
      <c r="AT13" s="620"/>
      <c r="AU13" s="620"/>
      <c r="AV13" s="620"/>
      <c r="AW13" s="620"/>
      <c r="AX13" s="620"/>
      <c r="AY13" s="620"/>
      <c r="AZ13" s="620"/>
      <c r="BA13" s="620"/>
      <c r="BB13" s="620"/>
      <c r="BC13" s="620"/>
      <c r="BD13" s="620"/>
      <c r="BE13" s="620"/>
      <c r="BF13" s="621"/>
      <c r="BG13" s="622">
        <v>1043102</v>
      </c>
      <c r="BH13" s="623"/>
      <c r="BI13" s="623"/>
      <c r="BJ13" s="623"/>
      <c r="BK13" s="623"/>
      <c r="BL13" s="623"/>
      <c r="BM13" s="623"/>
      <c r="BN13" s="624"/>
      <c r="BO13" s="660">
        <v>49.3</v>
      </c>
      <c r="BP13" s="660"/>
      <c r="BQ13" s="660"/>
      <c r="BR13" s="660"/>
      <c r="BS13" s="661" t="s">
        <v>122</v>
      </c>
      <c r="BT13" s="661"/>
      <c r="BU13" s="661"/>
      <c r="BV13" s="661"/>
      <c r="BW13" s="661"/>
      <c r="BX13" s="661"/>
      <c r="BY13" s="661"/>
      <c r="BZ13" s="661"/>
      <c r="CA13" s="661"/>
      <c r="CB13" s="696"/>
      <c r="CD13" s="619" t="s">
        <v>243</v>
      </c>
      <c r="CE13" s="620"/>
      <c r="CF13" s="620"/>
      <c r="CG13" s="620"/>
      <c r="CH13" s="620"/>
      <c r="CI13" s="620"/>
      <c r="CJ13" s="620"/>
      <c r="CK13" s="620"/>
      <c r="CL13" s="620"/>
      <c r="CM13" s="620"/>
      <c r="CN13" s="620"/>
      <c r="CO13" s="620"/>
      <c r="CP13" s="620"/>
      <c r="CQ13" s="621"/>
      <c r="CR13" s="622">
        <v>247343</v>
      </c>
      <c r="CS13" s="623"/>
      <c r="CT13" s="623"/>
      <c r="CU13" s="623"/>
      <c r="CV13" s="623"/>
      <c r="CW13" s="623"/>
      <c r="CX13" s="623"/>
      <c r="CY13" s="624"/>
      <c r="CZ13" s="660">
        <v>2.8</v>
      </c>
      <c r="DA13" s="660"/>
      <c r="DB13" s="660"/>
      <c r="DC13" s="660"/>
      <c r="DD13" s="628">
        <v>119619</v>
      </c>
      <c r="DE13" s="623"/>
      <c r="DF13" s="623"/>
      <c r="DG13" s="623"/>
      <c r="DH13" s="623"/>
      <c r="DI13" s="623"/>
      <c r="DJ13" s="623"/>
      <c r="DK13" s="623"/>
      <c r="DL13" s="623"/>
      <c r="DM13" s="623"/>
      <c r="DN13" s="623"/>
      <c r="DO13" s="623"/>
      <c r="DP13" s="624"/>
      <c r="DQ13" s="628">
        <v>160985</v>
      </c>
      <c r="DR13" s="623"/>
      <c r="DS13" s="623"/>
      <c r="DT13" s="623"/>
      <c r="DU13" s="623"/>
      <c r="DV13" s="623"/>
      <c r="DW13" s="623"/>
      <c r="DX13" s="623"/>
      <c r="DY13" s="623"/>
      <c r="DZ13" s="623"/>
      <c r="EA13" s="623"/>
      <c r="EB13" s="623"/>
      <c r="EC13" s="659"/>
    </row>
    <row r="14" spans="2:143" ht="11.25" customHeight="1" x14ac:dyDescent="0.2">
      <c r="B14" s="619" t="s">
        <v>244</v>
      </c>
      <c r="C14" s="620"/>
      <c r="D14" s="620"/>
      <c r="E14" s="620"/>
      <c r="F14" s="620"/>
      <c r="G14" s="620"/>
      <c r="H14" s="620"/>
      <c r="I14" s="620"/>
      <c r="J14" s="620"/>
      <c r="K14" s="620"/>
      <c r="L14" s="620"/>
      <c r="M14" s="620"/>
      <c r="N14" s="620"/>
      <c r="O14" s="620"/>
      <c r="P14" s="620"/>
      <c r="Q14" s="621"/>
      <c r="R14" s="622">
        <v>165</v>
      </c>
      <c r="S14" s="623"/>
      <c r="T14" s="623"/>
      <c r="U14" s="623"/>
      <c r="V14" s="623"/>
      <c r="W14" s="623"/>
      <c r="X14" s="623"/>
      <c r="Y14" s="624"/>
      <c r="Z14" s="660">
        <v>0</v>
      </c>
      <c r="AA14" s="660"/>
      <c r="AB14" s="660"/>
      <c r="AC14" s="660"/>
      <c r="AD14" s="661">
        <v>165</v>
      </c>
      <c r="AE14" s="661"/>
      <c r="AF14" s="661"/>
      <c r="AG14" s="661"/>
      <c r="AH14" s="661"/>
      <c r="AI14" s="661"/>
      <c r="AJ14" s="661"/>
      <c r="AK14" s="661"/>
      <c r="AL14" s="625">
        <v>0</v>
      </c>
      <c r="AM14" s="626"/>
      <c r="AN14" s="626"/>
      <c r="AO14" s="662"/>
      <c r="AP14" s="619" t="s">
        <v>245</v>
      </c>
      <c r="AQ14" s="620"/>
      <c r="AR14" s="620"/>
      <c r="AS14" s="620"/>
      <c r="AT14" s="620"/>
      <c r="AU14" s="620"/>
      <c r="AV14" s="620"/>
      <c r="AW14" s="620"/>
      <c r="AX14" s="620"/>
      <c r="AY14" s="620"/>
      <c r="AZ14" s="620"/>
      <c r="BA14" s="620"/>
      <c r="BB14" s="620"/>
      <c r="BC14" s="620"/>
      <c r="BD14" s="620"/>
      <c r="BE14" s="620"/>
      <c r="BF14" s="621"/>
      <c r="BG14" s="622">
        <v>78235</v>
      </c>
      <c r="BH14" s="623"/>
      <c r="BI14" s="623"/>
      <c r="BJ14" s="623"/>
      <c r="BK14" s="623"/>
      <c r="BL14" s="623"/>
      <c r="BM14" s="623"/>
      <c r="BN14" s="624"/>
      <c r="BO14" s="660">
        <v>3.7</v>
      </c>
      <c r="BP14" s="660"/>
      <c r="BQ14" s="660"/>
      <c r="BR14" s="660"/>
      <c r="BS14" s="661" t="s">
        <v>122</v>
      </c>
      <c r="BT14" s="661"/>
      <c r="BU14" s="661"/>
      <c r="BV14" s="661"/>
      <c r="BW14" s="661"/>
      <c r="BX14" s="661"/>
      <c r="BY14" s="661"/>
      <c r="BZ14" s="661"/>
      <c r="CA14" s="661"/>
      <c r="CB14" s="696"/>
      <c r="CD14" s="619" t="s">
        <v>246</v>
      </c>
      <c r="CE14" s="620"/>
      <c r="CF14" s="620"/>
      <c r="CG14" s="620"/>
      <c r="CH14" s="620"/>
      <c r="CI14" s="620"/>
      <c r="CJ14" s="620"/>
      <c r="CK14" s="620"/>
      <c r="CL14" s="620"/>
      <c r="CM14" s="620"/>
      <c r="CN14" s="620"/>
      <c r="CO14" s="620"/>
      <c r="CP14" s="620"/>
      <c r="CQ14" s="621"/>
      <c r="CR14" s="622">
        <v>485322</v>
      </c>
      <c r="CS14" s="623"/>
      <c r="CT14" s="623"/>
      <c r="CU14" s="623"/>
      <c r="CV14" s="623"/>
      <c r="CW14" s="623"/>
      <c r="CX14" s="623"/>
      <c r="CY14" s="624"/>
      <c r="CZ14" s="660">
        <v>5.6</v>
      </c>
      <c r="DA14" s="660"/>
      <c r="DB14" s="660"/>
      <c r="DC14" s="660"/>
      <c r="DD14" s="628">
        <v>11746</v>
      </c>
      <c r="DE14" s="623"/>
      <c r="DF14" s="623"/>
      <c r="DG14" s="623"/>
      <c r="DH14" s="623"/>
      <c r="DI14" s="623"/>
      <c r="DJ14" s="623"/>
      <c r="DK14" s="623"/>
      <c r="DL14" s="623"/>
      <c r="DM14" s="623"/>
      <c r="DN14" s="623"/>
      <c r="DO14" s="623"/>
      <c r="DP14" s="624"/>
      <c r="DQ14" s="628">
        <v>454295</v>
      </c>
      <c r="DR14" s="623"/>
      <c r="DS14" s="623"/>
      <c r="DT14" s="623"/>
      <c r="DU14" s="623"/>
      <c r="DV14" s="623"/>
      <c r="DW14" s="623"/>
      <c r="DX14" s="623"/>
      <c r="DY14" s="623"/>
      <c r="DZ14" s="623"/>
      <c r="EA14" s="623"/>
      <c r="EB14" s="623"/>
      <c r="EC14" s="659"/>
    </row>
    <row r="15" spans="2:143" ht="11.25" customHeight="1" x14ac:dyDescent="0.2">
      <c r="B15" s="619" t="s">
        <v>247</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60" t="s">
        <v>122</v>
      </c>
      <c r="AA15" s="660"/>
      <c r="AB15" s="660"/>
      <c r="AC15" s="660"/>
      <c r="AD15" s="661" t="s">
        <v>122</v>
      </c>
      <c r="AE15" s="661"/>
      <c r="AF15" s="661"/>
      <c r="AG15" s="661"/>
      <c r="AH15" s="661"/>
      <c r="AI15" s="661"/>
      <c r="AJ15" s="661"/>
      <c r="AK15" s="661"/>
      <c r="AL15" s="625" t="s">
        <v>122</v>
      </c>
      <c r="AM15" s="626"/>
      <c r="AN15" s="626"/>
      <c r="AO15" s="662"/>
      <c r="AP15" s="619" t="s">
        <v>248</v>
      </c>
      <c r="AQ15" s="620"/>
      <c r="AR15" s="620"/>
      <c r="AS15" s="620"/>
      <c r="AT15" s="620"/>
      <c r="AU15" s="620"/>
      <c r="AV15" s="620"/>
      <c r="AW15" s="620"/>
      <c r="AX15" s="620"/>
      <c r="AY15" s="620"/>
      <c r="AZ15" s="620"/>
      <c r="BA15" s="620"/>
      <c r="BB15" s="620"/>
      <c r="BC15" s="620"/>
      <c r="BD15" s="620"/>
      <c r="BE15" s="620"/>
      <c r="BF15" s="621"/>
      <c r="BG15" s="622">
        <v>126131</v>
      </c>
      <c r="BH15" s="623"/>
      <c r="BI15" s="623"/>
      <c r="BJ15" s="623"/>
      <c r="BK15" s="623"/>
      <c r="BL15" s="623"/>
      <c r="BM15" s="623"/>
      <c r="BN15" s="624"/>
      <c r="BO15" s="660">
        <v>6</v>
      </c>
      <c r="BP15" s="660"/>
      <c r="BQ15" s="660"/>
      <c r="BR15" s="660"/>
      <c r="BS15" s="661" t="s">
        <v>122</v>
      </c>
      <c r="BT15" s="661"/>
      <c r="BU15" s="661"/>
      <c r="BV15" s="661"/>
      <c r="BW15" s="661"/>
      <c r="BX15" s="661"/>
      <c r="BY15" s="661"/>
      <c r="BZ15" s="661"/>
      <c r="CA15" s="661"/>
      <c r="CB15" s="696"/>
      <c r="CD15" s="619" t="s">
        <v>249</v>
      </c>
      <c r="CE15" s="620"/>
      <c r="CF15" s="620"/>
      <c r="CG15" s="620"/>
      <c r="CH15" s="620"/>
      <c r="CI15" s="620"/>
      <c r="CJ15" s="620"/>
      <c r="CK15" s="620"/>
      <c r="CL15" s="620"/>
      <c r="CM15" s="620"/>
      <c r="CN15" s="620"/>
      <c r="CO15" s="620"/>
      <c r="CP15" s="620"/>
      <c r="CQ15" s="621"/>
      <c r="CR15" s="622">
        <v>739156</v>
      </c>
      <c r="CS15" s="623"/>
      <c r="CT15" s="623"/>
      <c r="CU15" s="623"/>
      <c r="CV15" s="623"/>
      <c r="CW15" s="623"/>
      <c r="CX15" s="623"/>
      <c r="CY15" s="624"/>
      <c r="CZ15" s="660">
        <v>8.5</v>
      </c>
      <c r="DA15" s="660"/>
      <c r="DB15" s="660"/>
      <c r="DC15" s="660"/>
      <c r="DD15" s="628">
        <v>14314</v>
      </c>
      <c r="DE15" s="623"/>
      <c r="DF15" s="623"/>
      <c r="DG15" s="623"/>
      <c r="DH15" s="623"/>
      <c r="DI15" s="623"/>
      <c r="DJ15" s="623"/>
      <c r="DK15" s="623"/>
      <c r="DL15" s="623"/>
      <c r="DM15" s="623"/>
      <c r="DN15" s="623"/>
      <c r="DO15" s="623"/>
      <c r="DP15" s="624"/>
      <c r="DQ15" s="628">
        <v>664416</v>
      </c>
      <c r="DR15" s="623"/>
      <c r="DS15" s="623"/>
      <c r="DT15" s="623"/>
      <c r="DU15" s="623"/>
      <c r="DV15" s="623"/>
      <c r="DW15" s="623"/>
      <c r="DX15" s="623"/>
      <c r="DY15" s="623"/>
      <c r="DZ15" s="623"/>
      <c r="EA15" s="623"/>
      <c r="EB15" s="623"/>
      <c r="EC15" s="659"/>
    </row>
    <row r="16" spans="2:143" ht="11.25" customHeight="1" x14ac:dyDescent="0.2">
      <c r="B16" s="619" t="s">
        <v>250</v>
      </c>
      <c r="C16" s="620"/>
      <c r="D16" s="620"/>
      <c r="E16" s="620"/>
      <c r="F16" s="620"/>
      <c r="G16" s="620"/>
      <c r="H16" s="620"/>
      <c r="I16" s="620"/>
      <c r="J16" s="620"/>
      <c r="K16" s="620"/>
      <c r="L16" s="620"/>
      <c r="M16" s="620"/>
      <c r="N16" s="620"/>
      <c r="O16" s="620"/>
      <c r="P16" s="620"/>
      <c r="Q16" s="621"/>
      <c r="R16" s="622">
        <v>20645</v>
      </c>
      <c r="S16" s="623"/>
      <c r="T16" s="623"/>
      <c r="U16" s="623"/>
      <c r="V16" s="623"/>
      <c r="W16" s="623"/>
      <c r="X16" s="623"/>
      <c r="Y16" s="624"/>
      <c r="Z16" s="660">
        <v>0.2</v>
      </c>
      <c r="AA16" s="660"/>
      <c r="AB16" s="660"/>
      <c r="AC16" s="660"/>
      <c r="AD16" s="661">
        <v>20645</v>
      </c>
      <c r="AE16" s="661"/>
      <c r="AF16" s="661"/>
      <c r="AG16" s="661"/>
      <c r="AH16" s="661"/>
      <c r="AI16" s="661"/>
      <c r="AJ16" s="661"/>
      <c r="AK16" s="661"/>
      <c r="AL16" s="625">
        <v>0.4</v>
      </c>
      <c r="AM16" s="626"/>
      <c r="AN16" s="626"/>
      <c r="AO16" s="662"/>
      <c r="AP16" s="619" t="s">
        <v>251</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60" t="s">
        <v>122</v>
      </c>
      <c r="BP16" s="660"/>
      <c r="BQ16" s="660"/>
      <c r="BR16" s="660"/>
      <c r="BS16" s="661" t="s">
        <v>122</v>
      </c>
      <c r="BT16" s="661"/>
      <c r="BU16" s="661"/>
      <c r="BV16" s="661"/>
      <c r="BW16" s="661"/>
      <c r="BX16" s="661"/>
      <c r="BY16" s="661"/>
      <c r="BZ16" s="661"/>
      <c r="CA16" s="661"/>
      <c r="CB16" s="696"/>
      <c r="CD16" s="619" t="s">
        <v>252</v>
      </c>
      <c r="CE16" s="620"/>
      <c r="CF16" s="620"/>
      <c r="CG16" s="620"/>
      <c r="CH16" s="620"/>
      <c r="CI16" s="620"/>
      <c r="CJ16" s="620"/>
      <c r="CK16" s="620"/>
      <c r="CL16" s="620"/>
      <c r="CM16" s="620"/>
      <c r="CN16" s="620"/>
      <c r="CO16" s="620"/>
      <c r="CP16" s="620"/>
      <c r="CQ16" s="621"/>
      <c r="CR16" s="622">
        <v>59571</v>
      </c>
      <c r="CS16" s="623"/>
      <c r="CT16" s="623"/>
      <c r="CU16" s="623"/>
      <c r="CV16" s="623"/>
      <c r="CW16" s="623"/>
      <c r="CX16" s="623"/>
      <c r="CY16" s="624"/>
      <c r="CZ16" s="660">
        <v>0.7</v>
      </c>
      <c r="DA16" s="660"/>
      <c r="DB16" s="660"/>
      <c r="DC16" s="660"/>
      <c r="DD16" s="628" t="s">
        <v>122</v>
      </c>
      <c r="DE16" s="623"/>
      <c r="DF16" s="623"/>
      <c r="DG16" s="623"/>
      <c r="DH16" s="623"/>
      <c r="DI16" s="623"/>
      <c r="DJ16" s="623"/>
      <c r="DK16" s="623"/>
      <c r="DL16" s="623"/>
      <c r="DM16" s="623"/>
      <c r="DN16" s="623"/>
      <c r="DO16" s="623"/>
      <c r="DP16" s="624"/>
      <c r="DQ16" s="628">
        <v>6343</v>
      </c>
      <c r="DR16" s="623"/>
      <c r="DS16" s="623"/>
      <c r="DT16" s="623"/>
      <c r="DU16" s="623"/>
      <c r="DV16" s="623"/>
      <c r="DW16" s="623"/>
      <c r="DX16" s="623"/>
      <c r="DY16" s="623"/>
      <c r="DZ16" s="623"/>
      <c r="EA16" s="623"/>
      <c r="EB16" s="623"/>
      <c r="EC16" s="659"/>
    </row>
    <row r="17" spans="2:133" ht="11.25" customHeight="1" x14ac:dyDescent="0.2">
      <c r="B17" s="619" t="s">
        <v>253</v>
      </c>
      <c r="C17" s="620"/>
      <c r="D17" s="620"/>
      <c r="E17" s="620"/>
      <c r="F17" s="620"/>
      <c r="G17" s="620"/>
      <c r="H17" s="620"/>
      <c r="I17" s="620"/>
      <c r="J17" s="620"/>
      <c r="K17" s="620"/>
      <c r="L17" s="620"/>
      <c r="M17" s="620"/>
      <c r="N17" s="620"/>
      <c r="O17" s="620"/>
      <c r="P17" s="620"/>
      <c r="Q17" s="621"/>
      <c r="R17" s="622">
        <v>53582</v>
      </c>
      <c r="S17" s="623"/>
      <c r="T17" s="623"/>
      <c r="U17" s="623"/>
      <c r="V17" s="623"/>
      <c r="W17" s="623"/>
      <c r="X17" s="623"/>
      <c r="Y17" s="624"/>
      <c r="Z17" s="660">
        <v>0.6</v>
      </c>
      <c r="AA17" s="660"/>
      <c r="AB17" s="660"/>
      <c r="AC17" s="660"/>
      <c r="AD17" s="661">
        <v>53582</v>
      </c>
      <c r="AE17" s="661"/>
      <c r="AF17" s="661"/>
      <c r="AG17" s="661"/>
      <c r="AH17" s="661"/>
      <c r="AI17" s="661"/>
      <c r="AJ17" s="661"/>
      <c r="AK17" s="661"/>
      <c r="AL17" s="625">
        <v>1</v>
      </c>
      <c r="AM17" s="626"/>
      <c r="AN17" s="626"/>
      <c r="AO17" s="662"/>
      <c r="AP17" s="619" t="s">
        <v>254</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60" t="s">
        <v>122</v>
      </c>
      <c r="BP17" s="660"/>
      <c r="BQ17" s="660"/>
      <c r="BR17" s="660"/>
      <c r="BS17" s="661" t="s">
        <v>122</v>
      </c>
      <c r="BT17" s="661"/>
      <c r="BU17" s="661"/>
      <c r="BV17" s="661"/>
      <c r="BW17" s="661"/>
      <c r="BX17" s="661"/>
      <c r="BY17" s="661"/>
      <c r="BZ17" s="661"/>
      <c r="CA17" s="661"/>
      <c r="CB17" s="696"/>
      <c r="CD17" s="619" t="s">
        <v>255</v>
      </c>
      <c r="CE17" s="620"/>
      <c r="CF17" s="620"/>
      <c r="CG17" s="620"/>
      <c r="CH17" s="620"/>
      <c r="CI17" s="620"/>
      <c r="CJ17" s="620"/>
      <c r="CK17" s="620"/>
      <c r="CL17" s="620"/>
      <c r="CM17" s="620"/>
      <c r="CN17" s="620"/>
      <c r="CO17" s="620"/>
      <c r="CP17" s="620"/>
      <c r="CQ17" s="621"/>
      <c r="CR17" s="622">
        <v>745113</v>
      </c>
      <c r="CS17" s="623"/>
      <c r="CT17" s="623"/>
      <c r="CU17" s="623"/>
      <c r="CV17" s="623"/>
      <c r="CW17" s="623"/>
      <c r="CX17" s="623"/>
      <c r="CY17" s="624"/>
      <c r="CZ17" s="660">
        <v>8.6</v>
      </c>
      <c r="DA17" s="660"/>
      <c r="DB17" s="660"/>
      <c r="DC17" s="660"/>
      <c r="DD17" s="628" t="s">
        <v>122</v>
      </c>
      <c r="DE17" s="623"/>
      <c r="DF17" s="623"/>
      <c r="DG17" s="623"/>
      <c r="DH17" s="623"/>
      <c r="DI17" s="623"/>
      <c r="DJ17" s="623"/>
      <c r="DK17" s="623"/>
      <c r="DL17" s="623"/>
      <c r="DM17" s="623"/>
      <c r="DN17" s="623"/>
      <c r="DO17" s="623"/>
      <c r="DP17" s="624"/>
      <c r="DQ17" s="628">
        <v>705413</v>
      </c>
      <c r="DR17" s="623"/>
      <c r="DS17" s="623"/>
      <c r="DT17" s="623"/>
      <c r="DU17" s="623"/>
      <c r="DV17" s="623"/>
      <c r="DW17" s="623"/>
      <c r="DX17" s="623"/>
      <c r="DY17" s="623"/>
      <c r="DZ17" s="623"/>
      <c r="EA17" s="623"/>
      <c r="EB17" s="623"/>
      <c r="EC17" s="659"/>
    </row>
    <row r="18" spans="2:133" ht="11.25" customHeight="1" x14ac:dyDescent="0.2">
      <c r="B18" s="619" t="s">
        <v>256</v>
      </c>
      <c r="C18" s="620"/>
      <c r="D18" s="620"/>
      <c r="E18" s="620"/>
      <c r="F18" s="620"/>
      <c r="G18" s="620"/>
      <c r="H18" s="620"/>
      <c r="I18" s="620"/>
      <c r="J18" s="620"/>
      <c r="K18" s="620"/>
      <c r="L18" s="620"/>
      <c r="M18" s="620"/>
      <c r="N18" s="620"/>
      <c r="O18" s="620"/>
      <c r="P18" s="620"/>
      <c r="Q18" s="621"/>
      <c r="R18" s="622">
        <v>8732</v>
      </c>
      <c r="S18" s="623"/>
      <c r="T18" s="623"/>
      <c r="U18" s="623"/>
      <c r="V18" s="623"/>
      <c r="W18" s="623"/>
      <c r="X18" s="623"/>
      <c r="Y18" s="624"/>
      <c r="Z18" s="660">
        <v>0.1</v>
      </c>
      <c r="AA18" s="660"/>
      <c r="AB18" s="660"/>
      <c r="AC18" s="660"/>
      <c r="AD18" s="661">
        <v>8732</v>
      </c>
      <c r="AE18" s="661"/>
      <c r="AF18" s="661"/>
      <c r="AG18" s="661"/>
      <c r="AH18" s="661"/>
      <c r="AI18" s="661"/>
      <c r="AJ18" s="661"/>
      <c r="AK18" s="661"/>
      <c r="AL18" s="625">
        <v>0.2</v>
      </c>
      <c r="AM18" s="626"/>
      <c r="AN18" s="626"/>
      <c r="AO18" s="662"/>
      <c r="AP18" s="619" t="s">
        <v>257</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60" t="s">
        <v>122</v>
      </c>
      <c r="BP18" s="660"/>
      <c r="BQ18" s="660"/>
      <c r="BR18" s="660"/>
      <c r="BS18" s="661" t="s">
        <v>122</v>
      </c>
      <c r="BT18" s="661"/>
      <c r="BU18" s="661"/>
      <c r="BV18" s="661"/>
      <c r="BW18" s="661"/>
      <c r="BX18" s="661"/>
      <c r="BY18" s="661"/>
      <c r="BZ18" s="661"/>
      <c r="CA18" s="661"/>
      <c r="CB18" s="696"/>
      <c r="CD18" s="619" t="s">
        <v>258</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60" t="s">
        <v>122</v>
      </c>
      <c r="DA18" s="660"/>
      <c r="DB18" s="660"/>
      <c r="DC18" s="660"/>
      <c r="DD18" s="628" t="s">
        <v>122</v>
      </c>
      <c r="DE18" s="623"/>
      <c r="DF18" s="623"/>
      <c r="DG18" s="623"/>
      <c r="DH18" s="623"/>
      <c r="DI18" s="623"/>
      <c r="DJ18" s="623"/>
      <c r="DK18" s="623"/>
      <c r="DL18" s="623"/>
      <c r="DM18" s="623"/>
      <c r="DN18" s="623"/>
      <c r="DO18" s="623"/>
      <c r="DP18" s="624"/>
      <c r="DQ18" s="628" t="s">
        <v>122</v>
      </c>
      <c r="DR18" s="623"/>
      <c r="DS18" s="623"/>
      <c r="DT18" s="623"/>
      <c r="DU18" s="623"/>
      <c r="DV18" s="623"/>
      <c r="DW18" s="623"/>
      <c r="DX18" s="623"/>
      <c r="DY18" s="623"/>
      <c r="DZ18" s="623"/>
      <c r="EA18" s="623"/>
      <c r="EB18" s="623"/>
      <c r="EC18" s="659"/>
    </row>
    <row r="19" spans="2:133" ht="11.25" customHeight="1" x14ac:dyDescent="0.2">
      <c r="B19" s="619" t="s">
        <v>259</v>
      </c>
      <c r="C19" s="620"/>
      <c r="D19" s="620"/>
      <c r="E19" s="620"/>
      <c r="F19" s="620"/>
      <c r="G19" s="620"/>
      <c r="H19" s="620"/>
      <c r="I19" s="620"/>
      <c r="J19" s="620"/>
      <c r="K19" s="620"/>
      <c r="L19" s="620"/>
      <c r="M19" s="620"/>
      <c r="N19" s="620"/>
      <c r="O19" s="620"/>
      <c r="P19" s="620"/>
      <c r="Q19" s="621"/>
      <c r="R19" s="622">
        <v>6301</v>
      </c>
      <c r="S19" s="623"/>
      <c r="T19" s="623"/>
      <c r="U19" s="623"/>
      <c r="V19" s="623"/>
      <c r="W19" s="623"/>
      <c r="X19" s="623"/>
      <c r="Y19" s="624"/>
      <c r="Z19" s="660">
        <v>0.1</v>
      </c>
      <c r="AA19" s="660"/>
      <c r="AB19" s="660"/>
      <c r="AC19" s="660"/>
      <c r="AD19" s="661">
        <v>6301</v>
      </c>
      <c r="AE19" s="661"/>
      <c r="AF19" s="661"/>
      <c r="AG19" s="661"/>
      <c r="AH19" s="661"/>
      <c r="AI19" s="661"/>
      <c r="AJ19" s="661"/>
      <c r="AK19" s="661"/>
      <c r="AL19" s="625">
        <v>0.1</v>
      </c>
      <c r="AM19" s="626"/>
      <c r="AN19" s="626"/>
      <c r="AO19" s="662"/>
      <c r="AP19" s="619" t="s">
        <v>260</v>
      </c>
      <c r="AQ19" s="620"/>
      <c r="AR19" s="620"/>
      <c r="AS19" s="620"/>
      <c r="AT19" s="620"/>
      <c r="AU19" s="620"/>
      <c r="AV19" s="620"/>
      <c r="AW19" s="620"/>
      <c r="AX19" s="620"/>
      <c r="AY19" s="620"/>
      <c r="AZ19" s="620"/>
      <c r="BA19" s="620"/>
      <c r="BB19" s="620"/>
      <c r="BC19" s="620"/>
      <c r="BD19" s="620"/>
      <c r="BE19" s="620"/>
      <c r="BF19" s="621"/>
      <c r="BG19" s="622">
        <v>14310</v>
      </c>
      <c r="BH19" s="623"/>
      <c r="BI19" s="623"/>
      <c r="BJ19" s="623"/>
      <c r="BK19" s="623"/>
      <c r="BL19" s="623"/>
      <c r="BM19" s="623"/>
      <c r="BN19" s="624"/>
      <c r="BO19" s="660">
        <v>0.7</v>
      </c>
      <c r="BP19" s="660"/>
      <c r="BQ19" s="660"/>
      <c r="BR19" s="660"/>
      <c r="BS19" s="661" t="s">
        <v>122</v>
      </c>
      <c r="BT19" s="661"/>
      <c r="BU19" s="661"/>
      <c r="BV19" s="661"/>
      <c r="BW19" s="661"/>
      <c r="BX19" s="661"/>
      <c r="BY19" s="661"/>
      <c r="BZ19" s="661"/>
      <c r="CA19" s="661"/>
      <c r="CB19" s="696"/>
      <c r="CD19" s="619" t="s">
        <v>261</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60" t="s">
        <v>122</v>
      </c>
      <c r="DA19" s="660"/>
      <c r="DB19" s="660"/>
      <c r="DC19" s="660"/>
      <c r="DD19" s="628" t="s">
        <v>122</v>
      </c>
      <c r="DE19" s="623"/>
      <c r="DF19" s="623"/>
      <c r="DG19" s="623"/>
      <c r="DH19" s="623"/>
      <c r="DI19" s="623"/>
      <c r="DJ19" s="623"/>
      <c r="DK19" s="623"/>
      <c r="DL19" s="623"/>
      <c r="DM19" s="623"/>
      <c r="DN19" s="623"/>
      <c r="DO19" s="623"/>
      <c r="DP19" s="624"/>
      <c r="DQ19" s="628" t="s">
        <v>122</v>
      </c>
      <c r="DR19" s="623"/>
      <c r="DS19" s="623"/>
      <c r="DT19" s="623"/>
      <c r="DU19" s="623"/>
      <c r="DV19" s="623"/>
      <c r="DW19" s="623"/>
      <c r="DX19" s="623"/>
      <c r="DY19" s="623"/>
      <c r="DZ19" s="623"/>
      <c r="EA19" s="623"/>
      <c r="EB19" s="623"/>
      <c r="EC19" s="659"/>
    </row>
    <row r="20" spans="2:133" ht="11.25" customHeight="1" x14ac:dyDescent="0.2">
      <c r="B20" s="697" t="s">
        <v>262</v>
      </c>
      <c r="C20" s="698"/>
      <c r="D20" s="698"/>
      <c r="E20" s="698"/>
      <c r="F20" s="698"/>
      <c r="G20" s="698"/>
      <c r="H20" s="698"/>
      <c r="I20" s="698"/>
      <c r="J20" s="698"/>
      <c r="K20" s="698"/>
      <c r="L20" s="698"/>
      <c r="M20" s="698"/>
      <c r="N20" s="698"/>
      <c r="O20" s="698"/>
      <c r="P20" s="698"/>
      <c r="Q20" s="699"/>
      <c r="R20" s="622">
        <v>2431</v>
      </c>
      <c r="S20" s="623"/>
      <c r="T20" s="623"/>
      <c r="U20" s="623"/>
      <c r="V20" s="623"/>
      <c r="W20" s="623"/>
      <c r="X20" s="623"/>
      <c r="Y20" s="624"/>
      <c r="Z20" s="660">
        <v>0</v>
      </c>
      <c r="AA20" s="660"/>
      <c r="AB20" s="660"/>
      <c r="AC20" s="660"/>
      <c r="AD20" s="661">
        <v>2431</v>
      </c>
      <c r="AE20" s="661"/>
      <c r="AF20" s="661"/>
      <c r="AG20" s="661"/>
      <c r="AH20" s="661"/>
      <c r="AI20" s="661"/>
      <c r="AJ20" s="661"/>
      <c r="AK20" s="661"/>
      <c r="AL20" s="625">
        <v>0</v>
      </c>
      <c r="AM20" s="626"/>
      <c r="AN20" s="626"/>
      <c r="AO20" s="662"/>
      <c r="AP20" s="619" t="s">
        <v>263</v>
      </c>
      <c r="AQ20" s="620"/>
      <c r="AR20" s="620"/>
      <c r="AS20" s="620"/>
      <c r="AT20" s="620"/>
      <c r="AU20" s="620"/>
      <c r="AV20" s="620"/>
      <c r="AW20" s="620"/>
      <c r="AX20" s="620"/>
      <c r="AY20" s="620"/>
      <c r="AZ20" s="620"/>
      <c r="BA20" s="620"/>
      <c r="BB20" s="620"/>
      <c r="BC20" s="620"/>
      <c r="BD20" s="620"/>
      <c r="BE20" s="620"/>
      <c r="BF20" s="621"/>
      <c r="BG20" s="622">
        <v>14310</v>
      </c>
      <c r="BH20" s="623"/>
      <c r="BI20" s="623"/>
      <c r="BJ20" s="623"/>
      <c r="BK20" s="623"/>
      <c r="BL20" s="623"/>
      <c r="BM20" s="623"/>
      <c r="BN20" s="624"/>
      <c r="BO20" s="660">
        <v>0.7</v>
      </c>
      <c r="BP20" s="660"/>
      <c r="BQ20" s="660"/>
      <c r="BR20" s="660"/>
      <c r="BS20" s="661" t="s">
        <v>122</v>
      </c>
      <c r="BT20" s="661"/>
      <c r="BU20" s="661"/>
      <c r="BV20" s="661"/>
      <c r="BW20" s="661"/>
      <c r="BX20" s="661"/>
      <c r="BY20" s="661"/>
      <c r="BZ20" s="661"/>
      <c r="CA20" s="661"/>
      <c r="CB20" s="696"/>
      <c r="CD20" s="619" t="s">
        <v>264</v>
      </c>
      <c r="CE20" s="620"/>
      <c r="CF20" s="620"/>
      <c r="CG20" s="620"/>
      <c r="CH20" s="620"/>
      <c r="CI20" s="620"/>
      <c r="CJ20" s="620"/>
      <c r="CK20" s="620"/>
      <c r="CL20" s="620"/>
      <c r="CM20" s="620"/>
      <c r="CN20" s="620"/>
      <c r="CO20" s="620"/>
      <c r="CP20" s="620"/>
      <c r="CQ20" s="621"/>
      <c r="CR20" s="622">
        <v>8708012</v>
      </c>
      <c r="CS20" s="623"/>
      <c r="CT20" s="623"/>
      <c r="CU20" s="623"/>
      <c r="CV20" s="623"/>
      <c r="CW20" s="623"/>
      <c r="CX20" s="623"/>
      <c r="CY20" s="624"/>
      <c r="CZ20" s="660">
        <v>100</v>
      </c>
      <c r="DA20" s="660"/>
      <c r="DB20" s="660"/>
      <c r="DC20" s="660"/>
      <c r="DD20" s="628">
        <v>642581</v>
      </c>
      <c r="DE20" s="623"/>
      <c r="DF20" s="623"/>
      <c r="DG20" s="623"/>
      <c r="DH20" s="623"/>
      <c r="DI20" s="623"/>
      <c r="DJ20" s="623"/>
      <c r="DK20" s="623"/>
      <c r="DL20" s="623"/>
      <c r="DM20" s="623"/>
      <c r="DN20" s="623"/>
      <c r="DO20" s="623"/>
      <c r="DP20" s="624"/>
      <c r="DQ20" s="628">
        <v>6319433</v>
      </c>
      <c r="DR20" s="623"/>
      <c r="DS20" s="623"/>
      <c r="DT20" s="623"/>
      <c r="DU20" s="623"/>
      <c r="DV20" s="623"/>
      <c r="DW20" s="623"/>
      <c r="DX20" s="623"/>
      <c r="DY20" s="623"/>
      <c r="DZ20" s="623"/>
      <c r="EA20" s="623"/>
      <c r="EB20" s="623"/>
      <c r="EC20" s="659"/>
    </row>
    <row r="21" spans="2:133" ht="11.25" customHeight="1" x14ac:dyDescent="0.2">
      <c r="B21" s="619" t="s">
        <v>265</v>
      </c>
      <c r="C21" s="620"/>
      <c r="D21" s="620"/>
      <c r="E21" s="620"/>
      <c r="F21" s="620"/>
      <c r="G21" s="620"/>
      <c r="H21" s="620"/>
      <c r="I21" s="620"/>
      <c r="J21" s="620"/>
      <c r="K21" s="620"/>
      <c r="L21" s="620"/>
      <c r="M21" s="620"/>
      <c r="N21" s="620"/>
      <c r="O21" s="620"/>
      <c r="P21" s="620"/>
      <c r="Q21" s="621"/>
      <c r="R21" s="622">
        <v>2669582</v>
      </c>
      <c r="S21" s="623"/>
      <c r="T21" s="623"/>
      <c r="U21" s="623"/>
      <c r="V21" s="623"/>
      <c r="W21" s="623"/>
      <c r="X21" s="623"/>
      <c r="Y21" s="624"/>
      <c r="Z21" s="660">
        <v>29.2</v>
      </c>
      <c r="AA21" s="660"/>
      <c r="AB21" s="660"/>
      <c r="AC21" s="660"/>
      <c r="AD21" s="661">
        <v>2497333</v>
      </c>
      <c r="AE21" s="661"/>
      <c r="AF21" s="661"/>
      <c r="AG21" s="661"/>
      <c r="AH21" s="661"/>
      <c r="AI21" s="661"/>
      <c r="AJ21" s="661"/>
      <c r="AK21" s="661"/>
      <c r="AL21" s="625">
        <v>47.8</v>
      </c>
      <c r="AM21" s="626"/>
      <c r="AN21" s="626"/>
      <c r="AO21" s="662"/>
      <c r="AP21" s="619" t="s">
        <v>266</v>
      </c>
      <c r="AQ21" s="700"/>
      <c r="AR21" s="700"/>
      <c r="AS21" s="700"/>
      <c r="AT21" s="700"/>
      <c r="AU21" s="700"/>
      <c r="AV21" s="700"/>
      <c r="AW21" s="700"/>
      <c r="AX21" s="700"/>
      <c r="AY21" s="700"/>
      <c r="AZ21" s="700"/>
      <c r="BA21" s="700"/>
      <c r="BB21" s="700"/>
      <c r="BC21" s="700"/>
      <c r="BD21" s="700"/>
      <c r="BE21" s="700"/>
      <c r="BF21" s="701"/>
      <c r="BG21" s="622">
        <v>14310</v>
      </c>
      <c r="BH21" s="623"/>
      <c r="BI21" s="623"/>
      <c r="BJ21" s="623"/>
      <c r="BK21" s="623"/>
      <c r="BL21" s="623"/>
      <c r="BM21" s="623"/>
      <c r="BN21" s="624"/>
      <c r="BO21" s="660">
        <v>0.7</v>
      </c>
      <c r="BP21" s="660"/>
      <c r="BQ21" s="660"/>
      <c r="BR21" s="660"/>
      <c r="BS21" s="661" t="s">
        <v>122</v>
      </c>
      <c r="BT21" s="661"/>
      <c r="BU21" s="661"/>
      <c r="BV21" s="661"/>
      <c r="BW21" s="661"/>
      <c r="BX21" s="661"/>
      <c r="BY21" s="661"/>
      <c r="BZ21" s="661"/>
      <c r="CA21" s="661"/>
      <c r="CB21" s="696"/>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2">
      <c r="B22" s="619" t="s">
        <v>267</v>
      </c>
      <c r="C22" s="620"/>
      <c r="D22" s="620"/>
      <c r="E22" s="620"/>
      <c r="F22" s="620"/>
      <c r="G22" s="620"/>
      <c r="H22" s="620"/>
      <c r="I22" s="620"/>
      <c r="J22" s="620"/>
      <c r="K22" s="620"/>
      <c r="L22" s="620"/>
      <c r="M22" s="620"/>
      <c r="N22" s="620"/>
      <c r="O22" s="620"/>
      <c r="P22" s="620"/>
      <c r="Q22" s="621"/>
      <c r="R22" s="622">
        <v>2497333</v>
      </c>
      <c r="S22" s="623"/>
      <c r="T22" s="623"/>
      <c r="U22" s="623"/>
      <c r="V22" s="623"/>
      <c r="W22" s="623"/>
      <c r="X22" s="623"/>
      <c r="Y22" s="624"/>
      <c r="Z22" s="660">
        <v>27.3</v>
      </c>
      <c r="AA22" s="660"/>
      <c r="AB22" s="660"/>
      <c r="AC22" s="660"/>
      <c r="AD22" s="661">
        <v>2497333</v>
      </c>
      <c r="AE22" s="661"/>
      <c r="AF22" s="661"/>
      <c r="AG22" s="661"/>
      <c r="AH22" s="661"/>
      <c r="AI22" s="661"/>
      <c r="AJ22" s="661"/>
      <c r="AK22" s="661"/>
      <c r="AL22" s="625">
        <v>47.8</v>
      </c>
      <c r="AM22" s="626"/>
      <c r="AN22" s="626"/>
      <c r="AO22" s="662"/>
      <c r="AP22" s="619" t="s">
        <v>268</v>
      </c>
      <c r="AQ22" s="700"/>
      <c r="AR22" s="700"/>
      <c r="AS22" s="700"/>
      <c r="AT22" s="700"/>
      <c r="AU22" s="700"/>
      <c r="AV22" s="700"/>
      <c r="AW22" s="700"/>
      <c r="AX22" s="700"/>
      <c r="AY22" s="700"/>
      <c r="AZ22" s="700"/>
      <c r="BA22" s="700"/>
      <c r="BB22" s="700"/>
      <c r="BC22" s="700"/>
      <c r="BD22" s="700"/>
      <c r="BE22" s="700"/>
      <c r="BF22" s="701"/>
      <c r="BG22" s="622" t="s">
        <v>122</v>
      </c>
      <c r="BH22" s="623"/>
      <c r="BI22" s="623"/>
      <c r="BJ22" s="623"/>
      <c r="BK22" s="623"/>
      <c r="BL22" s="623"/>
      <c r="BM22" s="623"/>
      <c r="BN22" s="624"/>
      <c r="BO22" s="660" t="s">
        <v>122</v>
      </c>
      <c r="BP22" s="660"/>
      <c r="BQ22" s="660"/>
      <c r="BR22" s="660"/>
      <c r="BS22" s="661" t="s">
        <v>122</v>
      </c>
      <c r="BT22" s="661"/>
      <c r="BU22" s="661"/>
      <c r="BV22" s="661"/>
      <c r="BW22" s="661"/>
      <c r="BX22" s="661"/>
      <c r="BY22" s="661"/>
      <c r="BZ22" s="661"/>
      <c r="CA22" s="661"/>
      <c r="CB22" s="696"/>
      <c r="CD22" s="674" t="s">
        <v>269</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2">
      <c r="B23" s="619" t="s">
        <v>270</v>
      </c>
      <c r="C23" s="620"/>
      <c r="D23" s="620"/>
      <c r="E23" s="620"/>
      <c r="F23" s="620"/>
      <c r="G23" s="620"/>
      <c r="H23" s="620"/>
      <c r="I23" s="620"/>
      <c r="J23" s="620"/>
      <c r="K23" s="620"/>
      <c r="L23" s="620"/>
      <c r="M23" s="620"/>
      <c r="N23" s="620"/>
      <c r="O23" s="620"/>
      <c r="P23" s="620"/>
      <c r="Q23" s="621"/>
      <c r="R23" s="622">
        <v>172249</v>
      </c>
      <c r="S23" s="623"/>
      <c r="T23" s="623"/>
      <c r="U23" s="623"/>
      <c r="V23" s="623"/>
      <c r="W23" s="623"/>
      <c r="X23" s="623"/>
      <c r="Y23" s="624"/>
      <c r="Z23" s="660">
        <v>1.9</v>
      </c>
      <c r="AA23" s="660"/>
      <c r="AB23" s="660"/>
      <c r="AC23" s="660"/>
      <c r="AD23" s="661" t="s">
        <v>122</v>
      </c>
      <c r="AE23" s="661"/>
      <c r="AF23" s="661"/>
      <c r="AG23" s="661"/>
      <c r="AH23" s="661"/>
      <c r="AI23" s="661"/>
      <c r="AJ23" s="661"/>
      <c r="AK23" s="661"/>
      <c r="AL23" s="625" t="s">
        <v>122</v>
      </c>
      <c r="AM23" s="626"/>
      <c r="AN23" s="626"/>
      <c r="AO23" s="662"/>
      <c r="AP23" s="619" t="s">
        <v>271</v>
      </c>
      <c r="AQ23" s="700"/>
      <c r="AR23" s="700"/>
      <c r="AS23" s="700"/>
      <c r="AT23" s="700"/>
      <c r="AU23" s="700"/>
      <c r="AV23" s="700"/>
      <c r="AW23" s="700"/>
      <c r="AX23" s="700"/>
      <c r="AY23" s="700"/>
      <c r="AZ23" s="700"/>
      <c r="BA23" s="700"/>
      <c r="BB23" s="700"/>
      <c r="BC23" s="700"/>
      <c r="BD23" s="700"/>
      <c r="BE23" s="700"/>
      <c r="BF23" s="701"/>
      <c r="BG23" s="622" t="s">
        <v>122</v>
      </c>
      <c r="BH23" s="623"/>
      <c r="BI23" s="623"/>
      <c r="BJ23" s="623"/>
      <c r="BK23" s="623"/>
      <c r="BL23" s="623"/>
      <c r="BM23" s="623"/>
      <c r="BN23" s="624"/>
      <c r="BO23" s="660" t="s">
        <v>122</v>
      </c>
      <c r="BP23" s="660"/>
      <c r="BQ23" s="660"/>
      <c r="BR23" s="660"/>
      <c r="BS23" s="661" t="s">
        <v>122</v>
      </c>
      <c r="BT23" s="661"/>
      <c r="BU23" s="661"/>
      <c r="BV23" s="661"/>
      <c r="BW23" s="661"/>
      <c r="BX23" s="661"/>
      <c r="BY23" s="661"/>
      <c r="BZ23" s="661"/>
      <c r="CA23" s="661"/>
      <c r="CB23" s="696"/>
      <c r="CD23" s="674" t="s">
        <v>211</v>
      </c>
      <c r="CE23" s="675"/>
      <c r="CF23" s="675"/>
      <c r="CG23" s="675"/>
      <c r="CH23" s="675"/>
      <c r="CI23" s="675"/>
      <c r="CJ23" s="675"/>
      <c r="CK23" s="675"/>
      <c r="CL23" s="675"/>
      <c r="CM23" s="675"/>
      <c r="CN23" s="675"/>
      <c r="CO23" s="675"/>
      <c r="CP23" s="675"/>
      <c r="CQ23" s="676"/>
      <c r="CR23" s="674" t="s">
        <v>272</v>
      </c>
      <c r="CS23" s="675"/>
      <c r="CT23" s="675"/>
      <c r="CU23" s="675"/>
      <c r="CV23" s="675"/>
      <c r="CW23" s="675"/>
      <c r="CX23" s="675"/>
      <c r="CY23" s="676"/>
      <c r="CZ23" s="674" t="s">
        <v>273</v>
      </c>
      <c r="DA23" s="675"/>
      <c r="DB23" s="675"/>
      <c r="DC23" s="676"/>
      <c r="DD23" s="674" t="s">
        <v>274</v>
      </c>
      <c r="DE23" s="675"/>
      <c r="DF23" s="675"/>
      <c r="DG23" s="675"/>
      <c r="DH23" s="675"/>
      <c r="DI23" s="675"/>
      <c r="DJ23" s="675"/>
      <c r="DK23" s="676"/>
      <c r="DL23" s="712" t="s">
        <v>275</v>
      </c>
      <c r="DM23" s="713"/>
      <c r="DN23" s="713"/>
      <c r="DO23" s="713"/>
      <c r="DP23" s="713"/>
      <c r="DQ23" s="713"/>
      <c r="DR23" s="713"/>
      <c r="DS23" s="713"/>
      <c r="DT23" s="713"/>
      <c r="DU23" s="713"/>
      <c r="DV23" s="714"/>
      <c r="DW23" s="674" t="s">
        <v>276</v>
      </c>
      <c r="DX23" s="675"/>
      <c r="DY23" s="675"/>
      <c r="DZ23" s="675"/>
      <c r="EA23" s="675"/>
      <c r="EB23" s="675"/>
      <c r="EC23" s="676"/>
    </row>
    <row r="24" spans="2:133" ht="11.25" customHeight="1" x14ac:dyDescent="0.2">
      <c r="B24" s="619" t="s">
        <v>277</v>
      </c>
      <c r="C24" s="620"/>
      <c r="D24" s="620"/>
      <c r="E24" s="620"/>
      <c r="F24" s="620"/>
      <c r="G24" s="620"/>
      <c r="H24" s="620"/>
      <c r="I24" s="620"/>
      <c r="J24" s="620"/>
      <c r="K24" s="620"/>
      <c r="L24" s="620"/>
      <c r="M24" s="620"/>
      <c r="N24" s="620"/>
      <c r="O24" s="620"/>
      <c r="P24" s="620"/>
      <c r="Q24" s="621"/>
      <c r="R24" s="622" t="s">
        <v>122</v>
      </c>
      <c r="S24" s="623"/>
      <c r="T24" s="623"/>
      <c r="U24" s="623"/>
      <c r="V24" s="623"/>
      <c r="W24" s="623"/>
      <c r="X24" s="623"/>
      <c r="Y24" s="624"/>
      <c r="Z24" s="660" t="s">
        <v>122</v>
      </c>
      <c r="AA24" s="660"/>
      <c r="AB24" s="660"/>
      <c r="AC24" s="660"/>
      <c r="AD24" s="661" t="s">
        <v>122</v>
      </c>
      <c r="AE24" s="661"/>
      <c r="AF24" s="661"/>
      <c r="AG24" s="661"/>
      <c r="AH24" s="661"/>
      <c r="AI24" s="661"/>
      <c r="AJ24" s="661"/>
      <c r="AK24" s="661"/>
      <c r="AL24" s="625" t="s">
        <v>122</v>
      </c>
      <c r="AM24" s="626"/>
      <c r="AN24" s="626"/>
      <c r="AO24" s="662"/>
      <c r="AP24" s="619" t="s">
        <v>278</v>
      </c>
      <c r="AQ24" s="700"/>
      <c r="AR24" s="700"/>
      <c r="AS24" s="700"/>
      <c r="AT24" s="700"/>
      <c r="AU24" s="700"/>
      <c r="AV24" s="700"/>
      <c r="AW24" s="700"/>
      <c r="AX24" s="700"/>
      <c r="AY24" s="700"/>
      <c r="AZ24" s="700"/>
      <c r="BA24" s="700"/>
      <c r="BB24" s="700"/>
      <c r="BC24" s="700"/>
      <c r="BD24" s="700"/>
      <c r="BE24" s="700"/>
      <c r="BF24" s="701"/>
      <c r="BG24" s="622" t="s">
        <v>122</v>
      </c>
      <c r="BH24" s="623"/>
      <c r="BI24" s="623"/>
      <c r="BJ24" s="623"/>
      <c r="BK24" s="623"/>
      <c r="BL24" s="623"/>
      <c r="BM24" s="623"/>
      <c r="BN24" s="624"/>
      <c r="BO24" s="660" t="s">
        <v>122</v>
      </c>
      <c r="BP24" s="660"/>
      <c r="BQ24" s="660"/>
      <c r="BR24" s="660"/>
      <c r="BS24" s="661" t="s">
        <v>122</v>
      </c>
      <c r="BT24" s="661"/>
      <c r="BU24" s="661"/>
      <c r="BV24" s="661"/>
      <c r="BW24" s="661"/>
      <c r="BX24" s="661"/>
      <c r="BY24" s="661"/>
      <c r="BZ24" s="661"/>
      <c r="CA24" s="661"/>
      <c r="CB24" s="696"/>
      <c r="CD24" s="680" t="s">
        <v>279</v>
      </c>
      <c r="CE24" s="681"/>
      <c r="CF24" s="681"/>
      <c r="CG24" s="681"/>
      <c r="CH24" s="681"/>
      <c r="CI24" s="681"/>
      <c r="CJ24" s="681"/>
      <c r="CK24" s="681"/>
      <c r="CL24" s="681"/>
      <c r="CM24" s="681"/>
      <c r="CN24" s="681"/>
      <c r="CO24" s="681"/>
      <c r="CP24" s="681"/>
      <c r="CQ24" s="682"/>
      <c r="CR24" s="677">
        <v>3342390</v>
      </c>
      <c r="CS24" s="678"/>
      <c r="CT24" s="678"/>
      <c r="CU24" s="678"/>
      <c r="CV24" s="678"/>
      <c r="CW24" s="678"/>
      <c r="CX24" s="678"/>
      <c r="CY24" s="703"/>
      <c r="CZ24" s="704">
        <v>38.4</v>
      </c>
      <c r="DA24" s="686"/>
      <c r="DB24" s="686"/>
      <c r="DC24" s="706"/>
      <c r="DD24" s="702">
        <v>2723171</v>
      </c>
      <c r="DE24" s="678"/>
      <c r="DF24" s="678"/>
      <c r="DG24" s="678"/>
      <c r="DH24" s="678"/>
      <c r="DI24" s="678"/>
      <c r="DJ24" s="678"/>
      <c r="DK24" s="703"/>
      <c r="DL24" s="702">
        <v>2344648</v>
      </c>
      <c r="DM24" s="678"/>
      <c r="DN24" s="678"/>
      <c r="DO24" s="678"/>
      <c r="DP24" s="678"/>
      <c r="DQ24" s="678"/>
      <c r="DR24" s="678"/>
      <c r="DS24" s="678"/>
      <c r="DT24" s="678"/>
      <c r="DU24" s="678"/>
      <c r="DV24" s="703"/>
      <c r="DW24" s="704">
        <v>44.8</v>
      </c>
      <c r="DX24" s="686"/>
      <c r="DY24" s="686"/>
      <c r="DZ24" s="686"/>
      <c r="EA24" s="686"/>
      <c r="EB24" s="686"/>
      <c r="EC24" s="705"/>
    </row>
    <row r="25" spans="2:133" ht="11.25" customHeight="1" x14ac:dyDescent="0.2">
      <c r="B25" s="619" t="s">
        <v>280</v>
      </c>
      <c r="C25" s="620"/>
      <c r="D25" s="620"/>
      <c r="E25" s="620"/>
      <c r="F25" s="620"/>
      <c r="G25" s="620"/>
      <c r="H25" s="620"/>
      <c r="I25" s="620"/>
      <c r="J25" s="620"/>
      <c r="K25" s="620"/>
      <c r="L25" s="620"/>
      <c r="M25" s="620"/>
      <c r="N25" s="620"/>
      <c r="O25" s="620"/>
      <c r="P25" s="620"/>
      <c r="Q25" s="621"/>
      <c r="R25" s="622">
        <v>5399872</v>
      </c>
      <c r="S25" s="623"/>
      <c r="T25" s="623"/>
      <c r="U25" s="623"/>
      <c r="V25" s="623"/>
      <c r="W25" s="623"/>
      <c r="X25" s="623"/>
      <c r="Y25" s="624"/>
      <c r="Z25" s="660">
        <v>59</v>
      </c>
      <c r="AA25" s="660"/>
      <c r="AB25" s="660"/>
      <c r="AC25" s="660"/>
      <c r="AD25" s="661">
        <v>5227623</v>
      </c>
      <c r="AE25" s="661"/>
      <c r="AF25" s="661"/>
      <c r="AG25" s="661"/>
      <c r="AH25" s="661"/>
      <c r="AI25" s="661"/>
      <c r="AJ25" s="661"/>
      <c r="AK25" s="661"/>
      <c r="AL25" s="625">
        <v>100</v>
      </c>
      <c r="AM25" s="626"/>
      <c r="AN25" s="626"/>
      <c r="AO25" s="662"/>
      <c r="AP25" s="619" t="s">
        <v>281</v>
      </c>
      <c r="AQ25" s="700"/>
      <c r="AR25" s="700"/>
      <c r="AS25" s="700"/>
      <c r="AT25" s="700"/>
      <c r="AU25" s="700"/>
      <c r="AV25" s="700"/>
      <c r="AW25" s="700"/>
      <c r="AX25" s="700"/>
      <c r="AY25" s="700"/>
      <c r="AZ25" s="700"/>
      <c r="BA25" s="700"/>
      <c r="BB25" s="700"/>
      <c r="BC25" s="700"/>
      <c r="BD25" s="700"/>
      <c r="BE25" s="700"/>
      <c r="BF25" s="701"/>
      <c r="BG25" s="622" t="s">
        <v>122</v>
      </c>
      <c r="BH25" s="623"/>
      <c r="BI25" s="623"/>
      <c r="BJ25" s="623"/>
      <c r="BK25" s="623"/>
      <c r="BL25" s="623"/>
      <c r="BM25" s="623"/>
      <c r="BN25" s="624"/>
      <c r="BO25" s="660" t="s">
        <v>122</v>
      </c>
      <c r="BP25" s="660"/>
      <c r="BQ25" s="660"/>
      <c r="BR25" s="660"/>
      <c r="BS25" s="661" t="s">
        <v>122</v>
      </c>
      <c r="BT25" s="661"/>
      <c r="BU25" s="661"/>
      <c r="BV25" s="661"/>
      <c r="BW25" s="661"/>
      <c r="BX25" s="661"/>
      <c r="BY25" s="661"/>
      <c r="BZ25" s="661"/>
      <c r="CA25" s="661"/>
      <c r="CB25" s="696"/>
      <c r="CD25" s="619" t="s">
        <v>282</v>
      </c>
      <c r="CE25" s="620"/>
      <c r="CF25" s="620"/>
      <c r="CG25" s="620"/>
      <c r="CH25" s="620"/>
      <c r="CI25" s="620"/>
      <c r="CJ25" s="620"/>
      <c r="CK25" s="620"/>
      <c r="CL25" s="620"/>
      <c r="CM25" s="620"/>
      <c r="CN25" s="620"/>
      <c r="CO25" s="620"/>
      <c r="CP25" s="620"/>
      <c r="CQ25" s="621"/>
      <c r="CR25" s="622">
        <v>1572818</v>
      </c>
      <c r="CS25" s="635"/>
      <c r="CT25" s="635"/>
      <c r="CU25" s="635"/>
      <c r="CV25" s="635"/>
      <c r="CW25" s="635"/>
      <c r="CX25" s="635"/>
      <c r="CY25" s="636"/>
      <c r="CZ25" s="625">
        <v>18.100000000000001</v>
      </c>
      <c r="DA25" s="637"/>
      <c r="DB25" s="637"/>
      <c r="DC25" s="638"/>
      <c r="DD25" s="628">
        <v>1501179</v>
      </c>
      <c r="DE25" s="635"/>
      <c r="DF25" s="635"/>
      <c r="DG25" s="635"/>
      <c r="DH25" s="635"/>
      <c r="DI25" s="635"/>
      <c r="DJ25" s="635"/>
      <c r="DK25" s="636"/>
      <c r="DL25" s="628">
        <v>1321359</v>
      </c>
      <c r="DM25" s="635"/>
      <c r="DN25" s="635"/>
      <c r="DO25" s="635"/>
      <c r="DP25" s="635"/>
      <c r="DQ25" s="635"/>
      <c r="DR25" s="635"/>
      <c r="DS25" s="635"/>
      <c r="DT25" s="635"/>
      <c r="DU25" s="635"/>
      <c r="DV25" s="636"/>
      <c r="DW25" s="625">
        <v>25.3</v>
      </c>
      <c r="DX25" s="637"/>
      <c r="DY25" s="637"/>
      <c r="DZ25" s="637"/>
      <c r="EA25" s="637"/>
      <c r="EB25" s="637"/>
      <c r="EC25" s="649"/>
    </row>
    <row r="26" spans="2:133" ht="11.25" customHeight="1" x14ac:dyDescent="0.2">
      <c r="B26" s="619" t="s">
        <v>283</v>
      </c>
      <c r="C26" s="620"/>
      <c r="D26" s="620"/>
      <c r="E26" s="620"/>
      <c r="F26" s="620"/>
      <c r="G26" s="620"/>
      <c r="H26" s="620"/>
      <c r="I26" s="620"/>
      <c r="J26" s="620"/>
      <c r="K26" s="620"/>
      <c r="L26" s="620"/>
      <c r="M26" s="620"/>
      <c r="N26" s="620"/>
      <c r="O26" s="620"/>
      <c r="P26" s="620"/>
      <c r="Q26" s="621"/>
      <c r="R26" s="622">
        <v>1397</v>
      </c>
      <c r="S26" s="623"/>
      <c r="T26" s="623"/>
      <c r="U26" s="623"/>
      <c r="V26" s="623"/>
      <c r="W26" s="623"/>
      <c r="X26" s="623"/>
      <c r="Y26" s="624"/>
      <c r="Z26" s="660">
        <v>0</v>
      </c>
      <c r="AA26" s="660"/>
      <c r="AB26" s="660"/>
      <c r="AC26" s="660"/>
      <c r="AD26" s="661">
        <v>1397</v>
      </c>
      <c r="AE26" s="661"/>
      <c r="AF26" s="661"/>
      <c r="AG26" s="661"/>
      <c r="AH26" s="661"/>
      <c r="AI26" s="661"/>
      <c r="AJ26" s="661"/>
      <c r="AK26" s="661"/>
      <c r="AL26" s="625">
        <v>0</v>
      </c>
      <c r="AM26" s="626"/>
      <c r="AN26" s="626"/>
      <c r="AO26" s="662"/>
      <c r="AP26" s="619" t="s">
        <v>284</v>
      </c>
      <c r="AQ26" s="700"/>
      <c r="AR26" s="700"/>
      <c r="AS26" s="700"/>
      <c r="AT26" s="700"/>
      <c r="AU26" s="700"/>
      <c r="AV26" s="700"/>
      <c r="AW26" s="700"/>
      <c r="AX26" s="700"/>
      <c r="AY26" s="700"/>
      <c r="AZ26" s="700"/>
      <c r="BA26" s="700"/>
      <c r="BB26" s="700"/>
      <c r="BC26" s="700"/>
      <c r="BD26" s="700"/>
      <c r="BE26" s="700"/>
      <c r="BF26" s="701"/>
      <c r="BG26" s="622" t="s">
        <v>122</v>
      </c>
      <c r="BH26" s="623"/>
      <c r="BI26" s="623"/>
      <c r="BJ26" s="623"/>
      <c r="BK26" s="623"/>
      <c r="BL26" s="623"/>
      <c r="BM26" s="623"/>
      <c r="BN26" s="624"/>
      <c r="BO26" s="660" t="s">
        <v>122</v>
      </c>
      <c r="BP26" s="660"/>
      <c r="BQ26" s="660"/>
      <c r="BR26" s="660"/>
      <c r="BS26" s="661" t="s">
        <v>122</v>
      </c>
      <c r="BT26" s="661"/>
      <c r="BU26" s="661"/>
      <c r="BV26" s="661"/>
      <c r="BW26" s="661"/>
      <c r="BX26" s="661"/>
      <c r="BY26" s="661"/>
      <c r="BZ26" s="661"/>
      <c r="CA26" s="661"/>
      <c r="CB26" s="696"/>
      <c r="CD26" s="619" t="s">
        <v>285</v>
      </c>
      <c r="CE26" s="620"/>
      <c r="CF26" s="620"/>
      <c r="CG26" s="620"/>
      <c r="CH26" s="620"/>
      <c r="CI26" s="620"/>
      <c r="CJ26" s="620"/>
      <c r="CK26" s="620"/>
      <c r="CL26" s="620"/>
      <c r="CM26" s="620"/>
      <c r="CN26" s="620"/>
      <c r="CO26" s="620"/>
      <c r="CP26" s="620"/>
      <c r="CQ26" s="621"/>
      <c r="CR26" s="622">
        <v>960047</v>
      </c>
      <c r="CS26" s="623"/>
      <c r="CT26" s="623"/>
      <c r="CU26" s="623"/>
      <c r="CV26" s="623"/>
      <c r="CW26" s="623"/>
      <c r="CX26" s="623"/>
      <c r="CY26" s="624"/>
      <c r="CZ26" s="625">
        <v>11</v>
      </c>
      <c r="DA26" s="637"/>
      <c r="DB26" s="637"/>
      <c r="DC26" s="638"/>
      <c r="DD26" s="628">
        <v>909071</v>
      </c>
      <c r="DE26" s="623"/>
      <c r="DF26" s="623"/>
      <c r="DG26" s="623"/>
      <c r="DH26" s="623"/>
      <c r="DI26" s="623"/>
      <c r="DJ26" s="623"/>
      <c r="DK26" s="624"/>
      <c r="DL26" s="628" t="s">
        <v>122</v>
      </c>
      <c r="DM26" s="623"/>
      <c r="DN26" s="623"/>
      <c r="DO26" s="623"/>
      <c r="DP26" s="623"/>
      <c r="DQ26" s="623"/>
      <c r="DR26" s="623"/>
      <c r="DS26" s="623"/>
      <c r="DT26" s="623"/>
      <c r="DU26" s="623"/>
      <c r="DV26" s="624"/>
      <c r="DW26" s="625" t="s">
        <v>122</v>
      </c>
      <c r="DX26" s="637"/>
      <c r="DY26" s="637"/>
      <c r="DZ26" s="637"/>
      <c r="EA26" s="637"/>
      <c r="EB26" s="637"/>
      <c r="EC26" s="649"/>
    </row>
    <row r="27" spans="2:133" ht="11.25" customHeight="1" x14ac:dyDescent="0.2">
      <c r="B27" s="619" t="s">
        <v>286</v>
      </c>
      <c r="C27" s="620"/>
      <c r="D27" s="620"/>
      <c r="E27" s="620"/>
      <c r="F27" s="620"/>
      <c r="G27" s="620"/>
      <c r="H27" s="620"/>
      <c r="I27" s="620"/>
      <c r="J27" s="620"/>
      <c r="K27" s="620"/>
      <c r="L27" s="620"/>
      <c r="M27" s="620"/>
      <c r="N27" s="620"/>
      <c r="O27" s="620"/>
      <c r="P27" s="620"/>
      <c r="Q27" s="621"/>
      <c r="R27" s="622">
        <v>2082</v>
      </c>
      <c r="S27" s="623"/>
      <c r="T27" s="623"/>
      <c r="U27" s="623"/>
      <c r="V27" s="623"/>
      <c r="W27" s="623"/>
      <c r="X27" s="623"/>
      <c r="Y27" s="624"/>
      <c r="Z27" s="660">
        <v>0</v>
      </c>
      <c r="AA27" s="660"/>
      <c r="AB27" s="660"/>
      <c r="AC27" s="660"/>
      <c r="AD27" s="661" t="s">
        <v>122</v>
      </c>
      <c r="AE27" s="661"/>
      <c r="AF27" s="661"/>
      <c r="AG27" s="661"/>
      <c r="AH27" s="661"/>
      <c r="AI27" s="661"/>
      <c r="AJ27" s="661"/>
      <c r="AK27" s="661"/>
      <c r="AL27" s="625" t="s">
        <v>122</v>
      </c>
      <c r="AM27" s="626"/>
      <c r="AN27" s="626"/>
      <c r="AO27" s="662"/>
      <c r="AP27" s="619" t="s">
        <v>287</v>
      </c>
      <c r="AQ27" s="620"/>
      <c r="AR27" s="620"/>
      <c r="AS27" s="620"/>
      <c r="AT27" s="620"/>
      <c r="AU27" s="620"/>
      <c r="AV27" s="620"/>
      <c r="AW27" s="620"/>
      <c r="AX27" s="620"/>
      <c r="AY27" s="620"/>
      <c r="AZ27" s="620"/>
      <c r="BA27" s="620"/>
      <c r="BB27" s="620"/>
      <c r="BC27" s="620"/>
      <c r="BD27" s="620"/>
      <c r="BE27" s="620"/>
      <c r="BF27" s="621"/>
      <c r="BG27" s="622">
        <v>2113736</v>
      </c>
      <c r="BH27" s="623"/>
      <c r="BI27" s="623"/>
      <c r="BJ27" s="623"/>
      <c r="BK27" s="623"/>
      <c r="BL27" s="623"/>
      <c r="BM27" s="623"/>
      <c r="BN27" s="624"/>
      <c r="BO27" s="660">
        <v>100</v>
      </c>
      <c r="BP27" s="660"/>
      <c r="BQ27" s="660"/>
      <c r="BR27" s="660"/>
      <c r="BS27" s="661" t="s">
        <v>122</v>
      </c>
      <c r="BT27" s="661"/>
      <c r="BU27" s="661"/>
      <c r="BV27" s="661"/>
      <c r="BW27" s="661"/>
      <c r="BX27" s="661"/>
      <c r="BY27" s="661"/>
      <c r="BZ27" s="661"/>
      <c r="CA27" s="661"/>
      <c r="CB27" s="696"/>
      <c r="CD27" s="619" t="s">
        <v>288</v>
      </c>
      <c r="CE27" s="620"/>
      <c r="CF27" s="620"/>
      <c r="CG27" s="620"/>
      <c r="CH27" s="620"/>
      <c r="CI27" s="620"/>
      <c r="CJ27" s="620"/>
      <c r="CK27" s="620"/>
      <c r="CL27" s="620"/>
      <c r="CM27" s="620"/>
      <c r="CN27" s="620"/>
      <c r="CO27" s="620"/>
      <c r="CP27" s="620"/>
      <c r="CQ27" s="621"/>
      <c r="CR27" s="622">
        <v>1024459</v>
      </c>
      <c r="CS27" s="635"/>
      <c r="CT27" s="635"/>
      <c r="CU27" s="635"/>
      <c r="CV27" s="635"/>
      <c r="CW27" s="635"/>
      <c r="CX27" s="635"/>
      <c r="CY27" s="636"/>
      <c r="CZ27" s="625">
        <v>11.8</v>
      </c>
      <c r="DA27" s="637"/>
      <c r="DB27" s="637"/>
      <c r="DC27" s="638"/>
      <c r="DD27" s="628">
        <v>516579</v>
      </c>
      <c r="DE27" s="635"/>
      <c r="DF27" s="635"/>
      <c r="DG27" s="635"/>
      <c r="DH27" s="635"/>
      <c r="DI27" s="635"/>
      <c r="DJ27" s="635"/>
      <c r="DK27" s="636"/>
      <c r="DL27" s="628">
        <v>317876</v>
      </c>
      <c r="DM27" s="635"/>
      <c r="DN27" s="635"/>
      <c r="DO27" s="635"/>
      <c r="DP27" s="635"/>
      <c r="DQ27" s="635"/>
      <c r="DR27" s="635"/>
      <c r="DS27" s="635"/>
      <c r="DT27" s="635"/>
      <c r="DU27" s="635"/>
      <c r="DV27" s="636"/>
      <c r="DW27" s="625">
        <v>6.1</v>
      </c>
      <c r="DX27" s="637"/>
      <c r="DY27" s="637"/>
      <c r="DZ27" s="637"/>
      <c r="EA27" s="637"/>
      <c r="EB27" s="637"/>
      <c r="EC27" s="649"/>
    </row>
    <row r="28" spans="2:133" ht="11.25" customHeight="1" x14ac:dyDescent="0.2">
      <c r="B28" s="619" t="s">
        <v>289</v>
      </c>
      <c r="C28" s="620"/>
      <c r="D28" s="620"/>
      <c r="E28" s="620"/>
      <c r="F28" s="620"/>
      <c r="G28" s="620"/>
      <c r="H28" s="620"/>
      <c r="I28" s="620"/>
      <c r="J28" s="620"/>
      <c r="K28" s="620"/>
      <c r="L28" s="620"/>
      <c r="M28" s="620"/>
      <c r="N28" s="620"/>
      <c r="O28" s="620"/>
      <c r="P28" s="620"/>
      <c r="Q28" s="621"/>
      <c r="R28" s="622">
        <v>47120</v>
      </c>
      <c r="S28" s="623"/>
      <c r="T28" s="623"/>
      <c r="U28" s="623"/>
      <c r="V28" s="623"/>
      <c r="W28" s="623"/>
      <c r="X28" s="623"/>
      <c r="Y28" s="624"/>
      <c r="Z28" s="660">
        <v>0.5</v>
      </c>
      <c r="AA28" s="660"/>
      <c r="AB28" s="660"/>
      <c r="AC28" s="660"/>
      <c r="AD28" s="661" t="s">
        <v>122</v>
      </c>
      <c r="AE28" s="661"/>
      <c r="AF28" s="661"/>
      <c r="AG28" s="661"/>
      <c r="AH28" s="661"/>
      <c r="AI28" s="661"/>
      <c r="AJ28" s="661"/>
      <c r="AK28" s="661"/>
      <c r="AL28" s="625" t="s">
        <v>122</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290</v>
      </c>
      <c r="CE28" s="620"/>
      <c r="CF28" s="620"/>
      <c r="CG28" s="620"/>
      <c r="CH28" s="620"/>
      <c r="CI28" s="620"/>
      <c r="CJ28" s="620"/>
      <c r="CK28" s="620"/>
      <c r="CL28" s="620"/>
      <c r="CM28" s="620"/>
      <c r="CN28" s="620"/>
      <c r="CO28" s="620"/>
      <c r="CP28" s="620"/>
      <c r="CQ28" s="621"/>
      <c r="CR28" s="622">
        <v>745113</v>
      </c>
      <c r="CS28" s="623"/>
      <c r="CT28" s="623"/>
      <c r="CU28" s="623"/>
      <c r="CV28" s="623"/>
      <c r="CW28" s="623"/>
      <c r="CX28" s="623"/>
      <c r="CY28" s="624"/>
      <c r="CZ28" s="625">
        <v>8.6</v>
      </c>
      <c r="DA28" s="637"/>
      <c r="DB28" s="637"/>
      <c r="DC28" s="638"/>
      <c r="DD28" s="628">
        <v>705413</v>
      </c>
      <c r="DE28" s="623"/>
      <c r="DF28" s="623"/>
      <c r="DG28" s="623"/>
      <c r="DH28" s="623"/>
      <c r="DI28" s="623"/>
      <c r="DJ28" s="623"/>
      <c r="DK28" s="624"/>
      <c r="DL28" s="628">
        <v>705413</v>
      </c>
      <c r="DM28" s="623"/>
      <c r="DN28" s="623"/>
      <c r="DO28" s="623"/>
      <c r="DP28" s="623"/>
      <c r="DQ28" s="623"/>
      <c r="DR28" s="623"/>
      <c r="DS28" s="623"/>
      <c r="DT28" s="623"/>
      <c r="DU28" s="623"/>
      <c r="DV28" s="624"/>
      <c r="DW28" s="625">
        <v>13.5</v>
      </c>
      <c r="DX28" s="637"/>
      <c r="DY28" s="637"/>
      <c r="DZ28" s="637"/>
      <c r="EA28" s="637"/>
      <c r="EB28" s="637"/>
      <c r="EC28" s="649"/>
    </row>
    <row r="29" spans="2:133" ht="11.25" customHeight="1" x14ac:dyDescent="0.2">
      <c r="B29" s="619" t="s">
        <v>291</v>
      </c>
      <c r="C29" s="620"/>
      <c r="D29" s="620"/>
      <c r="E29" s="620"/>
      <c r="F29" s="620"/>
      <c r="G29" s="620"/>
      <c r="H29" s="620"/>
      <c r="I29" s="620"/>
      <c r="J29" s="620"/>
      <c r="K29" s="620"/>
      <c r="L29" s="620"/>
      <c r="M29" s="620"/>
      <c r="N29" s="620"/>
      <c r="O29" s="620"/>
      <c r="P29" s="620"/>
      <c r="Q29" s="621"/>
      <c r="R29" s="622">
        <v>37182</v>
      </c>
      <c r="S29" s="623"/>
      <c r="T29" s="623"/>
      <c r="U29" s="623"/>
      <c r="V29" s="623"/>
      <c r="W29" s="623"/>
      <c r="X29" s="623"/>
      <c r="Y29" s="624"/>
      <c r="Z29" s="660">
        <v>0.4</v>
      </c>
      <c r="AA29" s="660"/>
      <c r="AB29" s="660"/>
      <c r="AC29" s="660"/>
      <c r="AD29" s="661" t="s">
        <v>122</v>
      </c>
      <c r="AE29" s="661"/>
      <c r="AF29" s="661"/>
      <c r="AG29" s="661"/>
      <c r="AH29" s="661"/>
      <c r="AI29" s="661"/>
      <c r="AJ29" s="661"/>
      <c r="AK29" s="661"/>
      <c r="AL29" s="625" t="s">
        <v>122</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696"/>
      <c r="CD29" s="641" t="s">
        <v>292</v>
      </c>
      <c r="CE29" s="642"/>
      <c r="CF29" s="619" t="s">
        <v>66</v>
      </c>
      <c r="CG29" s="620"/>
      <c r="CH29" s="620"/>
      <c r="CI29" s="620"/>
      <c r="CJ29" s="620"/>
      <c r="CK29" s="620"/>
      <c r="CL29" s="620"/>
      <c r="CM29" s="620"/>
      <c r="CN29" s="620"/>
      <c r="CO29" s="620"/>
      <c r="CP29" s="620"/>
      <c r="CQ29" s="621"/>
      <c r="CR29" s="622">
        <v>745113</v>
      </c>
      <c r="CS29" s="635"/>
      <c r="CT29" s="635"/>
      <c r="CU29" s="635"/>
      <c r="CV29" s="635"/>
      <c r="CW29" s="635"/>
      <c r="CX29" s="635"/>
      <c r="CY29" s="636"/>
      <c r="CZ29" s="625">
        <v>8.6</v>
      </c>
      <c r="DA29" s="637"/>
      <c r="DB29" s="637"/>
      <c r="DC29" s="638"/>
      <c r="DD29" s="628">
        <v>705413</v>
      </c>
      <c r="DE29" s="635"/>
      <c r="DF29" s="635"/>
      <c r="DG29" s="635"/>
      <c r="DH29" s="635"/>
      <c r="DI29" s="635"/>
      <c r="DJ29" s="635"/>
      <c r="DK29" s="636"/>
      <c r="DL29" s="628">
        <v>705413</v>
      </c>
      <c r="DM29" s="635"/>
      <c r="DN29" s="635"/>
      <c r="DO29" s="635"/>
      <c r="DP29" s="635"/>
      <c r="DQ29" s="635"/>
      <c r="DR29" s="635"/>
      <c r="DS29" s="635"/>
      <c r="DT29" s="635"/>
      <c r="DU29" s="635"/>
      <c r="DV29" s="636"/>
      <c r="DW29" s="625">
        <v>13.5</v>
      </c>
      <c r="DX29" s="637"/>
      <c r="DY29" s="637"/>
      <c r="DZ29" s="637"/>
      <c r="EA29" s="637"/>
      <c r="EB29" s="637"/>
      <c r="EC29" s="649"/>
    </row>
    <row r="30" spans="2:133" ht="11.25" customHeight="1" x14ac:dyDescent="0.2">
      <c r="B30" s="619" t="s">
        <v>293</v>
      </c>
      <c r="C30" s="620"/>
      <c r="D30" s="620"/>
      <c r="E30" s="620"/>
      <c r="F30" s="620"/>
      <c r="G30" s="620"/>
      <c r="H30" s="620"/>
      <c r="I30" s="620"/>
      <c r="J30" s="620"/>
      <c r="K30" s="620"/>
      <c r="L30" s="620"/>
      <c r="M30" s="620"/>
      <c r="N30" s="620"/>
      <c r="O30" s="620"/>
      <c r="P30" s="620"/>
      <c r="Q30" s="621"/>
      <c r="R30" s="622">
        <v>800927</v>
      </c>
      <c r="S30" s="623"/>
      <c r="T30" s="623"/>
      <c r="U30" s="623"/>
      <c r="V30" s="623"/>
      <c r="W30" s="623"/>
      <c r="X30" s="623"/>
      <c r="Y30" s="624"/>
      <c r="Z30" s="660">
        <v>8.8000000000000007</v>
      </c>
      <c r="AA30" s="660"/>
      <c r="AB30" s="660"/>
      <c r="AC30" s="660"/>
      <c r="AD30" s="661" t="s">
        <v>122</v>
      </c>
      <c r="AE30" s="661"/>
      <c r="AF30" s="661"/>
      <c r="AG30" s="661"/>
      <c r="AH30" s="661"/>
      <c r="AI30" s="661"/>
      <c r="AJ30" s="661"/>
      <c r="AK30" s="661"/>
      <c r="AL30" s="625" t="s">
        <v>122</v>
      </c>
      <c r="AM30" s="626"/>
      <c r="AN30" s="626"/>
      <c r="AO30" s="662"/>
      <c r="AP30" s="674" t="s">
        <v>211</v>
      </c>
      <c r="AQ30" s="675"/>
      <c r="AR30" s="675"/>
      <c r="AS30" s="675"/>
      <c r="AT30" s="675"/>
      <c r="AU30" s="675"/>
      <c r="AV30" s="675"/>
      <c r="AW30" s="675"/>
      <c r="AX30" s="675"/>
      <c r="AY30" s="675"/>
      <c r="AZ30" s="675"/>
      <c r="BA30" s="675"/>
      <c r="BB30" s="675"/>
      <c r="BC30" s="675"/>
      <c r="BD30" s="675"/>
      <c r="BE30" s="675"/>
      <c r="BF30" s="676"/>
      <c r="BG30" s="674" t="s">
        <v>294</v>
      </c>
      <c r="BH30" s="694"/>
      <c r="BI30" s="694"/>
      <c r="BJ30" s="694"/>
      <c r="BK30" s="694"/>
      <c r="BL30" s="694"/>
      <c r="BM30" s="694"/>
      <c r="BN30" s="694"/>
      <c r="BO30" s="694"/>
      <c r="BP30" s="694"/>
      <c r="BQ30" s="695"/>
      <c r="BR30" s="674" t="s">
        <v>295</v>
      </c>
      <c r="BS30" s="694"/>
      <c r="BT30" s="694"/>
      <c r="BU30" s="694"/>
      <c r="BV30" s="694"/>
      <c r="BW30" s="694"/>
      <c r="BX30" s="694"/>
      <c r="BY30" s="694"/>
      <c r="BZ30" s="694"/>
      <c r="CA30" s="694"/>
      <c r="CB30" s="695"/>
      <c r="CD30" s="643"/>
      <c r="CE30" s="644"/>
      <c r="CF30" s="619" t="s">
        <v>296</v>
      </c>
      <c r="CG30" s="620"/>
      <c r="CH30" s="620"/>
      <c r="CI30" s="620"/>
      <c r="CJ30" s="620"/>
      <c r="CK30" s="620"/>
      <c r="CL30" s="620"/>
      <c r="CM30" s="620"/>
      <c r="CN30" s="620"/>
      <c r="CO30" s="620"/>
      <c r="CP30" s="620"/>
      <c r="CQ30" s="621"/>
      <c r="CR30" s="622">
        <v>726196</v>
      </c>
      <c r="CS30" s="623"/>
      <c r="CT30" s="623"/>
      <c r="CU30" s="623"/>
      <c r="CV30" s="623"/>
      <c r="CW30" s="623"/>
      <c r="CX30" s="623"/>
      <c r="CY30" s="624"/>
      <c r="CZ30" s="625">
        <v>8.3000000000000007</v>
      </c>
      <c r="DA30" s="637"/>
      <c r="DB30" s="637"/>
      <c r="DC30" s="638"/>
      <c r="DD30" s="628">
        <v>686496</v>
      </c>
      <c r="DE30" s="623"/>
      <c r="DF30" s="623"/>
      <c r="DG30" s="623"/>
      <c r="DH30" s="623"/>
      <c r="DI30" s="623"/>
      <c r="DJ30" s="623"/>
      <c r="DK30" s="624"/>
      <c r="DL30" s="628">
        <v>686496</v>
      </c>
      <c r="DM30" s="623"/>
      <c r="DN30" s="623"/>
      <c r="DO30" s="623"/>
      <c r="DP30" s="623"/>
      <c r="DQ30" s="623"/>
      <c r="DR30" s="623"/>
      <c r="DS30" s="623"/>
      <c r="DT30" s="623"/>
      <c r="DU30" s="623"/>
      <c r="DV30" s="624"/>
      <c r="DW30" s="625">
        <v>13.1</v>
      </c>
      <c r="DX30" s="637"/>
      <c r="DY30" s="637"/>
      <c r="DZ30" s="637"/>
      <c r="EA30" s="637"/>
      <c r="EB30" s="637"/>
      <c r="EC30" s="649"/>
    </row>
    <row r="31" spans="2:133" ht="11.25" customHeight="1" x14ac:dyDescent="0.2">
      <c r="B31" s="697" t="s">
        <v>297</v>
      </c>
      <c r="C31" s="698"/>
      <c r="D31" s="698"/>
      <c r="E31" s="698"/>
      <c r="F31" s="698"/>
      <c r="G31" s="698"/>
      <c r="H31" s="698"/>
      <c r="I31" s="698"/>
      <c r="J31" s="698"/>
      <c r="K31" s="698"/>
      <c r="L31" s="698"/>
      <c r="M31" s="698"/>
      <c r="N31" s="698"/>
      <c r="O31" s="698"/>
      <c r="P31" s="698"/>
      <c r="Q31" s="699"/>
      <c r="R31" s="622" t="s">
        <v>122</v>
      </c>
      <c r="S31" s="623"/>
      <c r="T31" s="623"/>
      <c r="U31" s="623"/>
      <c r="V31" s="623"/>
      <c r="W31" s="623"/>
      <c r="X31" s="623"/>
      <c r="Y31" s="624"/>
      <c r="Z31" s="660" t="s">
        <v>122</v>
      </c>
      <c r="AA31" s="660"/>
      <c r="AB31" s="660"/>
      <c r="AC31" s="660"/>
      <c r="AD31" s="661" t="s">
        <v>122</v>
      </c>
      <c r="AE31" s="661"/>
      <c r="AF31" s="661"/>
      <c r="AG31" s="661"/>
      <c r="AH31" s="661"/>
      <c r="AI31" s="661"/>
      <c r="AJ31" s="661"/>
      <c r="AK31" s="661"/>
      <c r="AL31" s="625" t="s">
        <v>122</v>
      </c>
      <c r="AM31" s="626"/>
      <c r="AN31" s="626"/>
      <c r="AO31" s="662"/>
      <c r="AP31" s="688" t="s">
        <v>298</v>
      </c>
      <c r="AQ31" s="689"/>
      <c r="AR31" s="689"/>
      <c r="AS31" s="689"/>
      <c r="AT31" s="690" t="s">
        <v>299</v>
      </c>
      <c r="AU31" s="216"/>
      <c r="AV31" s="216"/>
      <c r="AW31" s="216"/>
      <c r="AX31" s="680" t="s">
        <v>177</v>
      </c>
      <c r="AY31" s="681"/>
      <c r="AZ31" s="681"/>
      <c r="BA31" s="681"/>
      <c r="BB31" s="681"/>
      <c r="BC31" s="681"/>
      <c r="BD31" s="681"/>
      <c r="BE31" s="681"/>
      <c r="BF31" s="682"/>
      <c r="BG31" s="684">
        <v>99.4</v>
      </c>
      <c r="BH31" s="685"/>
      <c r="BI31" s="685"/>
      <c r="BJ31" s="685"/>
      <c r="BK31" s="685"/>
      <c r="BL31" s="685"/>
      <c r="BM31" s="686">
        <v>95.9</v>
      </c>
      <c r="BN31" s="685"/>
      <c r="BO31" s="685"/>
      <c r="BP31" s="685"/>
      <c r="BQ31" s="687"/>
      <c r="BR31" s="684">
        <v>99.1</v>
      </c>
      <c r="BS31" s="685"/>
      <c r="BT31" s="685"/>
      <c r="BU31" s="685"/>
      <c r="BV31" s="685"/>
      <c r="BW31" s="685"/>
      <c r="BX31" s="686">
        <v>93.4</v>
      </c>
      <c r="BY31" s="685"/>
      <c r="BZ31" s="685"/>
      <c r="CA31" s="685"/>
      <c r="CB31" s="687"/>
      <c r="CD31" s="643"/>
      <c r="CE31" s="644"/>
      <c r="CF31" s="619" t="s">
        <v>300</v>
      </c>
      <c r="CG31" s="620"/>
      <c r="CH31" s="620"/>
      <c r="CI31" s="620"/>
      <c r="CJ31" s="620"/>
      <c r="CK31" s="620"/>
      <c r="CL31" s="620"/>
      <c r="CM31" s="620"/>
      <c r="CN31" s="620"/>
      <c r="CO31" s="620"/>
      <c r="CP31" s="620"/>
      <c r="CQ31" s="621"/>
      <c r="CR31" s="622">
        <v>18917</v>
      </c>
      <c r="CS31" s="635"/>
      <c r="CT31" s="635"/>
      <c r="CU31" s="635"/>
      <c r="CV31" s="635"/>
      <c r="CW31" s="635"/>
      <c r="CX31" s="635"/>
      <c r="CY31" s="636"/>
      <c r="CZ31" s="625">
        <v>0.2</v>
      </c>
      <c r="DA31" s="637"/>
      <c r="DB31" s="637"/>
      <c r="DC31" s="638"/>
      <c r="DD31" s="628">
        <v>18917</v>
      </c>
      <c r="DE31" s="635"/>
      <c r="DF31" s="635"/>
      <c r="DG31" s="635"/>
      <c r="DH31" s="635"/>
      <c r="DI31" s="635"/>
      <c r="DJ31" s="635"/>
      <c r="DK31" s="636"/>
      <c r="DL31" s="628">
        <v>18917</v>
      </c>
      <c r="DM31" s="635"/>
      <c r="DN31" s="635"/>
      <c r="DO31" s="635"/>
      <c r="DP31" s="635"/>
      <c r="DQ31" s="635"/>
      <c r="DR31" s="635"/>
      <c r="DS31" s="635"/>
      <c r="DT31" s="635"/>
      <c r="DU31" s="635"/>
      <c r="DV31" s="636"/>
      <c r="DW31" s="625">
        <v>0.4</v>
      </c>
      <c r="DX31" s="637"/>
      <c r="DY31" s="637"/>
      <c r="DZ31" s="637"/>
      <c r="EA31" s="637"/>
      <c r="EB31" s="637"/>
      <c r="EC31" s="649"/>
    </row>
    <row r="32" spans="2:133" ht="11.25" customHeight="1" x14ac:dyDescent="0.2">
      <c r="B32" s="619" t="s">
        <v>301</v>
      </c>
      <c r="C32" s="620"/>
      <c r="D32" s="620"/>
      <c r="E32" s="620"/>
      <c r="F32" s="620"/>
      <c r="G32" s="620"/>
      <c r="H32" s="620"/>
      <c r="I32" s="620"/>
      <c r="J32" s="620"/>
      <c r="K32" s="620"/>
      <c r="L32" s="620"/>
      <c r="M32" s="620"/>
      <c r="N32" s="620"/>
      <c r="O32" s="620"/>
      <c r="P32" s="620"/>
      <c r="Q32" s="621"/>
      <c r="R32" s="622">
        <v>842248</v>
      </c>
      <c r="S32" s="623"/>
      <c r="T32" s="623"/>
      <c r="U32" s="623"/>
      <c r="V32" s="623"/>
      <c r="W32" s="623"/>
      <c r="X32" s="623"/>
      <c r="Y32" s="624"/>
      <c r="Z32" s="660">
        <v>9.1999999999999993</v>
      </c>
      <c r="AA32" s="660"/>
      <c r="AB32" s="660"/>
      <c r="AC32" s="660"/>
      <c r="AD32" s="661" t="s">
        <v>122</v>
      </c>
      <c r="AE32" s="661"/>
      <c r="AF32" s="661"/>
      <c r="AG32" s="661"/>
      <c r="AH32" s="661"/>
      <c r="AI32" s="661"/>
      <c r="AJ32" s="661"/>
      <c r="AK32" s="661"/>
      <c r="AL32" s="625" t="s">
        <v>122</v>
      </c>
      <c r="AM32" s="626"/>
      <c r="AN32" s="626"/>
      <c r="AO32" s="662"/>
      <c r="AP32" s="663"/>
      <c r="AQ32" s="664"/>
      <c r="AR32" s="664"/>
      <c r="AS32" s="664"/>
      <c r="AT32" s="691"/>
      <c r="AU32" s="212" t="s">
        <v>302</v>
      </c>
      <c r="AX32" s="619" t="s">
        <v>303</v>
      </c>
      <c r="AY32" s="620"/>
      <c r="AZ32" s="620"/>
      <c r="BA32" s="620"/>
      <c r="BB32" s="620"/>
      <c r="BC32" s="620"/>
      <c r="BD32" s="620"/>
      <c r="BE32" s="620"/>
      <c r="BF32" s="621"/>
      <c r="BG32" s="693">
        <v>99.4</v>
      </c>
      <c r="BH32" s="635"/>
      <c r="BI32" s="635"/>
      <c r="BJ32" s="635"/>
      <c r="BK32" s="635"/>
      <c r="BL32" s="635"/>
      <c r="BM32" s="626">
        <v>97.9</v>
      </c>
      <c r="BN32" s="635"/>
      <c r="BO32" s="635"/>
      <c r="BP32" s="635"/>
      <c r="BQ32" s="658"/>
      <c r="BR32" s="693">
        <v>99.4</v>
      </c>
      <c r="BS32" s="635"/>
      <c r="BT32" s="635"/>
      <c r="BU32" s="635"/>
      <c r="BV32" s="635"/>
      <c r="BW32" s="635"/>
      <c r="BX32" s="626">
        <v>97.2</v>
      </c>
      <c r="BY32" s="635"/>
      <c r="BZ32" s="635"/>
      <c r="CA32" s="635"/>
      <c r="CB32" s="658"/>
      <c r="CD32" s="645"/>
      <c r="CE32" s="646"/>
      <c r="CF32" s="619" t="s">
        <v>304</v>
      </c>
      <c r="CG32" s="620"/>
      <c r="CH32" s="620"/>
      <c r="CI32" s="620"/>
      <c r="CJ32" s="620"/>
      <c r="CK32" s="620"/>
      <c r="CL32" s="620"/>
      <c r="CM32" s="620"/>
      <c r="CN32" s="620"/>
      <c r="CO32" s="620"/>
      <c r="CP32" s="620"/>
      <c r="CQ32" s="621"/>
      <c r="CR32" s="622" t="s">
        <v>122</v>
      </c>
      <c r="CS32" s="623"/>
      <c r="CT32" s="623"/>
      <c r="CU32" s="623"/>
      <c r="CV32" s="623"/>
      <c r="CW32" s="623"/>
      <c r="CX32" s="623"/>
      <c r="CY32" s="624"/>
      <c r="CZ32" s="625" t="s">
        <v>122</v>
      </c>
      <c r="DA32" s="637"/>
      <c r="DB32" s="637"/>
      <c r="DC32" s="638"/>
      <c r="DD32" s="628" t="s">
        <v>122</v>
      </c>
      <c r="DE32" s="623"/>
      <c r="DF32" s="623"/>
      <c r="DG32" s="623"/>
      <c r="DH32" s="623"/>
      <c r="DI32" s="623"/>
      <c r="DJ32" s="623"/>
      <c r="DK32" s="624"/>
      <c r="DL32" s="628" t="s">
        <v>122</v>
      </c>
      <c r="DM32" s="623"/>
      <c r="DN32" s="623"/>
      <c r="DO32" s="623"/>
      <c r="DP32" s="623"/>
      <c r="DQ32" s="623"/>
      <c r="DR32" s="623"/>
      <c r="DS32" s="623"/>
      <c r="DT32" s="623"/>
      <c r="DU32" s="623"/>
      <c r="DV32" s="624"/>
      <c r="DW32" s="625" t="s">
        <v>122</v>
      </c>
      <c r="DX32" s="637"/>
      <c r="DY32" s="637"/>
      <c r="DZ32" s="637"/>
      <c r="EA32" s="637"/>
      <c r="EB32" s="637"/>
      <c r="EC32" s="649"/>
    </row>
    <row r="33" spans="2:133" ht="11.25" customHeight="1" x14ac:dyDescent="0.2">
      <c r="B33" s="619" t="s">
        <v>305</v>
      </c>
      <c r="C33" s="620"/>
      <c r="D33" s="620"/>
      <c r="E33" s="620"/>
      <c r="F33" s="620"/>
      <c r="G33" s="620"/>
      <c r="H33" s="620"/>
      <c r="I33" s="620"/>
      <c r="J33" s="620"/>
      <c r="K33" s="620"/>
      <c r="L33" s="620"/>
      <c r="M33" s="620"/>
      <c r="N33" s="620"/>
      <c r="O33" s="620"/>
      <c r="P33" s="620"/>
      <c r="Q33" s="621"/>
      <c r="R33" s="622">
        <v>29197</v>
      </c>
      <c r="S33" s="623"/>
      <c r="T33" s="623"/>
      <c r="U33" s="623"/>
      <c r="V33" s="623"/>
      <c r="W33" s="623"/>
      <c r="X33" s="623"/>
      <c r="Y33" s="624"/>
      <c r="Z33" s="660">
        <v>0.3</v>
      </c>
      <c r="AA33" s="660"/>
      <c r="AB33" s="660"/>
      <c r="AC33" s="660"/>
      <c r="AD33" s="661" t="s">
        <v>122</v>
      </c>
      <c r="AE33" s="661"/>
      <c r="AF33" s="661"/>
      <c r="AG33" s="661"/>
      <c r="AH33" s="661"/>
      <c r="AI33" s="661"/>
      <c r="AJ33" s="661"/>
      <c r="AK33" s="661"/>
      <c r="AL33" s="625" t="s">
        <v>122</v>
      </c>
      <c r="AM33" s="626"/>
      <c r="AN33" s="626"/>
      <c r="AO33" s="662"/>
      <c r="AP33" s="665"/>
      <c r="AQ33" s="666"/>
      <c r="AR33" s="666"/>
      <c r="AS33" s="666"/>
      <c r="AT33" s="692"/>
      <c r="AU33" s="217"/>
      <c r="AV33" s="217"/>
      <c r="AW33" s="217"/>
      <c r="AX33" s="603" t="s">
        <v>306</v>
      </c>
      <c r="AY33" s="604"/>
      <c r="AZ33" s="604"/>
      <c r="BA33" s="604"/>
      <c r="BB33" s="604"/>
      <c r="BC33" s="604"/>
      <c r="BD33" s="604"/>
      <c r="BE33" s="604"/>
      <c r="BF33" s="605"/>
      <c r="BG33" s="683">
        <v>99.2</v>
      </c>
      <c r="BH33" s="607"/>
      <c r="BI33" s="607"/>
      <c r="BJ33" s="607"/>
      <c r="BK33" s="607"/>
      <c r="BL33" s="607"/>
      <c r="BM33" s="653">
        <v>93.7</v>
      </c>
      <c r="BN33" s="607"/>
      <c r="BO33" s="607"/>
      <c r="BP33" s="607"/>
      <c r="BQ33" s="670"/>
      <c r="BR33" s="683">
        <v>98.7</v>
      </c>
      <c r="BS33" s="607"/>
      <c r="BT33" s="607"/>
      <c r="BU33" s="607"/>
      <c r="BV33" s="607"/>
      <c r="BW33" s="607"/>
      <c r="BX33" s="653">
        <v>89.3</v>
      </c>
      <c r="BY33" s="607"/>
      <c r="BZ33" s="607"/>
      <c r="CA33" s="607"/>
      <c r="CB33" s="670"/>
      <c r="CD33" s="619" t="s">
        <v>307</v>
      </c>
      <c r="CE33" s="620"/>
      <c r="CF33" s="620"/>
      <c r="CG33" s="620"/>
      <c r="CH33" s="620"/>
      <c r="CI33" s="620"/>
      <c r="CJ33" s="620"/>
      <c r="CK33" s="620"/>
      <c r="CL33" s="620"/>
      <c r="CM33" s="620"/>
      <c r="CN33" s="620"/>
      <c r="CO33" s="620"/>
      <c r="CP33" s="620"/>
      <c r="CQ33" s="621"/>
      <c r="CR33" s="622">
        <v>4663470</v>
      </c>
      <c r="CS33" s="635"/>
      <c r="CT33" s="635"/>
      <c r="CU33" s="635"/>
      <c r="CV33" s="635"/>
      <c r="CW33" s="635"/>
      <c r="CX33" s="635"/>
      <c r="CY33" s="636"/>
      <c r="CZ33" s="625">
        <v>53.6</v>
      </c>
      <c r="DA33" s="637"/>
      <c r="DB33" s="637"/>
      <c r="DC33" s="638"/>
      <c r="DD33" s="628">
        <v>3448561</v>
      </c>
      <c r="DE33" s="635"/>
      <c r="DF33" s="635"/>
      <c r="DG33" s="635"/>
      <c r="DH33" s="635"/>
      <c r="DI33" s="635"/>
      <c r="DJ33" s="635"/>
      <c r="DK33" s="636"/>
      <c r="DL33" s="628">
        <v>2376938</v>
      </c>
      <c r="DM33" s="635"/>
      <c r="DN33" s="635"/>
      <c r="DO33" s="635"/>
      <c r="DP33" s="635"/>
      <c r="DQ33" s="635"/>
      <c r="DR33" s="635"/>
      <c r="DS33" s="635"/>
      <c r="DT33" s="635"/>
      <c r="DU33" s="635"/>
      <c r="DV33" s="636"/>
      <c r="DW33" s="625">
        <v>45.5</v>
      </c>
      <c r="DX33" s="637"/>
      <c r="DY33" s="637"/>
      <c r="DZ33" s="637"/>
      <c r="EA33" s="637"/>
      <c r="EB33" s="637"/>
      <c r="EC33" s="649"/>
    </row>
    <row r="34" spans="2:133" ht="11.25" customHeight="1" x14ac:dyDescent="0.2">
      <c r="B34" s="619" t="s">
        <v>308</v>
      </c>
      <c r="C34" s="620"/>
      <c r="D34" s="620"/>
      <c r="E34" s="620"/>
      <c r="F34" s="620"/>
      <c r="G34" s="620"/>
      <c r="H34" s="620"/>
      <c r="I34" s="620"/>
      <c r="J34" s="620"/>
      <c r="K34" s="620"/>
      <c r="L34" s="620"/>
      <c r="M34" s="620"/>
      <c r="N34" s="620"/>
      <c r="O34" s="620"/>
      <c r="P34" s="620"/>
      <c r="Q34" s="621"/>
      <c r="R34" s="622">
        <v>544075</v>
      </c>
      <c r="S34" s="623"/>
      <c r="T34" s="623"/>
      <c r="U34" s="623"/>
      <c r="V34" s="623"/>
      <c r="W34" s="623"/>
      <c r="X34" s="623"/>
      <c r="Y34" s="624"/>
      <c r="Z34" s="660">
        <v>5.9</v>
      </c>
      <c r="AA34" s="660"/>
      <c r="AB34" s="660"/>
      <c r="AC34" s="660"/>
      <c r="AD34" s="661" t="s">
        <v>122</v>
      </c>
      <c r="AE34" s="661"/>
      <c r="AF34" s="661"/>
      <c r="AG34" s="661"/>
      <c r="AH34" s="661"/>
      <c r="AI34" s="661"/>
      <c r="AJ34" s="661"/>
      <c r="AK34" s="661"/>
      <c r="AL34" s="625" t="s">
        <v>122</v>
      </c>
      <c r="AM34" s="626"/>
      <c r="AN34" s="626"/>
      <c r="AO34" s="662"/>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9" t="s">
        <v>309</v>
      </c>
      <c r="CE34" s="620"/>
      <c r="CF34" s="620"/>
      <c r="CG34" s="620"/>
      <c r="CH34" s="620"/>
      <c r="CI34" s="620"/>
      <c r="CJ34" s="620"/>
      <c r="CK34" s="620"/>
      <c r="CL34" s="620"/>
      <c r="CM34" s="620"/>
      <c r="CN34" s="620"/>
      <c r="CO34" s="620"/>
      <c r="CP34" s="620"/>
      <c r="CQ34" s="621"/>
      <c r="CR34" s="622">
        <v>1409393</v>
      </c>
      <c r="CS34" s="623"/>
      <c r="CT34" s="623"/>
      <c r="CU34" s="623"/>
      <c r="CV34" s="623"/>
      <c r="CW34" s="623"/>
      <c r="CX34" s="623"/>
      <c r="CY34" s="624"/>
      <c r="CZ34" s="625">
        <v>16.2</v>
      </c>
      <c r="DA34" s="637"/>
      <c r="DB34" s="637"/>
      <c r="DC34" s="638"/>
      <c r="DD34" s="628">
        <v>1157044</v>
      </c>
      <c r="DE34" s="623"/>
      <c r="DF34" s="623"/>
      <c r="DG34" s="623"/>
      <c r="DH34" s="623"/>
      <c r="DI34" s="623"/>
      <c r="DJ34" s="623"/>
      <c r="DK34" s="624"/>
      <c r="DL34" s="628">
        <v>685286</v>
      </c>
      <c r="DM34" s="623"/>
      <c r="DN34" s="623"/>
      <c r="DO34" s="623"/>
      <c r="DP34" s="623"/>
      <c r="DQ34" s="623"/>
      <c r="DR34" s="623"/>
      <c r="DS34" s="623"/>
      <c r="DT34" s="623"/>
      <c r="DU34" s="623"/>
      <c r="DV34" s="624"/>
      <c r="DW34" s="625">
        <v>13.1</v>
      </c>
      <c r="DX34" s="637"/>
      <c r="DY34" s="637"/>
      <c r="DZ34" s="637"/>
      <c r="EA34" s="637"/>
      <c r="EB34" s="637"/>
      <c r="EC34" s="649"/>
    </row>
    <row r="35" spans="2:133" ht="11.25" customHeight="1" x14ac:dyDescent="0.2">
      <c r="B35" s="619" t="s">
        <v>310</v>
      </c>
      <c r="C35" s="620"/>
      <c r="D35" s="620"/>
      <c r="E35" s="620"/>
      <c r="F35" s="620"/>
      <c r="G35" s="620"/>
      <c r="H35" s="620"/>
      <c r="I35" s="620"/>
      <c r="J35" s="620"/>
      <c r="K35" s="620"/>
      <c r="L35" s="620"/>
      <c r="M35" s="620"/>
      <c r="N35" s="620"/>
      <c r="O35" s="620"/>
      <c r="P35" s="620"/>
      <c r="Q35" s="621"/>
      <c r="R35" s="622">
        <v>720014</v>
      </c>
      <c r="S35" s="623"/>
      <c r="T35" s="623"/>
      <c r="U35" s="623"/>
      <c r="V35" s="623"/>
      <c r="W35" s="623"/>
      <c r="X35" s="623"/>
      <c r="Y35" s="624"/>
      <c r="Z35" s="660">
        <v>7.9</v>
      </c>
      <c r="AA35" s="660"/>
      <c r="AB35" s="660"/>
      <c r="AC35" s="660"/>
      <c r="AD35" s="661" t="s">
        <v>122</v>
      </c>
      <c r="AE35" s="661"/>
      <c r="AF35" s="661"/>
      <c r="AG35" s="661"/>
      <c r="AH35" s="661"/>
      <c r="AI35" s="661"/>
      <c r="AJ35" s="661"/>
      <c r="AK35" s="661"/>
      <c r="AL35" s="625" t="s">
        <v>122</v>
      </c>
      <c r="AM35" s="626"/>
      <c r="AN35" s="626"/>
      <c r="AO35" s="662"/>
      <c r="AP35" s="220"/>
      <c r="AQ35" s="674" t="s">
        <v>311</v>
      </c>
      <c r="AR35" s="675"/>
      <c r="AS35" s="675"/>
      <c r="AT35" s="675"/>
      <c r="AU35" s="675"/>
      <c r="AV35" s="675"/>
      <c r="AW35" s="675"/>
      <c r="AX35" s="675"/>
      <c r="AY35" s="675"/>
      <c r="AZ35" s="675"/>
      <c r="BA35" s="675"/>
      <c r="BB35" s="675"/>
      <c r="BC35" s="675"/>
      <c r="BD35" s="675"/>
      <c r="BE35" s="675"/>
      <c r="BF35" s="676"/>
      <c r="BG35" s="674" t="s">
        <v>312</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313</v>
      </c>
      <c r="CE35" s="620"/>
      <c r="CF35" s="620"/>
      <c r="CG35" s="620"/>
      <c r="CH35" s="620"/>
      <c r="CI35" s="620"/>
      <c r="CJ35" s="620"/>
      <c r="CK35" s="620"/>
      <c r="CL35" s="620"/>
      <c r="CM35" s="620"/>
      <c r="CN35" s="620"/>
      <c r="CO35" s="620"/>
      <c r="CP35" s="620"/>
      <c r="CQ35" s="621"/>
      <c r="CR35" s="622">
        <v>56153</v>
      </c>
      <c r="CS35" s="635"/>
      <c r="CT35" s="635"/>
      <c r="CU35" s="635"/>
      <c r="CV35" s="635"/>
      <c r="CW35" s="635"/>
      <c r="CX35" s="635"/>
      <c r="CY35" s="636"/>
      <c r="CZ35" s="625">
        <v>0.6</v>
      </c>
      <c r="DA35" s="637"/>
      <c r="DB35" s="637"/>
      <c r="DC35" s="638"/>
      <c r="DD35" s="628">
        <v>52035</v>
      </c>
      <c r="DE35" s="635"/>
      <c r="DF35" s="635"/>
      <c r="DG35" s="635"/>
      <c r="DH35" s="635"/>
      <c r="DI35" s="635"/>
      <c r="DJ35" s="635"/>
      <c r="DK35" s="636"/>
      <c r="DL35" s="628" t="s">
        <v>122</v>
      </c>
      <c r="DM35" s="635"/>
      <c r="DN35" s="635"/>
      <c r="DO35" s="635"/>
      <c r="DP35" s="635"/>
      <c r="DQ35" s="635"/>
      <c r="DR35" s="635"/>
      <c r="DS35" s="635"/>
      <c r="DT35" s="635"/>
      <c r="DU35" s="635"/>
      <c r="DV35" s="636"/>
      <c r="DW35" s="625" t="s">
        <v>122</v>
      </c>
      <c r="DX35" s="637"/>
      <c r="DY35" s="637"/>
      <c r="DZ35" s="637"/>
      <c r="EA35" s="637"/>
      <c r="EB35" s="637"/>
      <c r="EC35" s="649"/>
    </row>
    <row r="36" spans="2:133" ht="11.25" customHeight="1" x14ac:dyDescent="0.2">
      <c r="B36" s="619" t="s">
        <v>314</v>
      </c>
      <c r="C36" s="620"/>
      <c r="D36" s="620"/>
      <c r="E36" s="620"/>
      <c r="F36" s="620"/>
      <c r="G36" s="620"/>
      <c r="H36" s="620"/>
      <c r="I36" s="620"/>
      <c r="J36" s="620"/>
      <c r="K36" s="620"/>
      <c r="L36" s="620"/>
      <c r="M36" s="620"/>
      <c r="N36" s="620"/>
      <c r="O36" s="620"/>
      <c r="P36" s="620"/>
      <c r="Q36" s="621"/>
      <c r="R36" s="622">
        <v>411776</v>
      </c>
      <c r="S36" s="623"/>
      <c r="T36" s="623"/>
      <c r="U36" s="623"/>
      <c r="V36" s="623"/>
      <c r="W36" s="623"/>
      <c r="X36" s="623"/>
      <c r="Y36" s="624"/>
      <c r="Z36" s="660">
        <v>4.5</v>
      </c>
      <c r="AA36" s="660"/>
      <c r="AB36" s="660"/>
      <c r="AC36" s="660"/>
      <c r="AD36" s="661" t="s">
        <v>122</v>
      </c>
      <c r="AE36" s="661"/>
      <c r="AF36" s="661"/>
      <c r="AG36" s="661"/>
      <c r="AH36" s="661"/>
      <c r="AI36" s="661"/>
      <c r="AJ36" s="661"/>
      <c r="AK36" s="661"/>
      <c r="AL36" s="625" t="s">
        <v>122</v>
      </c>
      <c r="AM36" s="626"/>
      <c r="AN36" s="626"/>
      <c r="AO36" s="662"/>
      <c r="AP36" s="220"/>
      <c r="AQ36" s="671" t="s">
        <v>315</v>
      </c>
      <c r="AR36" s="672"/>
      <c r="AS36" s="672"/>
      <c r="AT36" s="672"/>
      <c r="AU36" s="672"/>
      <c r="AV36" s="672"/>
      <c r="AW36" s="672"/>
      <c r="AX36" s="672"/>
      <c r="AY36" s="673"/>
      <c r="AZ36" s="677">
        <v>991565</v>
      </c>
      <c r="BA36" s="678"/>
      <c r="BB36" s="678"/>
      <c r="BC36" s="678"/>
      <c r="BD36" s="678"/>
      <c r="BE36" s="678"/>
      <c r="BF36" s="679"/>
      <c r="BG36" s="680" t="s">
        <v>316</v>
      </c>
      <c r="BH36" s="681"/>
      <c r="BI36" s="681"/>
      <c r="BJ36" s="681"/>
      <c r="BK36" s="681"/>
      <c r="BL36" s="681"/>
      <c r="BM36" s="681"/>
      <c r="BN36" s="681"/>
      <c r="BO36" s="681"/>
      <c r="BP36" s="681"/>
      <c r="BQ36" s="681"/>
      <c r="BR36" s="681"/>
      <c r="BS36" s="681"/>
      <c r="BT36" s="681"/>
      <c r="BU36" s="682"/>
      <c r="BV36" s="677">
        <v>10087</v>
      </c>
      <c r="BW36" s="678"/>
      <c r="BX36" s="678"/>
      <c r="BY36" s="678"/>
      <c r="BZ36" s="678"/>
      <c r="CA36" s="678"/>
      <c r="CB36" s="679"/>
      <c r="CD36" s="619" t="s">
        <v>317</v>
      </c>
      <c r="CE36" s="620"/>
      <c r="CF36" s="620"/>
      <c r="CG36" s="620"/>
      <c r="CH36" s="620"/>
      <c r="CI36" s="620"/>
      <c r="CJ36" s="620"/>
      <c r="CK36" s="620"/>
      <c r="CL36" s="620"/>
      <c r="CM36" s="620"/>
      <c r="CN36" s="620"/>
      <c r="CO36" s="620"/>
      <c r="CP36" s="620"/>
      <c r="CQ36" s="621"/>
      <c r="CR36" s="622">
        <v>1505237</v>
      </c>
      <c r="CS36" s="623"/>
      <c r="CT36" s="623"/>
      <c r="CU36" s="623"/>
      <c r="CV36" s="623"/>
      <c r="CW36" s="623"/>
      <c r="CX36" s="623"/>
      <c r="CY36" s="624"/>
      <c r="CZ36" s="625">
        <v>17.3</v>
      </c>
      <c r="DA36" s="637"/>
      <c r="DB36" s="637"/>
      <c r="DC36" s="638"/>
      <c r="DD36" s="628">
        <v>1371723</v>
      </c>
      <c r="DE36" s="623"/>
      <c r="DF36" s="623"/>
      <c r="DG36" s="623"/>
      <c r="DH36" s="623"/>
      <c r="DI36" s="623"/>
      <c r="DJ36" s="623"/>
      <c r="DK36" s="624"/>
      <c r="DL36" s="628">
        <v>1069576</v>
      </c>
      <c r="DM36" s="623"/>
      <c r="DN36" s="623"/>
      <c r="DO36" s="623"/>
      <c r="DP36" s="623"/>
      <c r="DQ36" s="623"/>
      <c r="DR36" s="623"/>
      <c r="DS36" s="623"/>
      <c r="DT36" s="623"/>
      <c r="DU36" s="623"/>
      <c r="DV36" s="624"/>
      <c r="DW36" s="625">
        <v>20.5</v>
      </c>
      <c r="DX36" s="637"/>
      <c r="DY36" s="637"/>
      <c r="DZ36" s="637"/>
      <c r="EA36" s="637"/>
      <c r="EB36" s="637"/>
      <c r="EC36" s="649"/>
    </row>
    <row r="37" spans="2:133" ht="11.25" customHeight="1" x14ac:dyDescent="0.2">
      <c r="B37" s="619" t="s">
        <v>318</v>
      </c>
      <c r="C37" s="620"/>
      <c r="D37" s="620"/>
      <c r="E37" s="620"/>
      <c r="F37" s="620"/>
      <c r="G37" s="620"/>
      <c r="H37" s="620"/>
      <c r="I37" s="620"/>
      <c r="J37" s="620"/>
      <c r="K37" s="620"/>
      <c r="L37" s="620"/>
      <c r="M37" s="620"/>
      <c r="N37" s="620"/>
      <c r="O37" s="620"/>
      <c r="P37" s="620"/>
      <c r="Q37" s="621"/>
      <c r="R37" s="622">
        <v>183580</v>
      </c>
      <c r="S37" s="623"/>
      <c r="T37" s="623"/>
      <c r="U37" s="623"/>
      <c r="V37" s="623"/>
      <c r="W37" s="623"/>
      <c r="X37" s="623"/>
      <c r="Y37" s="624"/>
      <c r="Z37" s="660">
        <v>2</v>
      </c>
      <c r="AA37" s="660"/>
      <c r="AB37" s="660"/>
      <c r="AC37" s="660"/>
      <c r="AD37" s="661" t="s">
        <v>122</v>
      </c>
      <c r="AE37" s="661"/>
      <c r="AF37" s="661"/>
      <c r="AG37" s="661"/>
      <c r="AH37" s="661"/>
      <c r="AI37" s="661"/>
      <c r="AJ37" s="661"/>
      <c r="AK37" s="661"/>
      <c r="AL37" s="625" t="s">
        <v>122</v>
      </c>
      <c r="AM37" s="626"/>
      <c r="AN37" s="626"/>
      <c r="AO37" s="662"/>
      <c r="AQ37" s="655" t="s">
        <v>319</v>
      </c>
      <c r="AR37" s="656"/>
      <c r="AS37" s="656"/>
      <c r="AT37" s="656"/>
      <c r="AU37" s="656"/>
      <c r="AV37" s="656"/>
      <c r="AW37" s="656"/>
      <c r="AX37" s="656"/>
      <c r="AY37" s="657"/>
      <c r="AZ37" s="622">
        <v>66080</v>
      </c>
      <c r="BA37" s="623"/>
      <c r="BB37" s="623"/>
      <c r="BC37" s="623"/>
      <c r="BD37" s="635"/>
      <c r="BE37" s="635"/>
      <c r="BF37" s="658"/>
      <c r="BG37" s="619" t="s">
        <v>320</v>
      </c>
      <c r="BH37" s="620"/>
      <c r="BI37" s="620"/>
      <c r="BJ37" s="620"/>
      <c r="BK37" s="620"/>
      <c r="BL37" s="620"/>
      <c r="BM37" s="620"/>
      <c r="BN37" s="620"/>
      <c r="BO37" s="620"/>
      <c r="BP37" s="620"/>
      <c r="BQ37" s="620"/>
      <c r="BR37" s="620"/>
      <c r="BS37" s="620"/>
      <c r="BT37" s="620"/>
      <c r="BU37" s="621"/>
      <c r="BV37" s="622">
        <v>-24571</v>
      </c>
      <c r="BW37" s="623"/>
      <c r="BX37" s="623"/>
      <c r="BY37" s="623"/>
      <c r="BZ37" s="623"/>
      <c r="CA37" s="623"/>
      <c r="CB37" s="659"/>
      <c r="CD37" s="619" t="s">
        <v>321</v>
      </c>
      <c r="CE37" s="620"/>
      <c r="CF37" s="620"/>
      <c r="CG37" s="620"/>
      <c r="CH37" s="620"/>
      <c r="CI37" s="620"/>
      <c r="CJ37" s="620"/>
      <c r="CK37" s="620"/>
      <c r="CL37" s="620"/>
      <c r="CM37" s="620"/>
      <c r="CN37" s="620"/>
      <c r="CO37" s="620"/>
      <c r="CP37" s="620"/>
      <c r="CQ37" s="621"/>
      <c r="CR37" s="622">
        <v>836884</v>
      </c>
      <c r="CS37" s="635"/>
      <c r="CT37" s="635"/>
      <c r="CU37" s="635"/>
      <c r="CV37" s="635"/>
      <c r="CW37" s="635"/>
      <c r="CX37" s="635"/>
      <c r="CY37" s="636"/>
      <c r="CZ37" s="625">
        <v>9.6</v>
      </c>
      <c r="DA37" s="637"/>
      <c r="DB37" s="637"/>
      <c r="DC37" s="638"/>
      <c r="DD37" s="628">
        <v>820984</v>
      </c>
      <c r="DE37" s="635"/>
      <c r="DF37" s="635"/>
      <c r="DG37" s="635"/>
      <c r="DH37" s="635"/>
      <c r="DI37" s="635"/>
      <c r="DJ37" s="635"/>
      <c r="DK37" s="636"/>
      <c r="DL37" s="628">
        <v>773657</v>
      </c>
      <c r="DM37" s="635"/>
      <c r="DN37" s="635"/>
      <c r="DO37" s="635"/>
      <c r="DP37" s="635"/>
      <c r="DQ37" s="635"/>
      <c r="DR37" s="635"/>
      <c r="DS37" s="635"/>
      <c r="DT37" s="635"/>
      <c r="DU37" s="635"/>
      <c r="DV37" s="636"/>
      <c r="DW37" s="625">
        <v>14.8</v>
      </c>
      <c r="DX37" s="637"/>
      <c r="DY37" s="637"/>
      <c r="DZ37" s="637"/>
      <c r="EA37" s="637"/>
      <c r="EB37" s="637"/>
      <c r="EC37" s="649"/>
    </row>
    <row r="38" spans="2:133" ht="11.25" customHeight="1" x14ac:dyDescent="0.2">
      <c r="B38" s="619" t="s">
        <v>322</v>
      </c>
      <c r="C38" s="620"/>
      <c r="D38" s="620"/>
      <c r="E38" s="620"/>
      <c r="F38" s="620"/>
      <c r="G38" s="620"/>
      <c r="H38" s="620"/>
      <c r="I38" s="620"/>
      <c r="J38" s="620"/>
      <c r="K38" s="620"/>
      <c r="L38" s="620"/>
      <c r="M38" s="620"/>
      <c r="N38" s="620"/>
      <c r="O38" s="620"/>
      <c r="P38" s="620"/>
      <c r="Q38" s="621"/>
      <c r="R38" s="622">
        <v>128000</v>
      </c>
      <c r="S38" s="623"/>
      <c r="T38" s="623"/>
      <c r="U38" s="623"/>
      <c r="V38" s="623"/>
      <c r="W38" s="623"/>
      <c r="X38" s="623"/>
      <c r="Y38" s="624"/>
      <c r="Z38" s="660">
        <v>1.4</v>
      </c>
      <c r="AA38" s="660"/>
      <c r="AB38" s="660"/>
      <c r="AC38" s="660"/>
      <c r="AD38" s="661" t="s">
        <v>122</v>
      </c>
      <c r="AE38" s="661"/>
      <c r="AF38" s="661"/>
      <c r="AG38" s="661"/>
      <c r="AH38" s="661"/>
      <c r="AI38" s="661"/>
      <c r="AJ38" s="661"/>
      <c r="AK38" s="661"/>
      <c r="AL38" s="625" t="s">
        <v>122</v>
      </c>
      <c r="AM38" s="626"/>
      <c r="AN38" s="626"/>
      <c r="AO38" s="662"/>
      <c r="AQ38" s="655" t="s">
        <v>323</v>
      </c>
      <c r="AR38" s="656"/>
      <c r="AS38" s="656"/>
      <c r="AT38" s="656"/>
      <c r="AU38" s="656"/>
      <c r="AV38" s="656"/>
      <c r="AW38" s="656"/>
      <c r="AX38" s="656"/>
      <c r="AY38" s="657"/>
      <c r="AZ38" s="622">
        <v>46342</v>
      </c>
      <c r="BA38" s="623"/>
      <c r="BB38" s="623"/>
      <c r="BC38" s="623"/>
      <c r="BD38" s="635"/>
      <c r="BE38" s="635"/>
      <c r="BF38" s="658"/>
      <c r="BG38" s="619" t="s">
        <v>324</v>
      </c>
      <c r="BH38" s="620"/>
      <c r="BI38" s="620"/>
      <c r="BJ38" s="620"/>
      <c r="BK38" s="620"/>
      <c r="BL38" s="620"/>
      <c r="BM38" s="620"/>
      <c r="BN38" s="620"/>
      <c r="BO38" s="620"/>
      <c r="BP38" s="620"/>
      <c r="BQ38" s="620"/>
      <c r="BR38" s="620"/>
      <c r="BS38" s="620"/>
      <c r="BT38" s="620"/>
      <c r="BU38" s="621"/>
      <c r="BV38" s="622">
        <v>2835</v>
      </c>
      <c r="BW38" s="623"/>
      <c r="BX38" s="623"/>
      <c r="BY38" s="623"/>
      <c r="BZ38" s="623"/>
      <c r="CA38" s="623"/>
      <c r="CB38" s="659"/>
      <c r="CD38" s="619" t="s">
        <v>325</v>
      </c>
      <c r="CE38" s="620"/>
      <c r="CF38" s="620"/>
      <c r="CG38" s="620"/>
      <c r="CH38" s="620"/>
      <c r="CI38" s="620"/>
      <c r="CJ38" s="620"/>
      <c r="CK38" s="620"/>
      <c r="CL38" s="620"/>
      <c r="CM38" s="620"/>
      <c r="CN38" s="620"/>
      <c r="CO38" s="620"/>
      <c r="CP38" s="620"/>
      <c r="CQ38" s="621"/>
      <c r="CR38" s="622">
        <v>879143</v>
      </c>
      <c r="CS38" s="623"/>
      <c r="CT38" s="623"/>
      <c r="CU38" s="623"/>
      <c r="CV38" s="623"/>
      <c r="CW38" s="623"/>
      <c r="CX38" s="623"/>
      <c r="CY38" s="624"/>
      <c r="CZ38" s="625">
        <v>10.1</v>
      </c>
      <c r="DA38" s="637"/>
      <c r="DB38" s="637"/>
      <c r="DC38" s="638"/>
      <c r="DD38" s="628">
        <v>673090</v>
      </c>
      <c r="DE38" s="623"/>
      <c r="DF38" s="623"/>
      <c r="DG38" s="623"/>
      <c r="DH38" s="623"/>
      <c r="DI38" s="623"/>
      <c r="DJ38" s="623"/>
      <c r="DK38" s="624"/>
      <c r="DL38" s="628">
        <v>622076</v>
      </c>
      <c r="DM38" s="623"/>
      <c r="DN38" s="623"/>
      <c r="DO38" s="623"/>
      <c r="DP38" s="623"/>
      <c r="DQ38" s="623"/>
      <c r="DR38" s="623"/>
      <c r="DS38" s="623"/>
      <c r="DT38" s="623"/>
      <c r="DU38" s="623"/>
      <c r="DV38" s="624"/>
      <c r="DW38" s="625">
        <v>11.9</v>
      </c>
      <c r="DX38" s="637"/>
      <c r="DY38" s="637"/>
      <c r="DZ38" s="637"/>
      <c r="EA38" s="637"/>
      <c r="EB38" s="637"/>
      <c r="EC38" s="649"/>
    </row>
    <row r="39" spans="2:133" ht="11.25" customHeight="1" x14ac:dyDescent="0.2">
      <c r="B39" s="619" t="s">
        <v>326</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60" t="s">
        <v>122</v>
      </c>
      <c r="AA39" s="660"/>
      <c r="AB39" s="660"/>
      <c r="AC39" s="660"/>
      <c r="AD39" s="661" t="s">
        <v>122</v>
      </c>
      <c r="AE39" s="661"/>
      <c r="AF39" s="661"/>
      <c r="AG39" s="661"/>
      <c r="AH39" s="661"/>
      <c r="AI39" s="661"/>
      <c r="AJ39" s="661"/>
      <c r="AK39" s="661"/>
      <c r="AL39" s="625" t="s">
        <v>122</v>
      </c>
      <c r="AM39" s="626"/>
      <c r="AN39" s="626"/>
      <c r="AO39" s="662"/>
      <c r="AQ39" s="655" t="s">
        <v>327</v>
      </c>
      <c r="AR39" s="656"/>
      <c r="AS39" s="656"/>
      <c r="AT39" s="656"/>
      <c r="AU39" s="656"/>
      <c r="AV39" s="656"/>
      <c r="AW39" s="656"/>
      <c r="AX39" s="656"/>
      <c r="AY39" s="657"/>
      <c r="AZ39" s="622" t="s">
        <v>122</v>
      </c>
      <c r="BA39" s="623"/>
      <c r="BB39" s="623"/>
      <c r="BC39" s="623"/>
      <c r="BD39" s="635"/>
      <c r="BE39" s="635"/>
      <c r="BF39" s="658"/>
      <c r="BG39" s="619" t="s">
        <v>328</v>
      </c>
      <c r="BH39" s="620"/>
      <c r="BI39" s="620"/>
      <c r="BJ39" s="620"/>
      <c r="BK39" s="620"/>
      <c r="BL39" s="620"/>
      <c r="BM39" s="620"/>
      <c r="BN39" s="620"/>
      <c r="BO39" s="620"/>
      <c r="BP39" s="620"/>
      <c r="BQ39" s="620"/>
      <c r="BR39" s="620"/>
      <c r="BS39" s="620"/>
      <c r="BT39" s="620"/>
      <c r="BU39" s="621"/>
      <c r="BV39" s="622">
        <v>5183</v>
      </c>
      <c r="BW39" s="623"/>
      <c r="BX39" s="623"/>
      <c r="BY39" s="623"/>
      <c r="BZ39" s="623"/>
      <c r="CA39" s="623"/>
      <c r="CB39" s="659"/>
      <c r="CD39" s="619" t="s">
        <v>329</v>
      </c>
      <c r="CE39" s="620"/>
      <c r="CF39" s="620"/>
      <c r="CG39" s="620"/>
      <c r="CH39" s="620"/>
      <c r="CI39" s="620"/>
      <c r="CJ39" s="620"/>
      <c r="CK39" s="620"/>
      <c r="CL39" s="620"/>
      <c r="CM39" s="620"/>
      <c r="CN39" s="620"/>
      <c r="CO39" s="620"/>
      <c r="CP39" s="620"/>
      <c r="CQ39" s="621"/>
      <c r="CR39" s="622">
        <v>798244</v>
      </c>
      <c r="CS39" s="635"/>
      <c r="CT39" s="635"/>
      <c r="CU39" s="635"/>
      <c r="CV39" s="635"/>
      <c r="CW39" s="635"/>
      <c r="CX39" s="635"/>
      <c r="CY39" s="636"/>
      <c r="CZ39" s="625">
        <v>9.1999999999999993</v>
      </c>
      <c r="DA39" s="637"/>
      <c r="DB39" s="637"/>
      <c r="DC39" s="638"/>
      <c r="DD39" s="628">
        <v>194669</v>
      </c>
      <c r="DE39" s="635"/>
      <c r="DF39" s="635"/>
      <c r="DG39" s="635"/>
      <c r="DH39" s="635"/>
      <c r="DI39" s="635"/>
      <c r="DJ39" s="635"/>
      <c r="DK39" s="636"/>
      <c r="DL39" s="628" t="s">
        <v>122</v>
      </c>
      <c r="DM39" s="635"/>
      <c r="DN39" s="635"/>
      <c r="DO39" s="635"/>
      <c r="DP39" s="635"/>
      <c r="DQ39" s="635"/>
      <c r="DR39" s="635"/>
      <c r="DS39" s="635"/>
      <c r="DT39" s="635"/>
      <c r="DU39" s="635"/>
      <c r="DV39" s="636"/>
      <c r="DW39" s="625" t="s">
        <v>122</v>
      </c>
      <c r="DX39" s="637"/>
      <c r="DY39" s="637"/>
      <c r="DZ39" s="637"/>
      <c r="EA39" s="637"/>
      <c r="EB39" s="637"/>
      <c r="EC39" s="649"/>
    </row>
    <row r="40" spans="2:133" ht="11.25" customHeight="1" x14ac:dyDescent="0.2">
      <c r="B40" s="619" t="s">
        <v>330</v>
      </c>
      <c r="C40" s="620"/>
      <c r="D40" s="620"/>
      <c r="E40" s="620"/>
      <c r="F40" s="620"/>
      <c r="G40" s="620"/>
      <c r="H40" s="620"/>
      <c r="I40" s="620"/>
      <c r="J40" s="620"/>
      <c r="K40" s="620"/>
      <c r="L40" s="620"/>
      <c r="M40" s="620"/>
      <c r="N40" s="620"/>
      <c r="O40" s="620"/>
      <c r="P40" s="620"/>
      <c r="Q40" s="621"/>
      <c r="R40" s="622" t="s">
        <v>122</v>
      </c>
      <c r="S40" s="623"/>
      <c r="T40" s="623"/>
      <c r="U40" s="623"/>
      <c r="V40" s="623"/>
      <c r="W40" s="623"/>
      <c r="X40" s="623"/>
      <c r="Y40" s="624"/>
      <c r="Z40" s="660" t="s">
        <v>122</v>
      </c>
      <c r="AA40" s="660"/>
      <c r="AB40" s="660"/>
      <c r="AC40" s="660"/>
      <c r="AD40" s="661" t="s">
        <v>122</v>
      </c>
      <c r="AE40" s="661"/>
      <c r="AF40" s="661"/>
      <c r="AG40" s="661"/>
      <c r="AH40" s="661"/>
      <c r="AI40" s="661"/>
      <c r="AJ40" s="661"/>
      <c r="AK40" s="661"/>
      <c r="AL40" s="625" t="s">
        <v>122</v>
      </c>
      <c r="AM40" s="626"/>
      <c r="AN40" s="626"/>
      <c r="AO40" s="662"/>
      <c r="AQ40" s="655" t="s">
        <v>331</v>
      </c>
      <c r="AR40" s="656"/>
      <c r="AS40" s="656"/>
      <c r="AT40" s="656"/>
      <c r="AU40" s="656"/>
      <c r="AV40" s="656"/>
      <c r="AW40" s="656"/>
      <c r="AX40" s="656"/>
      <c r="AY40" s="657"/>
      <c r="AZ40" s="622" t="s">
        <v>122</v>
      </c>
      <c r="BA40" s="623"/>
      <c r="BB40" s="623"/>
      <c r="BC40" s="623"/>
      <c r="BD40" s="635"/>
      <c r="BE40" s="635"/>
      <c r="BF40" s="658"/>
      <c r="BG40" s="663" t="s">
        <v>332</v>
      </c>
      <c r="BH40" s="664"/>
      <c r="BI40" s="664"/>
      <c r="BJ40" s="664"/>
      <c r="BK40" s="664"/>
      <c r="BL40" s="221"/>
      <c r="BM40" s="620" t="s">
        <v>333</v>
      </c>
      <c r="BN40" s="620"/>
      <c r="BO40" s="620"/>
      <c r="BP40" s="620"/>
      <c r="BQ40" s="620"/>
      <c r="BR40" s="620"/>
      <c r="BS40" s="620"/>
      <c r="BT40" s="620"/>
      <c r="BU40" s="621"/>
      <c r="BV40" s="622">
        <v>144</v>
      </c>
      <c r="BW40" s="623"/>
      <c r="BX40" s="623"/>
      <c r="BY40" s="623"/>
      <c r="BZ40" s="623"/>
      <c r="CA40" s="623"/>
      <c r="CB40" s="659"/>
      <c r="CD40" s="619" t="s">
        <v>334</v>
      </c>
      <c r="CE40" s="620"/>
      <c r="CF40" s="620"/>
      <c r="CG40" s="620"/>
      <c r="CH40" s="620"/>
      <c r="CI40" s="620"/>
      <c r="CJ40" s="620"/>
      <c r="CK40" s="620"/>
      <c r="CL40" s="620"/>
      <c r="CM40" s="620"/>
      <c r="CN40" s="620"/>
      <c r="CO40" s="620"/>
      <c r="CP40" s="620"/>
      <c r="CQ40" s="621"/>
      <c r="CR40" s="622">
        <v>15300</v>
      </c>
      <c r="CS40" s="623"/>
      <c r="CT40" s="623"/>
      <c r="CU40" s="623"/>
      <c r="CV40" s="623"/>
      <c r="CW40" s="623"/>
      <c r="CX40" s="623"/>
      <c r="CY40" s="624"/>
      <c r="CZ40" s="625">
        <v>0.2</v>
      </c>
      <c r="DA40" s="637"/>
      <c r="DB40" s="637"/>
      <c r="DC40" s="638"/>
      <c r="DD40" s="628" t="s">
        <v>122</v>
      </c>
      <c r="DE40" s="623"/>
      <c r="DF40" s="623"/>
      <c r="DG40" s="623"/>
      <c r="DH40" s="623"/>
      <c r="DI40" s="623"/>
      <c r="DJ40" s="623"/>
      <c r="DK40" s="624"/>
      <c r="DL40" s="628" t="s">
        <v>122</v>
      </c>
      <c r="DM40" s="623"/>
      <c r="DN40" s="623"/>
      <c r="DO40" s="623"/>
      <c r="DP40" s="623"/>
      <c r="DQ40" s="623"/>
      <c r="DR40" s="623"/>
      <c r="DS40" s="623"/>
      <c r="DT40" s="623"/>
      <c r="DU40" s="623"/>
      <c r="DV40" s="624"/>
      <c r="DW40" s="625" t="s">
        <v>122</v>
      </c>
      <c r="DX40" s="637"/>
      <c r="DY40" s="637"/>
      <c r="DZ40" s="637"/>
      <c r="EA40" s="637"/>
      <c r="EB40" s="637"/>
      <c r="EC40" s="649"/>
    </row>
    <row r="41" spans="2:133" ht="11.25" customHeight="1" x14ac:dyDescent="0.2">
      <c r="B41" s="603" t="s">
        <v>335</v>
      </c>
      <c r="C41" s="604"/>
      <c r="D41" s="604"/>
      <c r="E41" s="604"/>
      <c r="F41" s="604"/>
      <c r="G41" s="604"/>
      <c r="H41" s="604"/>
      <c r="I41" s="604"/>
      <c r="J41" s="604"/>
      <c r="K41" s="604"/>
      <c r="L41" s="604"/>
      <c r="M41" s="604"/>
      <c r="N41" s="604"/>
      <c r="O41" s="604"/>
      <c r="P41" s="604"/>
      <c r="Q41" s="605"/>
      <c r="R41" s="606">
        <v>9147470</v>
      </c>
      <c r="S41" s="647"/>
      <c r="T41" s="647"/>
      <c r="U41" s="647"/>
      <c r="V41" s="647"/>
      <c r="W41" s="647"/>
      <c r="X41" s="647"/>
      <c r="Y41" s="650"/>
      <c r="Z41" s="651">
        <v>100</v>
      </c>
      <c r="AA41" s="651"/>
      <c r="AB41" s="651"/>
      <c r="AC41" s="651"/>
      <c r="AD41" s="652">
        <v>5229020</v>
      </c>
      <c r="AE41" s="652"/>
      <c r="AF41" s="652"/>
      <c r="AG41" s="652"/>
      <c r="AH41" s="652"/>
      <c r="AI41" s="652"/>
      <c r="AJ41" s="652"/>
      <c r="AK41" s="652"/>
      <c r="AL41" s="609">
        <v>100</v>
      </c>
      <c r="AM41" s="653"/>
      <c r="AN41" s="653"/>
      <c r="AO41" s="654"/>
      <c r="AQ41" s="655" t="s">
        <v>336</v>
      </c>
      <c r="AR41" s="656"/>
      <c r="AS41" s="656"/>
      <c r="AT41" s="656"/>
      <c r="AU41" s="656"/>
      <c r="AV41" s="656"/>
      <c r="AW41" s="656"/>
      <c r="AX41" s="656"/>
      <c r="AY41" s="657"/>
      <c r="AZ41" s="622">
        <v>205483</v>
      </c>
      <c r="BA41" s="623"/>
      <c r="BB41" s="623"/>
      <c r="BC41" s="623"/>
      <c r="BD41" s="635"/>
      <c r="BE41" s="635"/>
      <c r="BF41" s="658"/>
      <c r="BG41" s="663"/>
      <c r="BH41" s="664"/>
      <c r="BI41" s="664"/>
      <c r="BJ41" s="664"/>
      <c r="BK41" s="664"/>
      <c r="BL41" s="221"/>
      <c r="BM41" s="620" t="s">
        <v>337</v>
      </c>
      <c r="BN41" s="620"/>
      <c r="BO41" s="620"/>
      <c r="BP41" s="620"/>
      <c r="BQ41" s="620"/>
      <c r="BR41" s="620"/>
      <c r="BS41" s="620"/>
      <c r="BT41" s="620"/>
      <c r="BU41" s="621"/>
      <c r="BV41" s="622" t="s">
        <v>122</v>
      </c>
      <c r="BW41" s="623"/>
      <c r="BX41" s="623"/>
      <c r="BY41" s="623"/>
      <c r="BZ41" s="623"/>
      <c r="CA41" s="623"/>
      <c r="CB41" s="659"/>
      <c r="CD41" s="619" t="s">
        <v>338</v>
      </c>
      <c r="CE41" s="620"/>
      <c r="CF41" s="620"/>
      <c r="CG41" s="620"/>
      <c r="CH41" s="620"/>
      <c r="CI41" s="620"/>
      <c r="CJ41" s="620"/>
      <c r="CK41" s="620"/>
      <c r="CL41" s="620"/>
      <c r="CM41" s="620"/>
      <c r="CN41" s="620"/>
      <c r="CO41" s="620"/>
      <c r="CP41" s="620"/>
      <c r="CQ41" s="621"/>
      <c r="CR41" s="622" t="s">
        <v>122</v>
      </c>
      <c r="CS41" s="635"/>
      <c r="CT41" s="635"/>
      <c r="CU41" s="635"/>
      <c r="CV41" s="635"/>
      <c r="CW41" s="635"/>
      <c r="CX41" s="635"/>
      <c r="CY41" s="636"/>
      <c r="CZ41" s="625" t="s">
        <v>122</v>
      </c>
      <c r="DA41" s="637"/>
      <c r="DB41" s="637"/>
      <c r="DC41" s="638"/>
      <c r="DD41" s="628" t="s">
        <v>122</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2">
      <c r="AQ42" s="667" t="s">
        <v>339</v>
      </c>
      <c r="AR42" s="668"/>
      <c r="AS42" s="668"/>
      <c r="AT42" s="668"/>
      <c r="AU42" s="668"/>
      <c r="AV42" s="668"/>
      <c r="AW42" s="668"/>
      <c r="AX42" s="668"/>
      <c r="AY42" s="669"/>
      <c r="AZ42" s="606">
        <v>673660</v>
      </c>
      <c r="BA42" s="647"/>
      <c r="BB42" s="647"/>
      <c r="BC42" s="647"/>
      <c r="BD42" s="607"/>
      <c r="BE42" s="607"/>
      <c r="BF42" s="670"/>
      <c r="BG42" s="665"/>
      <c r="BH42" s="666"/>
      <c r="BI42" s="666"/>
      <c r="BJ42" s="666"/>
      <c r="BK42" s="666"/>
      <c r="BL42" s="222"/>
      <c r="BM42" s="604" t="s">
        <v>340</v>
      </c>
      <c r="BN42" s="604"/>
      <c r="BO42" s="604"/>
      <c r="BP42" s="604"/>
      <c r="BQ42" s="604"/>
      <c r="BR42" s="604"/>
      <c r="BS42" s="604"/>
      <c r="BT42" s="604"/>
      <c r="BU42" s="605"/>
      <c r="BV42" s="606">
        <v>335</v>
      </c>
      <c r="BW42" s="647"/>
      <c r="BX42" s="647"/>
      <c r="BY42" s="647"/>
      <c r="BZ42" s="647"/>
      <c r="CA42" s="647"/>
      <c r="CB42" s="648"/>
      <c r="CD42" s="619" t="s">
        <v>341</v>
      </c>
      <c r="CE42" s="620"/>
      <c r="CF42" s="620"/>
      <c r="CG42" s="620"/>
      <c r="CH42" s="620"/>
      <c r="CI42" s="620"/>
      <c r="CJ42" s="620"/>
      <c r="CK42" s="620"/>
      <c r="CL42" s="620"/>
      <c r="CM42" s="620"/>
      <c r="CN42" s="620"/>
      <c r="CO42" s="620"/>
      <c r="CP42" s="620"/>
      <c r="CQ42" s="621"/>
      <c r="CR42" s="622">
        <v>702152</v>
      </c>
      <c r="CS42" s="635"/>
      <c r="CT42" s="635"/>
      <c r="CU42" s="635"/>
      <c r="CV42" s="635"/>
      <c r="CW42" s="635"/>
      <c r="CX42" s="635"/>
      <c r="CY42" s="636"/>
      <c r="CZ42" s="625">
        <v>8.1</v>
      </c>
      <c r="DA42" s="637"/>
      <c r="DB42" s="637"/>
      <c r="DC42" s="638"/>
      <c r="DD42" s="628">
        <v>147701</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2">
      <c r="B43" s="212" t="s">
        <v>342</v>
      </c>
      <c r="CD43" s="619" t="s">
        <v>343</v>
      </c>
      <c r="CE43" s="620"/>
      <c r="CF43" s="620"/>
      <c r="CG43" s="620"/>
      <c r="CH43" s="620"/>
      <c r="CI43" s="620"/>
      <c r="CJ43" s="620"/>
      <c r="CK43" s="620"/>
      <c r="CL43" s="620"/>
      <c r="CM43" s="620"/>
      <c r="CN43" s="620"/>
      <c r="CO43" s="620"/>
      <c r="CP43" s="620"/>
      <c r="CQ43" s="621"/>
      <c r="CR43" s="622">
        <v>26536</v>
      </c>
      <c r="CS43" s="635"/>
      <c r="CT43" s="635"/>
      <c r="CU43" s="635"/>
      <c r="CV43" s="635"/>
      <c r="CW43" s="635"/>
      <c r="CX43" s="635"/>
      <c r="CY43" s="636"/>
      <c r="CZ43" s="625">
        <v>0.3</v>
      </c>
      <c r="DA43" s="637"/>
      <c r="DB43" s="637"/>
      <c r="DC43" s="638"/>
      <c r="DD43" s="628">
        <v>26536</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2">
      <c r="B44" s="639" t="s">
        <v>344</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292</v>
      </c>
      <c r="CE44" s="642"/>
      <c r="CF44" s="619" t="s">
        <v>345</v>
      </c>
      <c r="CG44" s="620"/>
      <c r="CH44" s="620"/>
      <c r="CI44" s="620"/>
      <c r="CJ44" s="620"/>
      <c r="CK44" s="620"/>
      <c r="CL44" s="620"/>
      <c r="CM44" s="620"/>
      <c r="CN44" s="620"/>
      <c r="CO44" s="620"/>
      <c r="CP44" s="620"/>
      <c r="CQ44" s="621"/>
      <c r="CR44" s="622">
        <v>642581</v>
      </c>
      <c r="CS44" s="623"/>
      <c r="CT44" s="623"/>
      <c r="CU44" s="623"/>
      <c r="CV44" s="623"/>
      <c r="CW44" s="623"/>
      <c r="CX44" s="623"/>
      <c r="CY44" s="624"/>
      <c r="CZ44" s="625">
        <v>7.4</v>
      </c>
      <c r="DA44" s="626"/>
      <c r="DB44" s="626"/>
      <c r="DC44" s="627"/>
      <c r="DD44" s="628">
        <v>141358</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2">
      <c r="B45" s="639" t="s">
        <v>346</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347</v>
      </c>
      <c r="CG45" s="620"/>
      <c r="CH45" s="620"/>
      <c r="CI45" s="620"/>
      <c r="CJ45" s="620"/>
      <c r="CK45" s="620"/>
      <c r="CL45" s="620"/>
      <c r="CM45" s="620"/>
      <c r="CN45" s="620"/>
      <c r="CO45" s="620"/>
      <c r="CP45" s="620"/>
      <c r="CQ45" s="621"/>
      <c r="CR45" s="622">
        <v>366190</v>
      </c>
      <c r="CS45" s="635"/>
      <c r="CT45" s="635"/>
      <c r="CU45" s="635"/>
      <c r="CV45" s="635"/>
      <c r="CW45" s="635"/>
      <c r="CX45" s="635"/>
      <c r="CY45" s="636"/>
      <c r="CZ45" s="625">
        <v>4.2</v>
      </c>
      <c r="DA45" s="637"/>
      <c r="DB45" s="637"/>
      <c r="DC45" s="638"/>
      <c r="DD45" s="628">
        <v>22751</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2">
      <c r="B46" s="223"/>
      <c r="CD46" s="643"/>
      <c r="CE46" s="644"/>
      <c r="CF46" s="619" t="s">
        <v>348</v>
      </c>
      <c r="CG46" s="620"/>
      <c r="CH46" s="620"/>
      <c r="CI46" s="620"/>
      <c r="CJ46" s="620"/>
      <c r="CK46" s="620"/>
      <c r="CL46" s="620"/>
      <c r="CM46" s="620"/>
      <c r="CN46" s="620"/>
      <c r="CO46" s="620"/>
      <c r="CP46" s="620"/>
      <c r="CQ46" s="621"/>
      <c r="CR46" s="622">
        <v>220928</v>
      </c>
      <c r="CS46" s="623"/>
      <c r="CT46" s="623"/>
      <c r="CU46" s="623"/>
      <c r="CV46" s="623"/>
      <c r="CW46" s="623"/>
      <c r="CX46" s="623"/>
      <c r="CY46" s="624"/>
      <c r="CZ46" s="625">
        <v>2.5</v>
      </c>
      <c r="DA46" s="626"/>
      <c r="DB46" s="626"/>
      <c r="DC46" s="627"/>
      <c r="DD46" s="628">
        <v>113444</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2">
      <c r="B47" s="223"/>
      <c r="CD47" s="643"/>
      <c r="CE47" s="644"/>
      <c r="CF47" s="619" t="s">
        <v>349</v>
      </c>
      <c r="CG47" s="620"/>
      <c r="CH47" s="620"/>
      <c r="CI47" s="620"/>
      <c r="CJ47" s="620"/>
      <c r="CK47" s="620"/>
      <c r="CL47" s="620"/>
      <c r="CM47" s="620"/>
      <c r="CN47" s="620"/>
      <c r="CO47" s="620"/>
      <c r="CP47" s="620"/>
      <c r="CQ47" s="621"/>
      <c r="CR47" s="622">
        <v>59571</v>
      </c>
      <c r="CS47" s="635"/>
      <c r="CT47" s="635"/>
      <c r="CU47" s="635"/>
      <c r="CV47" s="635"/>
      <c r="CW47" s="635"/>
      <c r="CX47" s="635"/>
      <c r="CY47" s="636"/>
      <c r="CZ47" s="625">
        <v>0.7</v>
      </c>
      <c r="DA47" s="637"/>
      <c r="DB47" s="637"/>
      <c r="DC47" s="638"/>
      <c r="DD47" s="628">
        <v>6343</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ht="10.8" x14ac:dyDescent="0.2">
      <c r="B48" s="223"/>
      <c r="CD48" s="645"/>
      <c r="CE48" s="646"/>
      <c r="CF48" s="619" t="s">
        <v>350</v>
      </c>
      <c r="CG48" s="620"/>
      <c r="CH48" s="620"/>
      <c r="CI48" s="620"/>
      <c r="CJ48" s="620"/>
      <c r="CK48" s="620"/>
      <c r="CL48" s="620"/>
      <c r="CM48" s="620"/>
      <c r="CN48" s="620"/>
      <c r="CO48" s="620"/>
      <c r="CP48" s="620"/>
      <c r="CQ48" s="621"/>
      <c r="CR48" s="622" t="s">
        <v>122</v>
      </c>
      <c r="CS48" s="623"/>
      <c r="CT48" s="623"/>
      <c r="CU48" s="623"/>
      <c r="CV48" s="623"/>
      <c r="CW48" s="623"/>
      <c r="CX48" s="623"/>
      <c r="CY48" s="624"/>
      <c r="CZ48" s="625" t="s">
        <v>122</v>
      </c>
      <c r="DA48" s="626"/>
      <c r="DB48" s="626"/>
      <c r="DC48" s="627"/>
      <c r="DD48" s="628" t="s">
        <v>122</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2">
      <c r="B49" s="223"/>
      <c r="CD49" s="603" t="s">
        <v>351</v>
      </c>
      <c r="CE49" s="604"/>
      <c r="CF49" s="604"/>
      <c r="CG49" s="604"/>
      <c r="CH49" s="604"/>
      <c r="CI49" s="604"/>
      <c r="CJ49" s="604"/>
      <c r="CK49" s="604"/>
      <c r="CL49" s="604"/>
      <c r="CM49" s="604"/>
      <c r="CN49" s="604"/>
      <c r="CO49" s="604"/>
      <c r="CP49" s="604"/>
      <c r="CQ49" s="605"/>
      <c r="CR49" s="606">
        <v>8708012</v>
      </c>
      <c r="CS49" s="607"/>
      <c r="CT49" s="607"/>
      <c r="CU49" s="607"/>
      <c r="CV49" s="607"/>
      <c r="CW49" s="607"/>
      <c r="CX49" s="607"/>
      <c r="CY49" s="608"/>
      <c r="CZ49" s="609">
        <v>100</v>
      </c>
      <c r="DA49" s="610"/>
      <c r="DB49" s="610"/>
      <c r="DC49" s="611"/>
      <c r="DD49" s="612">
        <v>6319433</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8BpnUcwBhygTbJTDl54Lc8N0tmnMh4eQlNu+f1DYFaNPGrQWMhT53ZCJSGFaBvBFEXhzLAhfIqlie/nTic7pew==" saltValue="CdDcSL0i5WNMChCT30ruS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92" t="s">
        <v>353</v>
      </c>
      <c r="DK2" s="1093"/>
      <c r="DL2" s="1093"/>
      <c r="DM2" s="1093"/>
      <c r="DN2" s="1093"/>
      <c r="DO2" s="1094"/>
      <c r="DP2" s="226"/>
      <c r="DQ2" s="1092" t="s">
        <v>354</v>
      </c>
      <c r="DR2" s="1093"/>
      <c r="DS2" s="1093"/>
      <c r="DT2" s="1093"/>
      <c r="DU2" s="1093"/>
      <c r="DV2" s="1093"/>
      <c r="DW2" s="1093"/>
      <c r="DX2" s="1093"/>
      <c r="DY2" s="1093"/>
      <c r="DZ2" s="109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0"/>
      <c r="BA4" s="230"/>
      <c r="BB4" s="230"/>
      <c r="BC4" s="230"/>
      <c r="BD4" s="230"/>
      <c r="BE4" s="231"/>
      <c r="BF4" s="231"/>
      <c r="BG4" s="231"/>
      <c r="BH4" s="231"/>
      <c r="BI4" s="231"/>
      <c r="BJ4" s="231"/>
      <c r="BK4" s="231"/>
      <c r="BL4" s="231"/>
      <c r="BM4" s="231"/>
      <c r="BN4" s="231"/>
      <c r="BO4" s="231"/>
      <c r="BP4" s="231"/>
      <c r="BQ4" s="731" t="s">
        <v>356</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2"/>
    </row>
    <row r="5" spans="1:131" s="233" customFormat="1" ht="26.25" customHeight="1" x14ac:dyDescent="0.2">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5"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30"/>
      <c r="BA5" s="230"/>
      <c r="BB5" s="230"/>
      <c r="BC5" s="230"/>
      <c r="BD5" s="230"/>
      <c r="BE5" s="231"/>
      <c r="BF5" s="231"/>
      <c r="BG5" s="231"/>
      <c r="BH5" s="231"/>
      <c r="BI5" s="231"/>
      <c r="BJ5" s="231"/>
      <c r="BK5" s="231"/>
      <c r="BL5" s="231"/>
      <c r="BM5" s="231"/>
      <c r="BN5" s="231"/>
      <c r="BO5" s="231"/>
      <c r="BP5" s="231"/>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5" t="s">
        <v>371</v>
      </c>
      <c r="DH5" s="1086"/>
      <c r="DI5" s="1086"/>
      <c r="DJ5" s="1086"/>
      <c r="DK5" s="1087"/>
      <c r="DL5" s="1085" t="s">
        <v>372</v>
      </c>
      <c r="DM5" s="1086"/>
      <c r="DN5" s="1086"/>
      <c r="DO5" s="1086"/>
      <c r="DP5" s="1087"/>
      <c r="DQ5" s="1002" t="s">
        <v>373</v>
      </c>
      <c r="DR5" s="1003"/>
      <c r="DS5" s="1003"/>
      <c r="DT5" s="1003"/>
      <c r="DU5" s="1004"/>
      <c r="DV5" s="1002" t="s">
        <v>364</v>
      </c>
      <c r="DW5" s="1003"/>
      <c r="DX5" s="1003"/>
      <c r="DY5" s="1003"/>
      <c r="DZ5" s="1016"/>
      <c r="EA5" s="232"/>
    </row>
    <row r="6" spans="1:131" s="233"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0"/>
      <c r="BA6" s="230"/>
      <c r="BB6" s="230"/>
      <c r="BC6" s="230"/>
      <c r="BD6" s="230"/>
      <c r="BE6" s="231"/>
      <c r="BF6" s="231"/>
      <c r="BG6" s="231"/>
      <c r="BH6" s="231"/>
      <c r="BI6" s="231"/>
      <c r="BJ6" s="231"/>
      <c r="BK6" s="231"/>
      <c r="BL6" s="231"/>
      <c r="BM6" s="231"/>
      <c r="BN6" s="231"/>
      <c r="BO6" s="231"/>
      <c r="BP6" s="231"/>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2"/>
    </row>
    <row r="7" spans="1:131" s="233" customFormat="1" ht="26.25" customHeight="1" thickTop="1" x14ac:dyDescent="0.2">
      <c r="A7" s="234">
        <v>1</v>
      </c>
      <c r="B7" s="1048" t="s">
        <v>374</v>
      </c>
      <c r="C7" s="1049"/>
      <c r="D7" s="1049"/>
      <c r="E7" s="1049"/>
      <c r="F7" s="1049"/>
      <c r="G7" s="1049"/>
      <c r="H7" s="1049"/>
      <c r="I7" s="1049"/>
      <c r="J7" s="1049"/>
      <c r="K7" s="1049"/>
      <c r="L7" s="1049"/>
      <c r="M7" s="1049"/>
      <c r="N7" s="1049"/>
      <c r="O7" s="1049"/>
      <c r="P7" s="1050"/>
      <c r="Q7" s="1103">
        <v>9147</v>
      </c>
      <c r="R7" s="1104"/>
      <c r="S7" s="1104"/>
      <c r="T7" s="1104"/>
      <c r="U7" s="1104"/>
      <c r="V7" s="1104">
        <v>8708</v>
      </c>
      <c r="W7" s="1104"/>
      <c r="X7" s="1104"/>
      <c r="Y7" s="1104"/>
      <c r="Z7" s="1104"/>
      <c r="AA7" s="1104">
        <f>+Q7-V7</f>
        <v>439</v>
      </c>
      <c r="AB7" s="1104"/>
      <c r="AC7" s="1104"/>
      <c r="AD7" s="1104"/>
      <c r="AE7" s="1105"/>
      <c r="AF7" s="1106">
        <v>425</v>
      </c>
      <c r="AG7" s="1107"/>
      <c r="AH7" s="1107"/>
      <c r="AI7" s="1107"/>
      <c r="AJ7" s="1108"/>
      <c r="AK7" s="1109">
        <v>571</v>
      </c>
      <c r="AL7" s="1110"/>
      <c r="AM7" s="1110"/>
      <c r="AN7" s="1110"/>
      <c r="AO7" s="1110"/>
      <c r="AP7" s="1110">
        <v>6357</v>
      </c>
      <c r="AQ7" s="1110"/>
      <c r="AR7" s="1110"/>
      <c r="AS7" s="1110"/>
      <c r="AT7" s="1110"/>
      <c r="AU7" s="1111"/>
      <c r="AV7" s="1111"/>
      <c r="AW7" s="1111"/>
      <c r="AX7" s="1111"/>
      <c r="AY7" s="1112"/>
      <c r="AZ7" s="230"/>
      <c r="BA7" s="230"/>
      <c r="BB7" s="230"/>
      <c r="BC7" s="230"/>
      <c r="BD7" s="230"/>
      <c r="BE7" s="231"/>
      <c r="BF7" s="231"/>
      <c r="BG7" s="231"/>
      <c r="BH7" s="231"/>
      <c r="BI7" s="231"/>
      <c r="BJ7" s="231"/>
      <c r="BK7" s="231"/>
      <c r="BL7" s="231"/>
      <c r="BM7" s="231"/>
      <c r="BN7" s="231"/>
      <c r="BO7" s="231"/>
      <c r="BP7" s="231"/>
      <c r="BQ7" s="234">
        <v>1</v>
      </c>
      <c r="BR7" s="235"/>
      <c r="BS7" s="1100"/>
      <c r="BT7" s="1101"/>
      <c r="BU7" s="1101"/>
      <c r="BV7" s="1101"/>
      <c r="BW7" s="1101"/>
      <c r="BX7" s="1101"/>
      <c r="BY7" s="1101"/>
      <c r="BZ7" s="1101"/>
      <c r="CA7" s="1101"/>
      <c r="CB7" s="1101"/>
      <c r="CC7" s="1101"/>
      <c r="CD7" s="1101"/>
      <c r="CE7" s="1101"/>
      <c r="CF7" s="1101"/>
      <c r="CG7" s="1113"/>
      <c r="CH7" s="1097"/>
      <c r="CI7" s="1098"/>
      <c r="CJ7" s="1098"/>
      <c r="CK7" s="1098"/>
      <c r="CL7" s="1099"/>
      <c r="CM7" s="1097"/>
      <c r="CN7" s="1098"/>
      <c r="CO7" s="1098"/>
      <c r="CP7" s="1098"/>
      <c r="CQ7" s="1099"/>
      <c r="CR7" s="1097"/>
      <c r="CS7" s="1098"/>
      <c r="CT7" s="1098"/>
      <c r="CU7" s="1098"/>
      <c r="CV7" s="1099"/>
      <c r="CW7" s="1097"/>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00"/>
      <c r="DW7" s="1101"/>
      <c r="DX7" s="1101"/>
      <c r="DY7" s="1101"/>
      <c r="DZ7" s="1102"/>
      <c r="EA7" s="232"/>
    </row>
    <row r="8" spans="1:131" s="233" customFormat="1" ht="26.25" customHeight="1" x14ac:dyDescent="0.2">
      <c r="A8" s="236">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0"/>
      <c r="BA8" s="230"/>
      <c r="BB8" s="230"/>
      <c r="BC8" s="230"/>
      <c r="BD8" s="230"/>
      <c r="BE8" s="231"/>
      <c r="BF8" s="231"/>
      <c r="BG8" s="231"/>
      <c r="BH8" s="231"/>
      <c r="BI8" s="231"/>
      <c r="BJ8" s="231"/>
      <c r="BK8" s="231"/>
      <c r="BL8" s="231"/>
      <c r="BM8" s="231"/>
      <c r="BN8" s="231"/>
      <c r="BO8" s="231"/>
      <c r="BP8" s="231"/>
      <c r="BQ8" s="236">
        <v>2</v>
      </c>
      <c r="BR8" s="237"/>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2"/>
    </row>
    <row r="9" spans="1:131" s="233" customFormat="1" ht="26.25" customHeight="1" x14ac:dyDescent="0.2">
      <c r="A9" s="236">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0"/>
      <c r="BA9" s="230"/>
      <c r="BB9" s="230"/>
      <c r="BC9" s="230"/>
      <c r="BD9" s="230"/>
      <c r="BE9" s="231"/>
      <c r="BF9" s="231"/>
      <c r="BG9" s="231"/>
      <c r="BH9" s="231"/>
      <c r="BI9" s="231"/>
      <c r="BJ9" s="231"/>
      <c r="BK9" s="231"/>
      <c r="BL9" s="231"/>
      <c r="BM9" s="231"/>
      <c r="BN9" s="231"/>
      <c r="BO9" s="231"/>
      <c r="BP9" s="231"/>
      <c r="BQ9" s="236">
        <v>3</v>
      </c>
      <c r="BR9" s="237"/>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2"/>
    </row>
    <row r="10" spans="1:131" s="233" customFormat="1" ht="26.25" customHeight="1" x14ac:dyDescent="0.2">
      <c r="A10" s="236">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0"/>
      <c r="BA10" s="230"/>
      <c r="BB10" s="230"/>
      <c r="BC10" s="230"/>
      <c r="BD10" s="230"/>
      <c r="BE10" s="231"/>
      <c r="BF10" s="231"/>
      <c r="BG10" s="231"/>
      <c r="BH10" s="231"/>
      <c r="BI10" s="231"/>
      <c r="BJ10" s="231"/>
      <c r="BK10" s="231"/>
      <c r="BL10" s="231"/>
      <c r="BM10" s="231"/>
      <c r="BN10" s="231"/>
      <c r="BO10" s="231"/>
      <c r="BP10" s="231"/>
      <c r="BQ10" s="236">
        <v>4</v>
      </c>
      <c r="BR10" s="237"/>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2"/>
    </row>
    <row r="11" spans="1:131" s="233" customFormat="1" ht="26.25" customHeight="1" x14ac:dyDescent="0.2">
      <c r="A11" s="236">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0"/>
      <c r="BA11" s="230"/>
      <c r="BB11" s="230"/>
      <c r="BC11" s="230"/>
      <c r="BD11" s="230"/>
      <c r="BE11" s="231"/>
      <c r="BF11" s="231"/>
      <c r="BG11" s="231"/>
      <c r="BH11" s="231"/>
      <c r="BI11" s="231"/>
      <c r="BJ11" s="231"/>
      <c r="BK11" s="231"/>
      <c r="BL11" s="231"/>
      <c r="BM11" s="231"/>
      <c r="BN11" s="231"/>
      <c r="BO11" s="231"/>
      <c r="BP11" s="231"/>
      <c r="BQ11" s="236">
        <v>5</v>
      </c>
      <c r="BR11" s="237"/>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2"/>
    </row>
    <row r="12" spans="1:131" s="233" customFormat="1" ht="26.25" customHeight="1" x14ac:dyDescent="0.2">
      <c r="A12" s="236">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0"/>
      <c r="BA12" s="230"/>
      <c r="BB12" s="230"/>
      <c r="BC12" s="230"/>
      <c r="BD12" s="230"/>
      <c r="BE12" s="231"/>
      <c r="BF12" s="231"/>
      <c r="BG12" s="231"/>
      <c r="BH12" s="231"/>
      <c r="BI12" s="231"/>
      <c r="BJ12" s="231"/>
      <c r="BK12" s="231"/>
      <c r="BL12" s="231"/>
      <c r="BM12" s="231"/>
      <c r="BN12" s="231"/>
      <c r="BO12" s="231"/>
      <c r="BP12" s="231"/>
      <c r="BQ12" s="236">
        <v>6</v>
      </c>
      <c r="BR12" s="237"/>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2"/>
    </row>
    <row r="13" spans="1:131" s="233" customFormat="1" ht="26.25" customHeight="1" x14ac:dyDescent="0.2">
      <c r="A13" s="236">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0"/>
      <c r="BA13" s="230"/>
      <c r="BB13" s="230"/>
      <c r="BC13" s="230"/>
      <c r="BD13" s="230"/>
      <c r="BE13" s="231"/>
      <c r="BF13" s="231"/>
      <c r="BG13" s="231"/>
      <c r="BH13" s="231"/>
      <c r="BI13" s="231"/>
      <c r="BJ13" s="231"/>
      <c r="BK13" s="231"/>
      <c r="BL13" s="231"/>
      <c r="BM13" s="231"/>
      <c r="BN13" s="231"/>
      <c r="BO13" s="231"/>
      <c r="BP13" s="231"/>
      <c r="BQ13" s="236">
        <v>7</v>
      </c>
      <c r="BR13" s="237"/>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2"/>
    </row>
    <row r="14" spans="1:131" s="233" customFormat="1" ht="26.25" customHeight="1" x14ac:dyDescent="0.2">
      <c r="A14" s="236">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0"/>
      <c r="BA14" s="230"/>
      <c r="BB14" s="230"/>
      <c r="BC14" s="230"/>
      <c r="BD14" s="230"/>
      <c r="BE14" s="231"/>
      <c r="BF14" s="231"/>
      <c r="BG14" s="231"/>
      <c r="BH14" s="231"/>
      <c r="BI14" s="231"/>
      <c r="BJ14" s="231"/>
      <c r="BK14" s="231"/>
      <c r="BL14" s="231"/>
      <c r="BM14" s="231"/>
      <c r="BN14" s="231"/>
      <c r="BO14" s="231"/>
      <c r="BP14" s="231"/>
      <c r="BQ14" s="236">
        <v>8</v>
      </c>
      <c r="BR14" s="237"/>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2"/>
    </row>
    <row r="15" spans="1:131" s="233" customFormat="1" ht="26.25" customHeight="1" x14ac:dyDescent="0.2">
      <c r="A15" s="236">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0"/>
      <c r="BA15" s="230"/>
      <c r="BB15" s="230"/>
      <c r="BC15" s="230"/>
      <c r="BD15" s="230"/>
      <c r="BE15" s="231"/>
      <c r="BF15" s="231"/>
      <c r="BG15" s="231"/>
      <c r="BH15" s="231"/>
      <c r="BI15" s="231"/>
      <c r="BJ15" s="231"/>
      <c r="BK15" s="231"/>
      <c r="BL15" s="231"/>
      <c r="BM15" s="231"/>
      <c r="BN15" s="231"/>
      <c r="BO15" s="231"/>
      <c r="BP15" s="231"/>
      <c r="BQ15" s="236">
        <v>9</v>
      </c>
      <c r="BR15" s="237"/>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2"/>
    </row>
    <row r="16" spans="1:131" s="233" customFormat="1" ht="26.25" customHeight="1" x14ac:dyDescent="0.2">
      <c r="A16" s="236">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0"/>
      <c r="BA16" s="230"/>
      <c r="BB16" s="230"/>
      <c r="BC16" s="230"/>
      <c r="BD16" s="230"/>
      <c r="BE16" s="231"/>
      <c r="BF16" s="231"/>
      <c r="BG16" s="231"/>
      <c r="BH16" s="231"/>
      <c r="BI16" s="231"/>
      <c r="BJ16" s="231"/>
      <c r="BK16" s="231"/>
      <c r="BL16" s="231"/>
      <c r="BM16" s="231"/>
      <c r="BN16" s="231"/>
      <c r="BO16" s="231"/>
      <c r="BP16" s="231"/>
      <c r="BQ16" s="236">
        <v>10</v>
      </c>
      <c r="BR16" s="237"/>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2"/>
    </row>
    <row r="17" spans="1:131" s="233" customFormat="1" ht="26.25" customHeight="1" x14ac:dyDescent="0.2">
      <c r="A17" s="236">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0"/>
      <c r="BA17" s="230"/>
      <c r="BB17" s="230"/>
      <c r="BC17" s="230"/>
      <c r="BD17" s="230"/>
      <c r="BE17" s="231"/>
      <c r="BF17" s="231"/>
      <c r="BG17" s="231"/>
      <c r="BH17" s="231"/>
      <c r="BI17" s="231"/>
      <c r="BJ17" s="231"/>
      <c r="BK17" s="231"/>
      <c r="BL17" s="231"/>
      <c r="BM17" s="231"/>
      <c r="BN17" s="231"/>
      <c r="BO17" s="231"/>
      <c r="BP17" s="231"/>
      <c r="BQ17" s="236">
        <v>11</v>
      </c>
      <c r="BR17" s="237"/>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2"/>
    </row>
    <row r="18" spans="1:131" s="233" customFormat="1" ht="26.25" customHeight="1" x14ac:dyDescent="0.2">
      <c r="A18" s="236">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0"/>
      <c r="BA18" s="230"/>
      <c r="BB18" s="230"/>
      <c r="BC18" s="230"/>
      <c r="BD18" s="230"/>
      <c r="BE18" s="231"/>
      <c r="BF18" s="231"/>
      <c r="BG18" s="231"/>
      <c r="BH18" s="231"/>
      <c r="BI18" s="231"/>
      <c r="BJ18" s="231"/>
      <c r="BK18" s="231"/>
      <c r="BL18" s="231"/>
      <c r="BM18" s="231"/>
      <c r="BN18" s="231"/>
      <c r="BO18" s="231"/>
      <c r="BP18" s="231"/>
      <c r="BQ18" s="236">
        <v>12</v>
      </c>
      <c r="BR18" s="237"/>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2"/>
    </row>
    <row r="19" spans="1:131" s="233" customFormat="1" ht="26.25" customHeight="1" x14ac:dyDescent="0.2">
      <c r="A19" s="236">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0"/>
      <c r="BA19" s="230"/>
      <c r="BB19" s="230"/>
      <c r="BC19" s="230"/>
      <c r="BD19" s="230"/>
      <c r="BE19" s="231"/>
      <c r="BF19" s="231"/>
      <c r="BG19" s="231"/>
      <c r="BH19" s="231"/>
      <c r="BI19" s="231"/>
      <c r="BJ19" s="231"/>
      <c r="BK19" s="231"/>
      <c r="BL19" s="231"/>
      <c r="BM19" s="231"/>
      <c r="BN19" s="231"/>
      <c r="BO19" s="231"/>
      <c r="BP19" s="231"/>
      <c r="BQ19" s="236">
        <v>13</v>
      </c>
      <c r="BR19" s="237"/>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2"/>
    </row>
    <row r="20" spans="1:131" s="233" customFormat="1" ht="26.25" customHeight="1" x14ac:dyDescent="0.2">
      <c r="A20" s="236">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0"/>
      <c r="BA20" s="230"/>
      <c r="BB20" s="230"/>
      <c r="BC20" s="230"/>
      <c r="BD20" s="230"/>
      <c r="BE20" s="231"/>
      <c r="BF20" s="231"/>
      <c r="BG20" s="231"/>
      <c r="BH20" s="231"/>
      <c r="BI20" s="231"/>
      <c r="BJ20" s="231"/>
      <c r="BK20" s="231"/>
      <c r="BL20" s="231"/>
      <c r="BM20" s="231"/>
      <c r="BN20" s="231"/>
      <c r="BO20" s="231"/>
      <c r="BP20" s="231"/>
      <c r="BQ20" s="236">
        <v>14</v>
      </c>
      <c r="BR20" s="237"/>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2"/>
    </row>
    <row r="21" spans="1:131" s="233" customFormat="1" ht="26.25" customHeight="1" thickBot="1" x14ac:dyDescent="0.25">
      <c r="A21" s="236">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0"/>
      <c r="BA21" s="230"/>
      <c r="BB21" s="230"/>
      <c r="BC21" s="230"/>
      <c r="BD21" s="230"/>
      <c r="BE21" s="231"/>
      <c r="BF21" s="231"/>
      <c r="BG21" s="231"/>
      <c r="BH21" s="231"/>
      <c r="BI21" s="231"/>
      <c r="BJ21" s="231"/>
      <c r="BK21" s="231"/>
      <c r="BL21" s="231"/>
      <c r="BM21" s="231"/>
      <c r="BN21" s="231"/>
      <c r="BO21" s="231"/>
      <c r="BP21" s="231"/>
      <c r="BQ21" s="236">
        <v>15</v>
      </c>
      <c r="BR21" s="237"/>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2"/>
    </row>
    <row r="22" spans="1:131" s="233" customFormat="1" ht="26.25" customHeight="1" x14ac:dyDescent="0.2">
      <c r="A22" s="236">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375</v>
      </c>
      <c r="BA22" s="1029"/>
      <c r="BB22" s="1029"/>
      <c r="BC22" s="1029"/>
      <c r="BD22" s="1030"/>
      <c r="BE22" s="231"/>
      <c r="BF22" s="231"/>
      <c r="BG22" s="231"/>
      <c r="BH22" s="231"/>
      <c r="BI22" s="231"/>
      <c r="BJ22" s="231"/>
      <c r="BK22" s="231"/>
      <c r="BL22" s="231"/>
      <c r="BM22" s="231"/>
      <c r="BN22" s="231"/>
      <c r="BO22" s="231"/>
      <c r="BP22" s="231"/>
      <c r="BQ22" s="236">
        <v>16</v>
      </c>
      <c r="BR22" s="237"/>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2"/>
    </row>
    <row r="23" spans="1:131" s="233" customFormat="1" ht="26.25" customHeight="1" thickBot="1" x14ac:dyDescent="0.25">
      <c r="A23" s="238" t="s">
        <v>376</v>
      </c>
      <c r="B23" s="938" t="s">
        <v>377</v>
      </c>
      <c r="C23" s="939"/>
      <c r="D23" s="939"/>
      <c r="E23" s="939"/>
      <c r="F23" s="939"/>
      <c r="G23" s="939"/>
      <c r="H23" s="939"/>
      <c r="I23" s="939"/>
      <c r="J23" s="939"/>
      <c r="K23" s="939"/>
      <c r="L23" s="939"/>
      <c r="M23" s="939"/>
      <c r="N23" s="939"/>
      <c r="O23" s="939"/>
      <c r="P23" s="949"/>
      <c r="Q23" s="1068">
        <f>+Q7</f>
        <v>9147</v>
      </c>
      <c r="R23" s="1062"/>
      <c r="S23" s="1062"/>
      <c r="T23" s="1062"/>
      <c r="U23" s="1062"/>
      <c r="V23" s="1062">
        <f>+V7</f>
        <v>8708</v>
      </c>
      <c r="W23" s="1062"/>
      <c r="X23" s="1062"/>
      <c r="Y23" s="1062"/>
      <c r="Z23" s="1062"/>
      <c r="AA23" s="1062">
        <f>+AA7</f>
        <v>439</v>
      </c>
      <c r="AB23" s="1062"/>
      <c r="AC23" s="1062"/>
      <c r="AD23" s="1062"/>
      <c r="AE23" s="1069"/>
      <c r="AF23" s="1070">
        <v>425</v>
      </c>
      <c r="AG23" s="1062"/>
      <c r="AH23" s="1062"/>
      <c r="AI23" s="1062"/>
      <c r="AJ23" s="1071"/>
      <c r="AK23" s="1072"/>
      <c r="AL23" s="1073"/>
      <c r="AM23" s="1073"/>
      <c r="AN23" s="1073"/>
      <c r="AO23" s="1073"/>
      <c r="AP23" s="1062">
        <f>+AP7</f>
        <v>6357</v>
      </c>
      <c r="AQ23" s="1062"/>
      <c r="AR23" s="1062"/>
      <c r="AS23" s="1062"/>
      <c r="AT23" s="1062"/>
      <c r="AU23" s="1063"/>
      <c r="AV23" s="1063"/>
      <c r="AW23" s="1063"/>
      <c r="AX23" s="1063"/>
      <c r="AY23" s="1064"/>
      <c r="AZ23" s="1065" t="s">
        <v>122</v>
      </c>
      <c r="BA23" s="1066"/>
      <c r="BB23" s="1066"/>
      <c r="BC23" s="1066"/>
      <c r="BD23" s="1067"/>
      <c r="BE23" s="231"/>
      <c r="BF23" s="231"/>
      <c r="BG23" s="231"/>
      <c r="BH23" s="231"/>
      <c r="BI23" s="231"/>
      <c r="BJ23" s="231"/>
      <c r="BK23" s="231"/>
      <c r="BL23" s="231"/>
      <c r="BM23" s="231"/>
      <c r="BN23" s="231"/>
      <c r="BO23" s="231"/>
      <c r="BP23" s="231"/>
      <c r="BQ23" s="236">
        <v>17</v>
      </c>
      <c r="BR23" s="237"/>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2"/>
    </row>
    <row r="24" spans="1:131" s="233" customFormat="1" ht="26.25" customHeight="1" x14ac:dyDescent="0.2">
      <c r="A24" s="1061" t="s">
        <v>378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0"/>
      <c r="BA24" s="230"/>
      <c r="BB24" s="230"/>
      <c r="BC24" s="230"/>
      <c r="BD24" s="230"/>
      <c r="BE24" s="231"/>
      <c r="BF24" s="231"/>
      <c r="BG24" s="231"/>
      <c r="BH24" s="231"/>
      <c r="BI24" s="231"/>
      <c r="BJ24" s="231"/>
      <c r="BK24" s="231"/>
      <c r="BL24" s="231"/>
      <c r="BM24" s="231"/>
      <c r="BN24" s="231"/>
      <c r="BO24" s="231"/>
      <c r="BP24" s="231"/>
      <c r="BQ24" s="236">
        <v>18</v>
      </c>
      <c r="BR24" s="237"/>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2"/>
    </row>
    <row r="25" spans="1:131" ht="26.25" customHeight="1" thickBot="1" x14ac:dyDescent="0.25">
      <c r="A25" s="1060" t="s">
        <v>379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0"/>
      <c r="BK25" s="230"/>
      <c r="BL25" s="230"/>
      <c r="BM25" s="230"/>
      <c r="BN25" s="230"/>
      <c r="BO25" s="239"/>
      <c r="BP25" s="239"/>
      <c r="BQ25" s="236">
        <v>19</v>
      </c>
      <c r="BR25" s="237"/>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28"/>
    </row>
    <row r="26" spans="1:131" ht="26.25" customHeight="1" x14ac:dyDescent="0.2">
      <c r="A26" s="996" t="s">
        <v>357</v>
      </c>
      <c r="B26" s="997"/>
      <c r="C26" s="997"/>
      <c r="D26" s="997"/>
      <c r="E26" s="997"/>
      <c r="F26" s="997"/>
      <c r="G26" s="997"/>
      <c r="H26" s="997"/>
      <c r="I26" s="997"/>
      <c r="J26" s="997"/>
      <c r="K26" s="997"/>
      <c r="L26" s="997"/>
      <c r="M26" s="997"/>
      <c r="N26" s="997"/>
      <c r="O26" s="997"/>
      <c r="P26" s="998"/>
      <c r="Q26" s="1002" t="s">
        <v>380</v>
      </c>
      <c r="R26" s="1003"/>
      <c r="S26" s="1003"/>
      <c r="T26" s="1003"/>
      <c r="U26" s="1004"/>
      <c r="V26" s="1002" t="s">
        <v>381</v>
      </c>
      <c r="W26" s="1003"/>
      <c r="X26" s="1003"/>
      <c r="Y26" s="1003"/>
      <c r="Z26" s="1004"/>
      <c r="AA26" s="1002" t="s">
        <v>382</v>
      </c>
      <c r="AB26" s="1003"/>
      <c r="AC26" s="1003"/>
      <c r="AD26" s="1003"/>
      <c r="AE26" s="1003"/>
      <c r="AF26" s="1056" t="s">
        <v>383</v>
      </c>
      <c r="AG26" s="1009"/>
      <c r="AH26" s="1009"/>
      <c r="AI26" s="1009"/>
      <c r="AJ26" s="1057"/>
      <c r="AK26" s="1003" t="s">
        <v>384</v>
      </c>
      <c r="AL26" s="1003"/>
      <c r="AM26" s="1003"/>
      <c r="AN26" s="1003"/>
      <c r="AO26" s="1004"/>
      <c r="AP26" s="1002" t="s">
        <v>385</v>
      </c>
      <c r="AQ26" s="1003"/>
      <c r="AR26" s="1003"/>
      <c r="AS26" s="1003"/>
      <c r="AT26" s="1004"/>
      <c r="AU26" s="1002" t="s">
        <v>386</v>
      </c>
      <c r="AV26" s="1003"/>
      <c r="AW26" s="1003"/>
      <c r="AX26" s="1003"/>
      <c r="AY26" s="1004"/>
      <c r="AZ26" s="1002" t="s">
        <v>387</v>
      </c>
      <c r="BA26" s="1003"/>
      <c r="BB26" s="1003"/>
      <c r="BC26" s="1003"/>
      <c r="BD26" s="1004"/>
      <c r="BE26" s="1002" t="s">
        <v>364</v>
      </c>
      <c r="BF26" s="1003"/>
      <c r="BG26" s="1003"/>
      <c r="BH26" s="1003"/>
      <c r="BI26" s="1016"/>
      <c r="BJ26" s="230"/>
      <c r="BK26" s="230"/>
      <c r="BL26" s="230"/>
      <c r="BM26" s="230"/>
      <c r="BN26" s="230"/>
      <c r="BO26" s="239"/>
      <c r="BP26" s="239"/>
      <c r="BQ26" s="236">
        <v>20</v>
      </c>
      <c r="BR26" s="237"/>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28"/>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0"/>
      <c r="BK27" s="230"/>
      <c r="BL27" s="230"/>
      <c r="BM27" s="230"/>
      <c r="BN27" s="230"/>
      <c r="BO27" s="239"/>
      <c r="BP27" s="239"/>
      <c r="BQ27" s="236">
        <v>21</v>
      </c>
      <c r="BR27" s="237"/>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28"/>
    </row>
    <row r="28" spans="1:131" ht="26.25" customHeight="1" thickTop="1" x14ac:dyDescent="0.2">
      <c r="A28" s="240">
        <v>1</v>
      </c>
      <c r="B28" s="1048" t="s">
        <v>388</v>
      </c>
      <c r="C28" s="1049"/>
      <c r="D28" s="1049"/>
      <c r="E28" s="1049"/>
      <c r="F28" s="1049"/>
      <c r="G28" s="1049"/>
      <c r="H28" s="1049"/>
      <c r="I28" s="1049"/>
      <c r="J28" s="1049"/>
      <c r="K28" s="1049"/>
      <c r="L28" s="1049"/>
      <c r="M28" s="1049"/>
      <c r="N28" s="1049"/>
      <c r="O28" s="1049"/>
      <c r="P28" s="1050"/>
      <c r="Q28" s="1051">
        <v>2762</v>
      </c>
      <c r="R28" s="1052"/>
      <c r="S28" s="1052"/>
      <c r="T28" s="1052"/>
      <c r="U28" s="1052"/>
      <c r="V28" s="1052">
        <v>2752</v>
      </c>
      <c r="W28" s="1052"/>
      <c r="X28" s="1052"/>
      <c r="Y28" s="1052"/>
      <c r="Z28" s="1052"/>
      <c r="AA28" s="1052">
        <f>+Q28-V28</f>
        <v>10</v>
      </c>
      <c r="AB28" s="1052"/>
      <c r="AC28" s="1052"/>
      <c r="AD28" s="1052"/>
      <c r="AE28" s="1053"/>
      <c r="AF28" s="1054">
        <v>10</v>
      </c>
      <c r="AG28" s="1052"/>
      <c r="AH28" s="1052"/>
      <c r="AI28" s="1052"/>
      <c r="AJ28" s="1055"/>
      <c r="AK28" s="1043">
        <v>205</v>
      </c>
      <c r="AL28" s="1044"/>
      <c r="AM28" s="1044"/>
      <c r="AN28" s="1044"/>
      <c r="AO28" s="1044"/>
      <c r="AP28" s="1042" t="s">
        <v>487</v>
      </c>
      <c r="AQ28" s="1042"/>
      <c r="AR28" s="1042"/>
      <c r="AS28" s="1042"/>
      <c r="AT28" s="1042"/>
      <c r="AU28" s="1042" t="s">
        <v>487</v>
      </c>
      <c r="AV28" s="1042"/>
      <c r="AW28" s="1042"/>
      <c r="AX28" s="1042"/>
      <c r="AY28" s="1042"/>
      <c r="AZ28" s="1045" t="s">
        <v>487</v>
      </c>
      <c r="BA28" s="1045"/>
      <c r="BB28" s="1045"/>
      <c r="BC28" s="1045"/>
      <c r="BD28" s="1045"/>
      <c r="BE28" s="1046"/>
      <c r="BF28" s="1046"/>
      <c r="BG28" s="1046"/>
      <c r="BH28" s="1046"/>
      <c r="BI28" s="1047"/>
      <c r="BJ28" s="230"/>
      <c r="BK28" s="230"/>
      <c r="BL28" s="230"/>
      <c r="BM28" s="230"/>
      <c r="BN28" s="230"/>
      <c r="BO28" s="239"/>
      <c r="BP28" s="239"/>
      <c r="BQ28" s="236">
        <v>22</v>
      </c>
      <c r="BR28" s="237"/>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28"/>
    </row>
    <row r="29" spans="1:131" ht="26.25" customHeight="1" x14ac:dyDescent="0.2">
      <c r="A29" s="240">
        <v>2</v>
      </c>
      <c r="B29" s="1031" t="s">
        <v>389</v>
      </c>
      <c r="C29" s="1032"/>
      <c r="D29" s="1032"/>
      <c r="E29" s="1032"/>
      <c r="F29" s="1032"/>
      <c r="G29" s="1032"/>
      <c r="H29" s="1032"/>
      <c r="I29" s="1032"/>
      <c r="J29" s="1032"/>
      <c r="K29" s="1032"/>
      <c r="L29" s="1032"/>
      <c r="M29" s="1032"/>
      <c r="N29" s="1032"/>
      <c r="O29" s="1032"/>
      <c r="P29" s="1033"/>
      <c r="Q29" s="1039">
        <v>2031</v>
      </c>
      <c r="R29" s="1040"/>
      <c r="S29" s="1040"/>
      <c r="T29" s="1040"/>
      <c r="U29" s="1040"/>
      <c r="V29" s="1040">
        <v>1940</v>
      </c>
      <c r="W29" s="1040"/>
      <c r="X29" s="1040"/>
      <c r="Y29" s="1040"/>
      <c r="Z29" s="1040"/>
      <c r="AA29" s="1040">
        <f>+Q29-V29</f>
        <v>91</v>
      </c>
      <c r="AB29" s="1040"/>
      <c r="AC29" s="1040"/>
      <c r="AD29" s="1040"/>
      <c r="AE29" s="1041"/>
      <c r="AF29" s="1036">
        <v>91</v>
      </c>
      <c r="AG29" s="1037"/>
      <c r="AH29" s="1037"/>
      <c r="AI29" s="1037"/>
      <c r="AJ29" s="1038"/>
      <c r="AK29" s="981">
        <v>299</v>
      </c>
      <c r="AL29" s="972"/>
      <c r="AM29" s="972"/>
      <c r="AN29" s="972"/>
      <c r="AO29" s="972"/>
      <c r="AP29" s="1042" t="s">
        <v>487</v>
      </c>
      <c r="AQ29" s="1042"/>
      <c r="AR29" s="1042"/>
      <c r="AS29" s="1042"/>
      <c r="AT29" s="1042"/>
      <c r="AU29" s="1042" t="s">
        <v>487</v>
      </c>
      <c r="AV29" s="1042"/>
      <c r="AW29" s="1042"/>
      <c r="AX29" s="1042"/>
      <c r="AY29" s="1042"/>
      <c r="AZ29" s="1042" t="s">
        <v>487</v>
      </c>
      <c r="BA29" s="1042"/>
      <c r="BB29" s="1042"/>
      <c r="BC29" s="1042"/>
      <c r="BD29" s="1042"/>
      <c r="BE29" s="973"/>
      <c r="BF29" s="973"/>
      <c r="BG29" s="973"/>
      <c r="BH29" s="973"/>
      <c r="BI29" s="974"/>
      <c r="BJ29" s="230"/>
      <c r="BK29" s="230"/>
      <c r="BL29" s="230"/>
      <c r="BM29" s="230"/>
      <c r="BN29" s="230"/>
      <c r="BO29" s="239"/>
      <c r="BP29" s="239"/>
      <c r="BQ29" s="236">
        <v>23</v>
      </c>
      <c r="BR29" s="237"/>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28"/>
    </row>
    <row r="30" spans="1:131" ht="26.25" customHeight="1" x14ac:dyDescent="0.2">
      <c r="A30" s="240">
        <v>3</v>
      </c>
      <c r="B30" s="1031" t="s">
        <v>390</v>
      </c>
      <c r="C30" s="1032"/>
      <c r="D30" s="1032"/>
      <c r="E30" s="1032"/>
      <c r="F30" s="1032"/>
      <c r="G30" s="1032"/>
      <c r="H30" s="1032"/>
      <c r="I30" s="1032"/>
      <c r="J30" s="1032"/>
      <c r="K30" s="1032"/>
      <c r="L30" s="1032"/>
      <c r="M30" s="1032"/>
      <c r="N30" s="1032"/>
      <c r="O30" s="1032"/>
      <c r="P30" s="1033"/>
      <c r="Q30" s="1039">
        <v>313</v>
      </c>
      <c r="R30" s="1040"/>
      <c r="S30" s="1040"/>
      <c r="T30" s="1040"/>
      <c r="U30" s="1040"/>
      <c r="V30" s="1040">
        <v>307</v>
      </c>
      <c r="W30" s="1040"/>
      <c r="X30" s="1040"/>
      <c r="Y30" s="1040"/>
      <c r="Z30" s="1040"/>
      <c r="AA30" s="1040">
        <f>+Q30-V30</f>
        <v>6</v>
      </c>
      <c r="AB30" s="1040"/>
      <c r="AC30" s="1040"/>
      <c r="AD30" s="1040"/>
      <c r="AE30" s="1041"/>
      <c r="AF30" s="1036">
        <v>6</v>
      </c>
      <c r="AG30" s="1037"/>
      <c r="AH30" s="1037"/>
      <c r="AI30" s="1037"/>
      <c r="AJ30" s="1038"/>
      <c r="AK30" s="981">
        <v>75</v>
      </c>
      <c r="AL30" s="972"/>
      <c r="AM30" s="972"/>
      <c r="AN30" s="972"/>
      <c r="AO30" s="972"/>
      <c r="AP30" s="1042" t="s">
        <v>487</v>
      </c>
      <c r="AQ30" s="1042"/>
      <c r="AR30" s="1042"/>
      <c r="AS30" s="1042"/>
      <c r="AT30" s="1042"/>
      <c r="AU30" s="1042" t="s">
        <v>487</v>
      </c>
      <c r="AV30" s="1042"/>
      <c r="AW30" s="1042"/>
      <c r="AX30" s="1042"/>
      <c r="AY30" s="1042"/>
      <c r="AZ30" s="1042" t="s">
        <v>487</v>
      </c>
      <c r="BA30" s="1042"/>
      <c r="BB30" s="1042"/>
      <c r="BC30" s="1042"/>
      <c r="BD30" s="1042"/>
      <c r="BE30" s="973"/>
      <c r="BF30" s="973"/>
      <c r="BG30" s="973"/>
      <c r="BH30" s="973"/>
      <c r="BI30" s="974"/>
      <c r="BJ30" s="230"/>
      <c r="BK30" s="230"/>
      <c r="BL30" s="230"/>
      <c r="BM30" s="230"/>
      <c r="BN30" s="230"/>
      <c r="BO30" s="239"/>
      <c r="BP30" s="239"/>
      <c r="BQ30" s="236">
        <v>24</v>
      </c>
      <c r="BR30" s="237"/>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28"/>
    </row>
    <row r="31" spans="1:131" ht="26.25" customHeight="1" x14ac:dyDescent="0.2">
      <c r="A31" s="240">
        <v>4</v>
      </c>
      <c r="B31" s="1031" t="s">
        <v>391</v>
      </c>
      <c r="C31" s="1032"/>
      <c r="D31" s="1032"/>
      <c r="E31" s="1032"/>
      <c r="F31" s="1032"/>
      <c r="G31" s="1032"/>
      <c r="H31" s="1032"/>
      <c r="I31" s="1032"/>
      <c r="J31" s="1032"/>
      <c r="K31" s="1032"/>
      <c r="L31" s="1032"/>
      <c r="M31" s="1032"/>
      <c r="N31" s="1032"/>
      <c r="O31" s="1032"/>
      <c r="P31" s="1033"/>
      <c r="Q31" s="1039">
        <v>666</v>
      </c>
      <c r="R31" s="1040"/>
      <c r="S31" s="1040"/>
      <c r="T31" s="1040"/>
      <c r="U31" s="1040"/>
      <c r="V31" s="1040">
        <v>656</v>
      </c>
      <c r="W31" s="1040"/>
      <c r="X31" s="1040"/>
      <c r="Y31" s="1040"/>
      <c r="Z31" s="1040"/>
      <c r="AA31" s="1040">
        <f t="shared" ref="AA31:AA33" si="0">+Q31-V31</f>
        <v>10</v>
      </c>
      <c r="AB31" s="1040"/>
      <c r="AC31" s="1040"/>
      <c r="AD31" s="1040"/>
      <c r="AE31" s="1041"/>
      <c r="AF31" s="1036">
        <v>10</v>
      </c>
      <c r="AG31" s="1037"/>
      <c r="AH31" s="1037"/>
      <c r="AI31" s="1037"/>
      <c r="AJ31" s="1038"/>
      <c r="AK31" s="981" t="s">
        <v>557</v>
      </c>
      <c r="AL31" s="972"/>
      <c r="AM31" s="972"/>
      <c r="AN31" s="972"/>
      <c r="AO31" s="972"/>
      <c r="AP31" s="972">
        <v>18</v>
      </c>
      <c r="AQ31" s="972"/>
      <c r="AR31" s="972"/>
      <c r="AS31" s="972"/>
      <c r="AT31" s="972"/>
      <c r="AU31" s="1042" t="s">
        <v>487</v>
      </c>
      <c r="AV31" s="1042"/>
      <c r="AW31" s="1042"/>
      <c r="AX31" s="1042"/>
      <c r="AY31" s="1042"/>
      <c r="AZ31" s="1042" t="s">
        <v>487</v>
      </c>
      <c r="BA31" s="1042"/>
      <c r="BB31" s="1042"/>
      <c r="BC31" s="1042"/>
      <c r="BD31" s="1042"/>
      <c r="BE31" s="973"/>
      <c r="BF31" s="973"/>
      <c r="BG31" s="973"/>
      <c r="BH31" s="973"/>
      <c r="BI31" s="974"/>
      <c r="BJ31" s="230"/>
      <c r="BK31" s="230"/>
      <c r="BL31" s="230"/>
      <c r="BM31" s="230"/>
      <c r="BN31" s="230"/>
      <c r="BO31" s="239"/>
      <c r="BP31" s="239"/>
      <c r="BQ31" s="236">
        <v>25</v>
      </c>
      <c r="BR31" s="237"/>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28"/>
    </row>
    <row r="32" spans="1:131" ht="26.25" customHeight="1" x14ac:dyDescent="0.2">
      <c r="A32" s="240">
        <v>5</v>
      </c>
      <c r="B32" s="1031" t="s">
        <v>392</v>
      </c>
      <c r="C32" s="1032"/>
      <c r="D32" s="1032"/>
      <c r="E32" s="1032"/>
      <c r="F32" s="1032"/>
      <c r="G32" s="1032"/>
      <c r="H32" s="1032"/>
      <c r="I32" s="1032"/>
      <c r="J32" s="1032"/>
      <c r="K32" s="1032"/>
      <c r="L32" s="1032"/>
      <c r="M32" s="1032"/>
      <c r="N32" s="1032"/>
      <c r="O32" s="1032"/>
      <c r="P32" s="1033"/>
      <c r="Q32" s="1039">
        <v>648</v>
      </c>
      <c r="R32" s="1040"/>
      <c r="S32" s="1040"/>
      <c r="T32" s="1040"/>
      <c r="U32" s="1040"/>
      <c r="V32" s="1040">
        <v>628</v>
      </c>
      <c r="W32" s="1040"/>
      <c r="X32" s="1040"/>
      <c r="Y32" s="1040"/>
      <c r="Z32" s="1040"/>
      <c r="AA32" s="1040">
        <f t="shared" si="0"/>
        <v>20</v>
      </c>
      <c r="AB32" s="1040"/>
      <c r="AC32" s="1040"/>
      <c r="AD32" s="1040"/>
      <c r="AE32" s="1041"/>
      <c r="AF32" s="1036">
        <v>755</v>
      </c>
      <c r="AG32" s="1037"/>
      <c r="AH32" s="1037"/>
      <c r="AI32" s="1037"/>
      <c r="AJ32" s="1038"/>
      <c r="AK32" s="981">
        <v>42</v>
      </c>
      <c r="AL32" s="972"/>
      <c r="AM32" s="972"/>
      <c r="AN32" s="972"/>
      <c r="AO32" s="972"/>
      <c r="AP32" s="972">
        <v>1299</v>
      </c>
      <c r="AQ32" s="972"/>
      <c r="AR32" s="972"/>
      <c r="AS32" s="972"/>
      <c r="AT32" s="972"/>
      <c r="AU32" s="972">
        <v>343</v>
      </c>
      <c r="AV32" s="972"/>
      <c r="AW32" s="972"/>
      <c r="AX32" s="972"/>
      <c r="AY32" s="972"/>
      <c r="AZ32" s="1042" t="s">
        <v>487</v>
      </c>
      <c r="BA32" s="1042"/>
      <c r="BB32" s="1042"/>
      <c r="BC32" s="1042"/>
      <c r="BD32" s="1042"/>
      <c r="BE32" s="973" t="s">
        <v>393</v>
      </c>
      <c r="BF32" s="973"/>
      <c r="BG32" s="973"/>
      <c r="BH32" s="973"/>
      <c r="BI32" s="974"/>
      <c r="BJ32" s="230"/>
      <c r="BK32" s="230"/>
      <c r="BL32" s="230"/>
      <c r="BM32" s="230"/>
      <c r="BN32" s="230"/>
      <c r="BO32" s="239"/>
      <c r="BP32" s="239"/>
      <c r="BQ32" s="236">
        <v>26</v>
      </c>
      <c r="BR32" s="237"/>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28"/>
    </row>
    <row r="33" spans="1:131" ht="26.25" customHeight="1" x14ac:dyDescent="0.2">
      <c r="A33" s="240">
        <v>6</v>
      </c>
      <c r="B33" s="1031" t="s">
        <v>394</v>
      </c>
      <c r="C33" s="1032"/>
      <c r="D33" s="1032"/>
      <c r="E33" s="1032"/>
      <c r="F33" s="1032"/>
      <c r="G33" s="1032"/>
      <c r="H33" s="1032"/>
      <c r="I33" s="1032"/>
      <c r="J33" s="1032"/>
      <c r="K33" s="1032"/>
      <c r="L33" s="1032"/>
      <c r="M33" s="1032"/>
      <c r="N33" s="1032"/>
      <c r="O33" s="1032"/>
      <c r="P33" s="1033"/>
      <c r="Q33" s="1039">
        <v>137</v>
      </c>
      <c r="R33" s="1040"/>
      <c r="S33" s="1040"/>
      <c r="T33" s="1040"/>
      <c r="U33" s="1040"/>
      <c r="V33" s="1040">
        <v>130</v>
      </c>
      <c r="W33" s="1040"/>
      <c r="X33" s="1040"/>
      <c r="Y33" s="1040"/>
      <c r="Z33" s="1040"/>
      <c r="AA33" s="1040">
        <f t="shared" si="0"/>
        <v>7</v>
      </c>
      <c r="AB33" s="1040"/>
      <c r="AC33" s="1040"/>
      <c r="AD33" s="1040"/>
      <c r="AE33" s="1041"/>
      <c r="AF33" s="1036">
        <v>31</v>
      </c>
      <c r="AG33" s="1037"/>
      <c r="AH33" s="1037"/>
      <c r="AI33" s="1037"/>
      <c r="AJ33" s="1038"/>
      <c r="AK33" s="981">
        <v>66</v>
      </c>
      <c r="AL33" s="972"/>
      <c r="AM33" s="972"/>
      <c r="AN33" s="972"/>
      <c r="AO33" s="972"/>
      <c r="AP33" s="972">
        <v>234</v>
      </c>
      <c r="AQ33" s="972"/>
      <c r="AR33" s="972"/>
      <c r="AS33" s="972"/>
      <c r="AT33" s="972"/>
      <c r="AU33" s="972">
        <v>221</v>
      </c>
      <c r="AV33" s="972"/>
      <c r="AW33" s="972"/>
      <c r="AX33" s="972"/>
      <c r="AY33" s="972"/>
      <c r="AZ33" s="1042" t="s">
        <v>487</v>
      </c>
      <c r="BA33" s="1042"/>
      <c r="BB33" s="1042"/>
      <c r="BC33" s="1042"/>
      <c r="BD33" s="1042"/>
      <c r="BE33" s="973" t="s">
        <v>393</v>
      </c>
      <c r="BF33" s="973"/>
      <c r="BG33" s="973"/>
      <c r="BH33" s="973"/>
      <c r="BI33" s="974"/>
      <c r="BJ33" s="230"/>
      <c r="BK33" s="230"/>
      <c r="BL33" s="230"/>
      <c r="BM33" s="230"/>
      <c r="BN33" s="230"/>
      <c r="BO33" s="239"/>
      <c r="BP33" s="239"/>
      <c r="BQ33" s="236">
        <v>27</v>
      </c>
      <c r="BR33" s="237"/>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28"/>
    </row>
    <row r="34" spans="1:131" ht="26.25" customHeight="1" x14ac:dyDescent="0.2">
      <c r="A34" s="240">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1"/>
      <c r="AL34" s="972"/>
      <c r="AM34" s="972"/>
      <c r="AN34" s="972"/>
      <c r="AO34" s="972"/>
      <c r="AP34" s="972"/>
      <c r="AQ34" s="972"/>
      <c r="AR34" s="972"/>
      <c r="AS34" s="972"/>
      <c r="AT34" s="972"/>
      <c r="AU34" s="972"/>
      <c r="AV34" s="972"/>
      <c r="AW34" s="972"/>
      <c r="AX34" s="972"/>
      <c r="AY34" s="972"/>
      <c r="AZ34" s="1042"/>
      <c r="BA34" s="1042"/>
      <c r="BB34" s="1042"/>
      <c r="BC34" s="1042"/>
      <c r="BD34" s="1042"/>
      <c r="BE34" s="973"/>
      <c r="BF34" s="973"/>
      <c r="BG34" s="973"/>
      <c r="BH34" s="973"/>
      <c r="BI34" s="974"/>
      <c r="BJ34" s="230"/>
      <c r="BK34" s="230"/>
      <c r="BL34" s="230"/>
      <c r="BM34" s="230"/>
      <c r="BN34" s="230"/>
      <c r="BO34" s="239"/>
      <c r="BP34" s="239"/>
      <c r="BQ34" s="236">
        <v>28</v>
      </c>
      <c r="BR34" s="237"/>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28"/>
    </row>
    <row r="35" spans="1:131" ht="26.25" customHeight="1" x14ac:dyDescent="0.2">
      <c r="A35" s="240">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1"/>
      <c r="AL35" s="972"/>
      <c r="AM35" s="972"/>
      <c r="AN35" s="972"/>
      <c r="AO35" s="972"/>
      <c r="AP35" s="972"/>
      <c r="AQ35" s="972"/>
      <c r="AR35" s="972"/>
      <c r="AS35" s="972"/>
      <c r="AT35" s="972"/>
      <c r="AU35" s="972"/>
      <c r="AV35" s="972"/>
      <c r="AW35" s="972"/>
      <c r="AX35" s="972"/>
      <c r="AY35" s="972"/>
      <c r="AZ35" s="1042"/>
      <c r="BA35" s="1042"/>
      <c r="BB35" s="1042"/>
      <c r="BC35" s="1042"/>
      <c r="BD35" s="1042"/>
      <c r="BE35" s="973"/>
      <c r="BF35" s="973"/>
      <c r="BG35" s="973"/>
      <c r="BH35" s="973"/>
      <c r="BI35" s="974"/>
      <c r="BJ35" s="230"/>
      <c r="BK35" s="230"/>
      <c r="BL35" s="230"/>
      <c r="BM35" s="230"/>
      <c r="BN35" s="230"/>
      <c r="BO35" s="239"/>
      <c r="BP35" s="239"/>
      <c r="BQ35" s="236">
        <v>29</v>
      </c>
      <c r="BR35" s="237"/>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28"/>
    </row>
    <row r="36" spans="1:131" ht="26.25" customHeight="1" x14ac:dyDescent="0.2">
      <c r="A36" s="240">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2"/>
      <c r="AM36" s="972"/>
      <c r="AN36" s="972"/>
      <c r="AO36" s="972"/>
      <c r="AP36" s="972"/>
      <c r="AQ36" s="972"/>
      <c r="AR36" s="972"/>
      <c r="AS36" s="972"/>
      <c r="AT36" s="972"/>
      <c r="AU36" s="972"/>
      <c r="AV36" s="972"/>
      <c r="AW36" s="972"/>
      <c r="AX36" s="972"/>
      <c r="AY36" s="972"/>
      <c r="AZ36" s="1042"/>
      <c r="BA36" s="1042"/>
      <c r="BB36" s="1042"/>
      <c r="BC36" s="1042"/>
      <c r="BD36" s="1042"/>
      <c r="BE36" s="973"/>
      <c r="BF36" s="973"/>
      <c r="BG36" s="973"/>
      <c r="BH36" s="973"/>
      <c r="BI36" s="974"/>
      <c r="BJ36" s="230"/>
      <c r="BK36" s="230"/>
      <c r="BL36" s="230"/>
      <c r="BM36" s="230"/>
      <c r="BN36" s="230"/>
      <c r="BO36" s="239"/>
      <c r="BP36" s="239"/>
      <c r="BQ36" s="236">
        <v>30</v>
      </c>
      <c r="BR36" s="237"/>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28"/>
    </row>
    <row r="37" spans="1:131" ht="26.25" customHeight="1" x14ac:dyDescent="0.2">
      <c r="A37" s="240">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2"/>
      <c r="AM37" s="972"/>
      <c r="AN37" s="972"/>
      <c r="AO37" s="972"/>
      <c r="AP37" s="972"/>
      <c r="AQ37" s="972"/>
      <c r="AR37" s="972"/>
      <c r="AS37" s="972"/>
      <c r="AT37" s="972"/>
      <c r="AU37" s="972"/>
      <c r="AV37" s="972"/>
      <c r="AW37" s="972"/>
      <c r="AX37" s="972"/>
      <c r="AY37" s="972"/>
      <c r="AZ37" s="1042"/>
      <c r="BA37" s="1042"/>
      <c r="BB37" s="1042"/>
      <c r="BC37" s="1042"/>
      <c r="BD37" s="1042"/>
      <c r="BE37" s="973"/>
      <c r="BF37" s="973"/>
      <c r="BG37" s="973"/>
      <c r="BH37" s="973"/>
      <c r="BI37" s="974"/>
      <c r="BJ37" s="230"/>
      <c r="BK37" s="230"/>
      <c r="BL37" s="230"/>
      <c r="BM37" s="230"/>
      <c r="BN37" s="230"/>
      <c r="BO37" s="239"/>
      <c r="BP37" s="239"/>
      <c r="BQ37" s="236">
        <v>31</v>
      </c>
      <c r="BR37" s="237"/>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28"/>
    </row>
    <row r="38" spans="1:131" ht="26.25" customHeight="1" x14ac:dyDescent="0.2">
      <c r="A38" s="240">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30"/>
      <c r="BK38" s="230"/>
      <c r="BL38" s="230"/>
      <c r="BM38" s="230"/>
      <c r="BN38" s="230"/>
      <c r="BO38" s="239"/>
      <c r="BP38" s="239"/>
      <c r="BQ38" s="236">
        <v>32</v>
      </c>
      <c r="BR38" s="237"/>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28"/>
    </row>
    <row r="39" spans="1:131" ht="26.25" customHeight="1" x14ac:dyDescent="0.2">
      <c r="A39" s="240">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30"/>
      <c r="BK39" s="230"/>
      <c r="BL39" s="230"/>
      <c r="BM39" s="230"/>
      <c r="BN39" s="230"/>
      <c r="BO39" s="239"/>
      <c r="BP39" s="239"/>
      <c r="BQ39" s="236">
        <v>33</v>
      </c>
      <c r="BR39" s="237"/>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28"/>
    </row>
    <row r="40" spans="1:131" ht="26.25" customHeight="1" x14ac:dyDescent="0.2">
      <c r="A40" s="236">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30"/>
      <c r="BK40" s="230"/>
      <c r="BL40" s="230"/>
      <c r="BM40" s="230"/>
      <c r="BN40" s="230"/>
      <c r="BO40" s="239"/>
      <c r="BP40" s="239"/>
      <c r="BQ40" s="236">
        <v>34</v>
      </c>
      <c r="BR40" s="237"/>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28"/>
    </row>
    <row r="41" spans="1:131" ht="26.25" customHeight="1" x14ac:dyDescent="0.2">
      <c r="A41" s="236">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30"/>
      <c r="BK41" s="230"/>
      <c r="BL41" s="230"/>
      <c r="BM41" s="230"/>
      <c r="BN41" s="230"/>
      <c r="BO41" s="239"/>
      <c r="BP41" s="239"/>
      <c r="BQ41" s="236">
        <v>35</v>
      </c>
      <c r="BR41" s="237"/>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28"/>
    </row>
    <row r="42" spans="1:131" ht="26.25" customHeight="1" x14ac:dyDescent="0.2">
      <c r="A42" s="236">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30"/>
      <c r="BK42" s="230"/>
      <c r="BL42" s="230"/>
      <c r="BM42" s="230"/>
      <c r="BN42" s="230"/>
      <c r="BO42" s="239"/>
      <c r="BP42" s="239"/>
      <c r="BQ42" s="236">
        <v>36</v>
      </c>
      <c r="BR42" s="237"/>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28"/>
    </row>
    <row r="43" spans="1:131" ht="26.25" customHeight="1" x14ac:dyDescent="0.2">
      <c r="A43" s="236">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30"/>
      <c r="BK43" s="230"/>
      <c r="BL43" s="230"/>
      <c r="BM43" s="230"/>
      <c r="BN43" s="230"/>
      <c r="BO43" s="239"/>
      <c r="BP43" s="239"/>
      <c r="BQ43" s="236">
        <v>37</v>
      </c>
      <c r="BR43" s="237"/>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28"/>
    </row>
    <row r="44" spans="1:131" ht="26.25" customHeight="1" x14ac:dyDescent="0.2">
      <c r="A44" s="236">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30"/>
      <c r="BK44" s="230"/>
      <c r="BL44" s="230"/>
      <c r="BM44" s="230"/>
      <c r="BN44" s="230"/>
      <c r="BO44" s="239"/>
      <c r="BP44" s="239"/>
      <c r="BQ44" s="236">
        <v>38</v>
      </c>
      <c r="BR44" s="237"/>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28"/>
    </row>
    <row r="45" spans="1:131" ht="26.25" customHeight="1" x14ac:dyDescent="0.2">
      <c r="A45" s="236">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30"/>
      <c r="BK45" s="230"/>
      <c r="BL45" s="230"/>
      <c r="BM45" s="230"/>
      <c r="BN45" s="230"/>
      <c r="BO45" s="239"/>
      <c r="BP45" s="239"/>
      <c r="BQ45" s="236">
        <v>39</v>
      </c>
      <c r="BR45" s="237"/>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28"/>
    </row>
    <row r="46" spans="1:131" ht="26.25" customHeight="1" x14ac:dyDescent="0.2">
      <c r="A46" s="236">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30"/>
      <c r="BK46" s="230"/>
      <c r="BL46" s="230"/>
      <c r="BM46" s="230"/>
      <c r="BN46" s="230"/>
      <c r="BO46" s="239"/>
      <c r="BP46" s="239"/>
      <c r="BQ46" s="236">
        <v>40</v>
      </c>
      <c r="BR46" s="237"/>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28"/>
    </row>
    <row r="47" spans="1:131" ht="26.25" customHeight="1" x14ac:dyDescent="0.2">
      <c r="A47" s="236">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30"/>
      <c r="BK47" s="230"/>
      <c r="BL47" s="230"/>
      <c r="BM47" s="230"/>
      <c r="BN47" s="230"/>
      <c r="BO47" s="239"/>
      <c r="BP47" s="239"/>
      <c r="BQ47" s="236">
        <v>41</v>
      </c>
      <c r="BR47" s="237"/>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28"/>
    </row>
    <row r="48" spans="1:131" ht="26.25" customHeight="1" x14ac:dyDescent="0.2">
      <c r="A48" s="236">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30"/>
      <c r="BK48" s="230"/>
      <c r="BL48" s="230"/>
      <c r="BM48" s="230"/>
      <c r="BN48" s="230"/>
      <c r="BO48" s="239"/>
      <c r="BP48" s="239"/>
      <c r="BQ48" s="236">
        <v>42</v>
      </c>
      <c r="BR48" s="237"/>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28"/>
    </row>
    <row r="49" spans="1:131" ht="26.25" customHeight="1" x14ac:dyDescent="0.2">
      <c r="A49" s="236">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30"/>
      <c r="BK49" s="230"/>
      <c r="BL49" s="230"/>
      <c r="BM49" s="230"/>
      <c r="BN49" s="230"/>
      <c r="BO49" s="239"/>
      <c r="BP49" s="239"/>
      <c r="BQ49" s="236">
        <v>43</v>
      </c>
      <c r="BR49" s="237"/>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28"/>
    </row>
    <row r="50" spans="1:131" ht="26.25" customHeight="1" x14ac:dyDescent="0.2">
      <c r="A50" s="236">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30"/>
      <c r="BK50" s="230"/>
      <c r="BL50" s="230"/>
      <c r="BM50" s="230"/>
      <c r="BN50" s="230"/>
      <c r="BO50" s="239"/>
      <c r="BP50" s="239"/>
      <c r="BQ50" s="236">
        <v>44</v>
      </c>
      <c r="BR50" s="237"/>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28"/>
    </row>
    <row r="51" spans="1:131" ht="26.25" customHeight="1" x14ac:dyDescent="0.2">
      <c r="A51" s="236">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30"/>
      <c r="BK51" s="230"/>
      <c r="BL51" s="230"/>
      <c r="BM51" s="230"/>
      <c r="BN51" s="230"/>
      <c r="BO51" s="239"/>
      <c r="BP51" s="239"/>
      <c r="BQ51" s="236">
        <v>45</v>
      </c>
      <c r="BR51" s="237"/>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28"/>
    </row>
    <row r="52" spans="1:131" ht="26.25" customHeight="1" x14ac:dyDescent="0.2">
      <c r="A52" s="236">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30"/>
      <c r="BK52" s="230"/>
      <c r="BL52" s="230"/>
      <c r="BM52" s="230"/>
      <c r="BN52" s="230"/>
      <c r="BO52" s="239"/>
      <c r="BP52" s="239"/>
      <c r="BQ52" s="236">
        <v>46</v>
      </c>
      <c r="BR52" s="237"/>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28"/>
    </row>
    <row r="53" spans="1:131" ht="26.25" customHeight="1" x14ac:dyDescent="0.2">
      <c r="A53" s="236">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30"/>
      <c r="BK53" s="230"/>
      <c r="BL53" s="230"/>
      <c r="BM53" s="230"/>
      <c r="BN53" s="230"/>
      <c r="BO53" s="239"/>
      <c r="BP53" s="239"/>
      <c r="BQ53" s="236">
        <v>47</v>
      </c>
      <c r="BR53" s="237"/>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28"/>
    </row>
    <row r="54" spans="1:131" ht="26.25" customHeight="1" x14ac:dyDescent="0.2">
      <c r="A54" s="236">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30"/>
      <c r="BK54" s="230"/>
      <c r="BL54" s="230"/>
      <c r="BM54" s="230"/>
      <c r="BN54" s="230"/>
      <c r="BO54" s="239"/>
      <c r="BP54" s="239"/>
      <c r="BQ54" s="236">
        <v>48</v>
      </c>
      <c r="BR54" s="237"/>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28"/>
    </row>
    <row r="55" spans="1:131" ht="26.25" customHeight="1" x14ac:dyDescent="0.2">
      <c r="A55" s="236">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30"/>
      <c r="BK55" s="230"/>
      <c r="BL55" s="230"/>
      <c r="BM55" s="230"/>
      <c r="BN55" s="230"/>
      <c r="BO55" s="239"/>
      <c r="BP55" s="239"/>
      <c r="BQ55" s="236">
        <v>49</v>
      </c>
      <c r="BR55" s="237"/>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28"/>
    </row>
    <row r="56" spans="1:131" ht="26.25" customHeight="1" x14ac:dyDescent="0.2">
      <c r="A56" s="236">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30"/>
      <c r="BK56" s="230"/>
      <c r="BL56" s="230"/>
      <c r="BM56" s="230"/>
      <c r="BN56" s="230"/>
      <c r="BO56" s="239"/>
      <c r="BP56" s="239"/>
      <c r="BQ56" s="236">
        <v>50</v>
      </c>
      <c r="BR56" s="237"/>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28"/>
    </row>
    <row r="57" spans="1:131" ht="26.25" customHeight="1" x14ac:dyDescent="0.2">
      <c r="A57" s="236">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30"/>
      <c r="BK57" s="230"/>
      <c r="BL57" s="230"/>
      <c r="BM57" s="230"/>
      <c r="BN57" s="230"/>
      <c r="BO57" s="239"/>
      <c r="BP57" s="239"/>
      <c r="BQ57" s="236">
        <v>51</v>
      </c>
      <c r="BR57" s="237"/>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28"/>
    </row>
    <row r="58" spans="1:131" ht="26.25" customHeight="1" x14ac:dyDescent="0.2">
      <c r="A58" s="236">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30"/>
      <c r="BK58" s="230"/>
      <c r="BL58" s="230"/>
      <c r="BM58" s="230"/>
      <c r="BN58" s="230"/>
      <c r="BO58" s="239"/>
      <c r="BP58" s="239"/>
      <c r="BQ58" s="236">
        <v>52</v>
      </c>
      <c r="BR58" s="237"/>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28"/>
    </row>
    <row r="59" spans="1:131" ht="26.25" customHeight="1" x14ac:dyDescent="0.2">
      <c r="A59" s="236">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30"/>
      <c r="BK59" s="230"/>
      <c r="BL59" s="230"/>
      <c r="BM59" s="230"/>
      <c r="BN59" s="230"/>
      <c r="BO59" s="239"/>
      <c r="BP59" s="239"/>
      <c r="BQ59" s="236">
        <v>53</v>
      </c>
      <c r="BR59" s="237"/>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28"/>
    </row>
    <row r="60" spans="1:131" ht="26.25" customHeight="1" x14ac:dyDescent="0.2">
      <c r="A60" s="236">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30"/>
      <c r="BK60" s="230"/>
      <c r="BL60" s="230"/>
      <c r="BM60" s="230"/>
      <c r="BN60" s="230"/>
      <c r="BO60" s="239"/>
      <c r="BP60" s="239"/>
      <c r="BQ60" s="236">
        <v>54</v>
      </c>
      <c r="BR60" s="237"/>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28"/>
    </row>
    <row r="61" spans="1:131" ht="26.25" customHeight="1" thickBot="1" x14ac:dyDescent="0.25">
      <c r="A61" s="236">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30"/>
      <c r="BK61" s="230"/>
      <c r="BL61" s="230"/>
      <c r="BM61" s="230"/>
      <c r="BN61" s="230"/>
      <c r="BO61" s="239"/>
      <c r="BP61" s="239"/>
      <c r="BQ61" s="236">
        <v>55</v>
      </c>
      <c r="BR61" s="237"/>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28"/>
    </row>
    <row r="62" spans="1:131" ht="26.25" customHeight="1" x14ac:dyDescent="0.2">
      <c r="A62" s="236">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395</v>
      </c>
      <c r="BK62" s="1029"/>
      <c r="BL62" s="1029"/>
      <c r="BM62" s="1029"/>
      <c r="BN62" s="1030"/>
      <c r="BO62" s="239"/>
      <c r="BP62" s="239"/>
      <c r="BQ62" s="236">
        <v>56</v>
      </c>
      <c r="BR62" s="237"/>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28"/>
    </row>
    <row r="63" spans="1:131" ht="26.25" customHeight="1" thickBot="1" x14ac:dyDescent="0.25">
      <c r="A63" s="238" t="s">
        <v>376</v>
      </c>
      <c r="B63" s="938" t="s">
        <v>396</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1"/>
      <c r="AF63" s="1022">
        <v>903</v>
      </c>
      <c r="AG63" s="960"/>
      <c r="AH63" s="960"/>
      <c r="AI63" s="960"/>
      <c r="AJ63" s="1023"/>
      <c r="AK63" s="1024"/>
      <c r="AL63" s="964"/>
      <c r="AM63" s="964"/>
      <c r="AN63" s="964"/>
      <c r="AO63" s="964"/>
      <c r="AP63" s="960">
        <f>+AP31+AP32+AP33</f>
        <v>1551</v>
      </c>
      <c r="AQ63" s="960"/>
      <c r="AR63" s="960"/>
      <c r="AS63" s="960"/>
      <c r="AT63" s="960"/>
      <c r="AU63" s="960">
        <f>+AU32+AU33</f>
        <v>564</v>
      </c>
      <c r="AV63" s="960"/>
      <c r="AW63" s="960"/>
      <c r="AX63" s="960"/>
      <c r="AY63" s="960"/>
      <c r="AZ63" s="1018"/>
      <c r="BA63" s="1018"/>
      <c r="BB63" s="1018"/>
      <c r="BC63" s="1018"/>
      <c r="BD63" s="1018"/>
      <c r="BE63" s="961"/>
      <c r="BF63" s="961"/>
      <c r="BG63" s="961"/>
      <c r="BH63" s="961"/>
      <c r="BI63" s="962"/>
      <c r="BJ63" s="1019" t="s">
        <v>122</v>
      </c>
      <c r="BK63" s="954"/>
      <c r="BL63" s="954"/>
      <c r="BM63" s="954"/>
      <c r="BN63" s="1020"/>
      <c r="BO63" s="239"/>
      <c r="BP63" s="239"/>
      <c r="BQ63" s="236">
        <v>57</v>
      </c>
      <c r="BR63" s="237"/>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28"/>
    </row>
    <row r="65" spans="1:131" ht="26.25" customHeight="1" thickBot="1" x14ac:dyDescent="0.25">
      <c r="A65" s="230" t="s">
        <v>397</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28"/>
    </row>
    <row r="66" spans="1:131" ht="26.25" customHeight="1" x14ac:dyDescent="0.2">
      <c r="A66" s="996" t="s">
        <v>398</v>
      </c>
      <c r="B66" s="997"/>
      <c r="C66" s="997"/>
      <c r="D66" s="997"/>
      <c r="E66" s="997"/>
      <c r="F66" s="997"/>
      <c r="G66" s="997"/>
      <c r="H66" s="997"/>
      <c r="I66" s="997"/>
      <c r="J66" s="997"/>
      <c r="K66" s="997"/>
      <c r="L66" s="997"/>
      <c r="M66" s="997"/>
      <c r="N66" s="997"/>
      <c r="O66" s="997"/>
      <c r="P66" s="998"/>
      <c r="Q66" s="1002" t="s">
        <v>380</v>
      </c>
      <c r="R66" s="1003"/>
      <c r="S66" s="1003"/>
      <c r="T66" s="1003"/>
      <c r="U66" s="1004"/>
      <c r="V66" s="1002" t="s">
        <v>381</v>
      </c>
      <c r="W66" s="1003"/>
      <c r="X66" s="1003"/>
      <c r="Y66" s="1003"/>
      <c r="Z66" s="1004"/>
      <c r="AA66" s="1002" t="s">
        <v>382</v>
      </c>
      <c r="AB66" s="1003"/>
      <c r="AC66" s="1003"/>
      <c r="AD66" s="1003"/>
      <c r="AE66" s="1004"/>
      <c r="AF66" s="1008" t="s">
        <v>383</v>
      </c>
      <c r="AG66" s="1009"/>
      <c r="AH66" s="1009"/>
      <c r="AI66" s="1009"/>
      <c r="AJ66" s="1010"/>
      <c r="AK66" s="1002" t="s">
        <v>384</v>
      </c>
      <c r="AL66" s="997"/>
      <c r="AM66" s="997"/>
      <c r="AN66" s="997"/>
      <c r="AO66" s="998"/>
      <c r="AP66" s="1002" t="s">
        <v>385</v>
      </c>
      <c r="AQ66" s="1003"/>
      <c r="AR66" s="1003"/>
      <c r="AS66" s="1003"/>
      <c r="AT66" s="1004"/>
      <c r="AU66" s="1002" t="s">
        <v>399</v>
      </c>
      <c r="AV66" s="1003"/>
      <c r="AW66" s="1003"/>
      <c r="AX66" s="1003"/>
      <c r="AY66" s="1004"/>
      <c r="AZ66" s="1002" t="s">
        <v>364</v>
      </c>
      <c r="BA66" s="1003"/>
      <c r="BB66" s="1003"/>
      <c r="BC66" s="1003"/>
      <c r="BD66" s="1016"/>
      <c r="BE66" s="239"/>
      <c r="BF66" s="239"/>
      <c r="BG66" s="239"/>
      <c r="BH66" s="239"/>
      <c r="BI66" s="239"/>
      <c r="BJ66" s="239"/>
      <c r="BK66" s="239"/>
      <c r="BL66" s="239"/>
      <c r="BM66" s="239"/>
      <c r="BN66" s="239"/>
      <c r="BO66" s="239"/>
      <c r="BP66" s="239"/>
      <c r="BQ66" s="236">
        <v>60</v>
      </c>
      <c r="BR66" s="241"/>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28"/>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39"/>
      <c r="BF67" s="239"/>
      <c r="BG67" s="239"/>
      <c r="BH67" s="239"/>
      <c r="BI67" s="239"/>
      <c r="BJ67" s="239"/>
      <c r="BK67" s="239"/>
      <c r="BL67" s="239"/>
      <c r="BM67" s="239"/>
      <c r="BN67" s="239"/>
      <c r="BO67" s="239"/>
      <c r="BP67" s="239"/>
      <c r="BQ67" s="236">
        <v>61</v>
      </c>
      <c r="BR67" s="241"/>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28"/>
    </row>
    <row r="68" spans="1:131" ht="26.25" customHeight="1" thickTop="1" x14ac:dyDescent="0.2">
      <c r="A68" s="234">
        <v>1</v>
      </c>
      <c r="B68" s="986" t="s">
        <v>546</v>
      </c>
      <c r="C68" s="987"/>
      <c r="D68" s="987"/>
      <c r="E68" s="987"/>
      <c r="F68" s="987"/>
      <c r="G68" s="987"/>
      <c r="H68" s="987"/>
      <c r="I68" s="987"/>
      <c r="J68" s="987"/>
      <c r="K68" s="987"/>
      <c r="L68" s="987"/>
      <c r="M68" s="987"/>
      <c r="N68" s="987"/>
      <c r="O68" s="987"/>
      <c r="P68" s="988"/>
      <c r="Q68" s="989">
        <v>771</v>
      </c>
      <c r="R68" s="983"/>
      <c r="S68" s="983"/>
      <c r="T68" s="983"/>
      <c r="U68" s="983"/>
      <c r="V68" s="983">
        <v>763</v>
      </c>
      <c r="W68" s="983"/>
      <c r="X68" s="983"/>
      <c r="Y68" s="983"/>
      <c r="Z68" s="983"/>
      <c r="AA68" s="983">
        <f>+Q68-V68</f>
        <v>8</v>
      </c>
      <c r="AB68" s="983"/>
      <c r="AC68" s="983"/>
      <c r="AD68" s="983"/>
      <c r="AE68" s="983"/>
      <c r="AF68" s="983">
        <v>8</v>
      </c>
      <c r="AG68" s="983"/>
      <c r="AH68" s="983"/>
      <c r="AI68" s="983"/>
      <c r="AJ68" s="983"/>
      <c r="AK68" s="983" t="s">
        <v>487</v>
      </c>
      <c r="AL68" s="983"/>
      <c r="AM68" s="983"/>
      <c r="AN68" s="983"/>
      <c r="AO68" s="983"/>
      <c r="AP68" s="983">
        <v>56</v>
      </c>
      <c r="AQ68" s="983"/>
      <c r="AR68" s="983"/>
      <c r="AS68" s="983"/>
      <c r="AT68" s="983"/>
      <c r="AU68" s="983">
        <v>26</v>
      </c>
      <c r="AV68" s="983"/>
      <c r="AW68" s="983"/>
      <c r="AX68" s="983"/>
      <c r="AY68" s="983"/>
      <c r="AZ68" s="984"/>
      <c r="BA68" s="984"/>
      <c r="BB68" s="984"/>
      <c r="BC68" s="984"/>
      <c r="BD68" s="985"/>
      <c r="BE68" s="239"/>
      <c r="BF68" s="239"/>
      <c r="BG68" s="239"/>
      <c r="BH68" s="239"/>
      <c r="BI68" s="239"/>
      <c r="BJ68" s="239"/>
      <c r="BK68" s="239"/>
      <c r="BL68" s="239"/>
      <c r="BM68" s="239"/>
      <c r="BN68" s="239"/>
      <c r="BO68" s="239"/>
      <c r="BP68" s="239"/>
      <c r="BQ68" s="236">
        <v>62</v>
      </c>
      <c r="BR68" s="241"/>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28"/>
    </row>
    <row r="69" spans="1:131" ht="26.25" customHeight="1" x14ac:dyDescent="0.2">
      <c r="A69" s="236">
        <v>2</v>
      </c>
      <c r="B69" s="975" t="s">
        <v>547</v>
      </c>
      <c r="C69" s="976"/>
      <c r="D69" s="976"/>
      <c r="E69" s="976"/>
      <c r="F69" s="976"/>
      <c r="G69" s="976"/>
      <c r="H69" s="976"/>
      <c r="I69" s="976"/>
      <c r="J69" s="976"/>
      <c r="K69" s="976"/>
      <c r="L69" s="976"/>
      <c r="M69" s="976"/>
      <c r="N69" s="976"/>
      <c r="O69" s="976"/>
      <c r="P69" s="977"/>
      <c r="Q69" s="978">
        <v>1205</v>
      </c>
      <c r="R69" s="972"/>
      <c r="S69" s="972"/>
      <c r="T69" s="972"/>
      <c r="U69" s="972"/>
      <c r="V69" s="972">
        <v>1170</v>
      </c>
      <c r="W69" s="972"/>
      <c r="X69" s="972"/>
      <c r="Y69" s="972"/>
      <c r="Z69" s="972"/>
      <c r="AA69" s="972">
        <f>+Q69-V69</f>
        <v>35</v>
      </c>
      <c r="AB69" s="972"/>
      <c r="AC69" s="972"/>
      <c r="AD69" s="972"/>
      <c r="AE69" s="972"/>
      <c r="AF69" s="972">
        <v>35</v>
      </c>
      <c r="AG69" s="972"/>
      <c r="AH69" s="972"/>
      <c r="AI69" s="972"/>
      <c r="AJ69" s="972"/>
      <c r="AK69" s="972" t="s">
        <v>487</v>
      </c>
      <c r="AL69" s="972"/>
      <c r="AM69" s="972"/>
      <c r="AN69" s="972"/>
      <c r="AO69" s="972"/>
      <c r="AP69" s="972">
        <v>791</v>
      </c>
      <c r="AQ69" s="972"/>
      <c r="AR69" s="972"/>
      <c r="AS69" s="972"/>
      <c r="AT69" s="972"/>
      <c r="AU69" s="972">
        <v>377</v>
      </c>
      <c r="AV69" s="972"/>
      <c r="AW69" s="972"/>
      <c r="AX69" s="972"/>
      <c r="AY69" s="972"/>
      <c r="AZ69" s="973"/>
      <c r="BA69" s="973"/>
      <c r="BB69" s="973"/>
      <c r="BC69" s="973"/>
      <c r="BD69" s="974"/>
      <c r="BE69" s="239"/>
      <c r="BF69" s="239"/>
      <c r="BG69" s="239"/>
      <c r="BH69" s="239"/>
      <c r="BI69" s="239"/>
      <c r="BJ69" s="239"/>
      <c r="BK69" s="239"/>
      <c r="BL69" s="239"/>
      <c r="BM69" s="239"/>
      <c r="BN69" s="239"/>
      <c r="BO69" s="239"/>
      <c r="BP69" s="239"/>
      <c r="BQ69" s="236">
        <v>63</v>
      </c>
      <c r="BR69" s="241"/>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28"/>
    </row>
    <row r="70" spans="1:131" ht="26.25" customHeight="1" x14ac:dyDescent="0.2">
      <c r="A70" s="236">
        <v>3</v>
      </c>
      <c r="B70" s="975" t="s">
        <v>548</v>
      </c>
      <c r="C70" s="976"/>
      <c r="D70" s="976"/>
      <c r="E70" s="976"/>
      <c r="F70" s="976"/>
      <c r="G70" s="976"/>
      <c r="H70" s="976"/>
      <c r="I70" s="976"/>
      <c r="J70" s="976"/>
      <c r="K70" s="976"/>
      <c r="L70" s="976"/>
      <c r="M70" s="976"/>
      <c r="N70" s="976"/>
      <c r="O70" s="976"/>
      <c r="P70" s="977"/>
      <c r="Q70" s="978">
        <v>7139</v>
      </c>
      <c r="R70" s="972"/>
      <c r="S70" s="972"/>
      <c r="T70" s="972"/>
      <c r="U70" s="972"/>
      <c r="V70" s="972">
        <v>6167</v>
      </c>
      <c r="W70" s="972"/>
      <c r="X70" s="972"/>
      <c r="Y70" s="972"/>
      <c r="Z70" s="972"/>
      <c r="AA70" s="972">
        <f t="shared" ref="AA70:AA73" si="1">+Q70-V70</f>
        <v>972</v>
      </c>
      <c r="AB70" s="972"/>
      <c r="AC70" s="972"/>
      <c r="AD70" s="972"/>
      <c r="AE70" s="972"/>
      <c r="AF70" s="972">
        <v>972</v>
      </c>
      <c r="AG70" s="972"/>
      <c r="AH70" s="972"/>
      <c r="AI70" s="972"/>
      <c r="AJ70" s="972"/>
      <c r="AK70" s="972" t="s">
        <v>487</v>
      </c>
      <c r="AL70" s="972"/>
      <c r="AM70" s="972"/>
      <c r="AN70" s="972"/>
      <c r="AO70" s="972"/>
      <c r="AP70" s="972" t="s">
        <v>487</v>
      </c>
      <c r="AQ70" s="972"/>
      <c r="AR70" s="972"/>
      <c r="AS70" s="972"/>
      <c r="AT70" s="972"/>
      <c r="AU70" s="972" t="s">
        <v>487</v>
      </c>
      <c r="AV70" s="972"/>
      <c r="AW70" s="972"/>
      <c r="AX70" s="972"/>
      <c r="AY70" s="972"/>
      <c r="AZ70" s="973"/>
      <c r="BA70" s="973"/>
      <c r="BB70" s="973"/>
      <c r="BC70" s="973"/>
      <c r="BD70" s="974"/>
      <c r="BE70" s="239"/>
      <c r="BF70" s="239"/>
      <c r="BG70" s="239"/>
      <c r="BH70" s="239"/>
      <c r="BI70" s="239"/>
      <c r="BJ70" s="239"/>
      <c r="BK70" s="239"/>
      <c r="BL70" s="239"/>
      <c r="BM70" s="239"/>
      <c r="BN70" s="239"/>
      <c r="BO70" s="239"/>
      <c r="BP70" s="239"/>
      <c r="BQ70" s="236">
        <v>64</v>
      </c>
      <c r="BR70" s="241"/>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28"/>
    </row>
    <row r="71" spans="1:131" ht="26.25" customHeight="1" x14ac:dyDescent="0.2">
      <c r="A71" s="236">
        <v>4</v>
      </c>
      <c r="B71" s="975" t="s">
        <v>549</v>
      </c>
      <c r="C71" s="976"/>
      <c r="D71" s="976"/>
      <c r="E71" s="976"/>
      <c r="F71" s="976"/>
      <c r="G71" s="976"/>
      <c r="H71" s="976"/>
      <c r="I71" s="976"/>
      <c r="J71" s="976"/>
      <c r="K71" s="976"/>
      <c r="L71" s="976"/>
      <c r="M71" s="976"/>
      <c r="N71" s="976"/>
      <c r="O71" s="976"/>
      <c r="P71" s="977"/>
      <c r="Q71" s="978">
        <v>2063</v>
      </c>
      <c r="R71" s="972"/>
      <c r="S71" s="972"/>
      <c r="T71" s="972"/>
      <c r="U71" s="972"/>
      <c r="V71" s="972">
        <v>1802</v>
      </c>
      <c r="W71" s="972"/>
      <c r="X71" s="972"/>
      <c r="Y71" s="972"/>
      <c r="Z71" s="972"/>
      <c r="AA71" s="972">
        <f t="shared" si="1"/>
        <v>261</v>
      </c>
      <c r="AB71" s="972"/>
      <c r="AC71" s="972"/>
      <c r="AD71" s="972"/>
      <c r="AE71" s="972"/>
      <c r="AF71" s="972">
        <v>261</v>
      </c>
      <c r="AG71" s="972"/>
      <c r="AH71" s="972"/>
      <c r="AI71" s="972"/>
      <c r="AJ71" s="972"/>
      <c r="AK71" s="972" t="s">
        <v>487</v>
      </c>
      <c r="AL71" s="972"/>
      <c r="AM71" s="972"/>
      <c r="AN71" s="972"/>
      <c r="AO71" s="972"/>
      <c r="AP71" s="972" t="s">
        <v>487</v>
      </c>
      <c r="AQ71" s="972"/>
      <c r="AR71" s="972"/>
      <c r="AS71" s="972"/>
      <c r="AT71" s="972"/>
      <c r="AU71" s="972" t="s">
        <v>487</v>
      </c>
      <c r="AV71" s="972"/>
      <c r="AW71" s="972"/>
      <c r="AX71" s="972"/>
      <c r="AY71" s="972"/>
      <c r="AZ71" s="973"/>
      <c r="BA71" s="973"/>
      <c r="BB71" s="973"/>
      <c r="BC71" s="973"/>
      <c r="BD71" s="974"/>
      <c r="BE71" s="239"/>
      <c r="BF71" s="239"/>
      <c r="BG71" s="239"/>
      <c r="BH71" s="239"/>
      <c r="BI71" s="239"/>
      <c r="BJ71" s="239"/>
      <c r="BK71" s="239"/>
      <c r="BL71" s="239"/>
      <c r="BM71" s="239"/>
      <c r="BN71" s="239"/>
      <c r="BO71" s="239"/>
      <c r="BP71" s="239"/>
      <c r="BQ71" s="236">
        <v>65</v>
      </c>
      <c r="BR71" s="241"/>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28"/>
    </row>
    <row r="72" spans="1:131" ht="26.25" customHeight="1" x14ac:dyDescent="0.2">
      <c r="A72" s="236">
        <v>5</v>
      </c>
      <c r="B72" s="975" t="s">
        <v>550</v>
      </c>
      <c r="C72" s="976"/>
      <c r="D72" s="976"/>
      <c r="E72" s="976"/>
      <c r="F72" s="976"/>
      <c r="G72" s="976"/>
      <c r="H72" s="976"/>
      <c r="I72" s="976"/>
      <c r="J72" s="976"/>
      <c r="K72" s="976"/>
      <c r="L72" s="976"/>
      <c r="M72" s="976"/>
      <c r="N72" s="976"/>
      <c r="O72" s="976"/>
      <c r="P72" s="977"/>
      <c r="Q72" s="978">
        <v>1017156</v>
      </c>
      <c r="R72" s="972"/>
      <c r="S72" s="972"/>
      <c r="T72" s="972"/>
      <c r="U72" s="972"/>
      <c r="V72" s="972">
        <v>995709</v>
      </c>
      <c r="W72" s="972"/>
      <c r="X72" s="972"/>
      <c r="Y72" s="972"/>
      <c r="Z72" s="972"/>
      <c r="AA72" s="972">
        <f t="shared" si="1"/>
        <v>21447</v>
      </c>
      <c r="AB72" s="972"/>
      <c r="AC72" s="972"/>
      <c r="AD72" s="972"/>
      <c r="AE72" s="972"/>
      <c r="AF72" s="972">
        <v>21447</v>
      </c>
      <c r="AG72" s="972"/>
      <c r="AH72" s="972"/>
      <c r="AI72" s="972"/>
      <c r="AJ72" s="972"/>
      <c r="AK72" s="972">
        <v>1</v>
      </c>
      <c r="AL72" s="972"/>
      <c r="AM72" s="972"/>
      <c r="AN72" s="972"/>
      <c r="AO72" s="972"/>
      <c r="AP72" s="972" t="s">
        <v>487</v>
      </c>
      <c r="AQ72" s="972"/>
      <c r="AR72" s="972"/>
      <c r="AS72" s="972"/>
      <c r="AT72" s="972"/>
      <c r="AU72" s="972" t="s">
        <v>487</v>
      </c>
      <c r="AV72" s="972"/>
      <c r="AW72" s="972"/>
      <c r="AX72" s="972"/>
      <c r="AY72" s="972"/>
      <c r="AZ72" s="973"/>
      <c r="BA72" s="973"/>
      <c r="BB72" s="973"/>
      <c r="BC72" s="973"/>
      <c r="BD72" s="974"/>
      <c r="BE72" s="239"/>
      <c r="BF72" s="239"/>
      <c r="BG72" s="239"/>
      <c r="BH72" s="239"/>
      <c r="BI72" s="239"/>
      <c r="BJ72" s="239"/>
      <c r="BK72" s="239"/>
      <c r="BL72" s="239"/>
      <c r="BM72" s="239"/>
      <c r="BN72" s="239"/>
      <c r="BO72" s="239"/>
      <c r="BP72" s="239"/>
      <c r="BQ72" s="236">
        <v>66</v>
      </c>
      <c r="BR72" s="241"/>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28"/>
    </row>
    <row r="73" spans="1:131" ht="26.25" customHeight="1" x14ac:dyDescent="0.2">
      <c r="A73" s="236">
        <v>6</v>
      </c>
      <c r="B73" s="975" t="s">
        <v>551</v>
      </c>
      <c r="C73" s="976"/>
      <c r="D73" s="976"/>
      <c r="E73" s="976"/>
      <c r="F73" s="976"/>
      <c r="G73" s="976"/>
      <c r="H73" s="976"/>
      <c r="I73" s="976"/>
      <c r="J73" s="976"/>
      <c r="K73" s="976"/>
      <c r="L73" s="976"/>
      <c r="M73" s="976"/>
      <c r="N73" s="976"/>
      <c r="O73" s="976"/>
      <c r="P73" s="977"/>
      <c r="Q73" s="978">
        <v>1955</v>
      </c>
      <c r="R73" s="972"/>
      <c r="S73" s="972"/>
      <c r="T73" s="972"/>
      <c r="U73" s="972"/>
      <c r="V73" s="972">
        <v>1864</v>
      </c>
      <c r="W73" s="972"/>
      <c r="X73" s="972"/>
      <c r="Y73" s="972"/>
      <c r="Z73" s="972"/>
      <c r="AA73" s="972">
        <f t="shared" si="1"/>
        <v>91</v>
      </c>
      <c r="AB73" s="972"/>
      <c r="AC73" s="972"/>
      <c r="AD73" s="972"/>
      <c r="AE73" s="972"/>
      <c r="AF73" s="972">
        <v>91</v>
      </c>
      <c r="AG73" s="972"/>
      <c r="AH73" s="972"/>
      <c r="AI73" s="972"/>
      <c r="AJ73" s="972"/>
      <c r="AK73" s="972" t="s">
        <v>487</v>
      </c>
      <c r="AL73" s="972"/>
      <c r="AM73" s="972"/>
      <c r="AN73" s="972"/>
      <c r="AO73" s="972"/>
      <c r="AP73" s="972">
        <v>11704</v>
      </c>
      <c r="AQ73" s="972"/>
      <c r="AR73" s="972"/>
      <c r="AS73" s="972"/>
      <c r="AT73" s="972"/>
      <c r="AU73" s="972">
        <v>1966</v>
      </c>
      <c r="AV73" s="972"/>
      <c r="AW73" s="972"/>
      <c r="AX73" s="972"/>
      <c r="AY73" s="972"/>
      <c r="AZ73" s="973"/>
      <c r="BA73" s="973"/>
      <c r="BB73" s="973"/>
      <c r="BC73" s="973"/>
      <c r="BD73" s="974"/>
      <c r="BE73" s="239"/>
      <c r="BF73" s="239"/>
      <c r="BG73" s="239"/>
      <c r="BH73" s="239"/>
      <c r="BI73" s="239"/>
      <c r="BJ73" s="239"/>
      <c r="BK73" s="239"/>
      <c r="BL73" s="239"/>
      <c r="BM73" s="239"/>
      <c r="BN73" s="239"/>
      <c r="BO73" s="239"/>
      <c r="BP73" s="239"/>
      <c r="BQ73" s="236">
        <v>67</v>
      </c>
      <c r="BR73" s="241"/>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28"/>
    </row>
    <row r="74" spans="1:131" ht="26.25" customHeight="1" x14ac:dyDescent="0.2">
      <c r="A74" s="236">
        <v>7</v>
      </c>
      <c r="B74" s="975"/>
      <c r="C74" s="976"/>
      <c r="D74" s="976"/>
      <c r="E74" s="976"/>
      <c r="F74" s="976"/>
      <c r="G74" s="976"/>
      <c r="H74" s="976"/>
      <c r="I74" s="976"/>
      <c r="J74" s="976"/>
      <c r="K74" s="976"/>
      <c r="L74" s="976"/>
      <c r="M74" s="976"/>
      <c r="N74" s="976"/>
      <c r="O74" s="976"/>
      <c r="P74" s="977"/>
      <c r="Q74" s="978"/>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73"/>
      <c r="BA74" s="973"/>
      <c r="BB74" s="973"/>
      <c r="BC74" s="973"/>
      <c r="BD74" s="974"/>
      <c r="BE74" s="239"/>
      <c r="BF74" s="239"/>
      <c r="BG74" s="239"/>
      <c r="BH74" s="239"/>
      <c r="BI74" s="239"/>
      <c r="BJ74" s="239"/>
      <c r="BK74" s="239"/>
      <c r="BL74" s="239"/>
      <c r="BM74" s="239"/>
      <c r="BN74" s="239"/>
      <c r="BO74" s="239"/>
      <c r="BP74" s="239"/>
      <c r="BQ74" s="236">
        <v>68</v>
      </c>
      <c r="BR74" s="241"/>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28"/>
    </row>
    <row r="75" spans="1:131" ht="26.25" customHeight="1" x14ac:dyDescent="0.2">
      <c r="A75" s="236">
        <v>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39"/>
      <c r="BF75" s="239"/>
      <c r="BG75" s="239"/>
      <c r="BH75" s="239"/>
      <c r="BI75" s="239"/>
      <c r="BJ75" s="239"/>
      <c r="BK75" s="239"/>
      <c r="BL75" s="239"/>
      <c r="BM75" s="239"/>
      <c r="BN75" s="239"/>
      <c r="BO75" s="239"/>
      <c r="BP75" s="239"/>
      <c r="BQ75" s="236">
        <v>69</v>
      </c>
      <c r="BR75" s="241"/>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28"/>
    </row>
    <row r="76" spans="1:131" ht="26.25" customHeight="1" x14ac:dyDescent="0.2">
      <c r="A76" s="236">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39"/>
      <c r="BF76" s="239"/>
      <c r="BG76" s="239"/>
      <c r="BH76" s="239"/>
      <c r="BI76" s="239"/>
      <c r="BJ76" s="239"/>
      <c r="BK76" s="239"/>
      <c r="BL76" s="239"/>
      <c r="BM76" s="239"/>
      <c r="BN76" s="239"/>
      <c r="BO76" s="239"/>
      <c r="BP76" s="239"/>
      <c r="BQ76" s="236">
        <v>70</v>
      </c>
      <c r="BR76" s="241"/>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28"/>
    </row>
    <row r="77" spans="1:131" ht="26.25" customHeight="1" x14ac:dyDescent="0.2">
      <c r="A77" s="236">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39"/>
      <c r="BF77" s="239"/>
      <c r="BG77" s="239"/>
      <c r="BH77" s="239"/>
      <c r="BI77" s="239"/>
      <c r="BJ77" s="239"/>
      <c r="BK77" s="239"/>
      <c r="BL77" s="239"/>
      <c r="BM77" s="239"/>
      <c r="BN77" s="239"/>
      <c r="BO77" s="239"/>
      <c r="BP77" s="239"/>
      <c r="BQ77" s="236">
        <v>71</v>
      </c>
      <c r="BR77" s="241"/>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28"/>
    </row>
    <row r="78" spans="1:131" ht="26.25" customHeight="1" x14ac:dyDescent="0.2">
      <c r="A78" s="236">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39"/>
      <c r="BF78" s="239"/>
      <c r="BG78" s="239"/>
      <c r="BH78" s="239"/>
      <c r="BI78" s="239"/>
      <c r="BJ78" s="228"/>
      <c r="BK78" s="228"/>
      <c r="BL78" s="228"/>
      <c r="BM78" s="228"/>
      <c r="BN78" s="228"/>
      <c r="BO78" s="239"/>
      <c r="BP78" s="239"/>
      <c r="BQ78" s="236">
        <v>72</v>
      </c>
      <c r="BR78" s="241"/>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28"/>
    </row>
    <row r="79" spans="1:131" ht="26.25" customHeight="1" x14ac:dyDescent="0.2">
      <c r="A79" s="236">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39"/>
      <c r="BF79" s="239"/>
      <c r="BG79" s="239"/>
      <c r="BH79" s="239"/>
      <c r="BI79" s="239"/>
      <c r="BJ79" s="228"/>
      <c r="BK79" s="228"/>
      <c r="BL79" s="228"/>
      <c r="BM79" s="228"/>
      <c r="BN79" s="228"/>
      <c r="BO79" s="239"/>
      <c r="BP79" s="239"/>
      <c r="BQ79" s="236">
        <v>73</v>
      </c>
      <c r="BR79" s="241"/>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28"/>
    </row>
    <row r="80" spans="1:131" ht="26.25" customHeight="1" x14ac:dyDescent="0.2">
      <c r="A80" s="236">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39"/>
      <c r="BF80" s="239"/>
      <c r="BG80" s="239"/>
      <c r="BH80" s="239"/>
      <c r="BI80" s="239"/>
      <c r="BJ80" s="239"/>
      <c r="BK80" s="239"/>
      <c r="BL80" s="239"/>
      <c r="BM80" s="239"/>
      <c r="BN80" s="239"/>
      <c r="BO80" s="239"/>
      <c r="BP80" s="239"/>
      <c r="BQ80" s="236">
        <v>74</v>
      </c>
      <c r="BR80" s="241"/>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28"/>
    </row>
    <row r="81" spans="1:131" ht="26.25" customHeight="1" x14ac:dyDescent="0.2">
      <c r="A81" s="236">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39"/>
      <c r="BF81" s="239"/>
      <c r="BG81" s="239"/>
      <c r="BH81" s="239"/>
      <c r="BI81" s="239"/>
      <c r="BJ81" s="239"/>
      <c r="BK81" s="239"/>
      <c r="BL81" s="239"/>
      <c r="BM81" s="239"/>
      <c r="BN81" s="239"/>
      <c r="BO81" s="239"/>
      <c r="BP81" s="239"/>
      <c r="BQ81" s="236">
        <v>75</v>
      </c>
      <c r="BR81" s="241"/>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28"/>
    </row>
    <row r="82" spans="1:131" ht="26.25" customHeight="1" x14ac:dyDescent="0.2">
      <c r="A82" s="236">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39"/>
      <c r="BF82" s="239"/>
      <c r="BG82" s="239"/>
      <c r="BH82" s="239"/>
      <c r="BI82" s="239"/>
      <c r="BJ82" s="239"/>
      <c r="BK82" s="239"/>
      <c r="BL82" s="239"/>
      <c r="BM82" s="239"/>
      <c r="BN82" s="239"/>
      <c r="BO82" s="239"/>
      <c r="BP82" s="239"/>
      <c r="BQ82" s="236">
        <v>76</v>
      </c>
      <c r="BR82" s="241"/>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28"/>
    </row>
    <row r="83" spans="1:131" ht="26.25" customHeight="1" x14ac:dyDescent="0.2">
      <c r="A83" s="236">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39"/>
      <c r="BF83" s="239"/>
      <c r="BG83" s="239"/>
      <c r="BH83" s="239"/>
      <c r="BI83" s="239"/>
      <c r="BJ83" s="239"/>
      <c r="BK83" s="239"/>
      <c r="BL83" s="239"/>
      <c r="BM83" s="239"/>
      <c r="BN83" s="239"/>
      <c r="BO83" s="239"/>
      <c r="BP83" s="239"/>
      <c r="BQ83" s="236">
        <v>77</v>
      </c>
      <c r="BR83" s="241"/>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28"/>
    </row>
    <row r="84" spans="1:131" ht="26.25" customHeight="1" x14ac:dyDescent="0.2">
      <c r="A84" s="236">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39"/>
      <c r="BF84" s="239"/>
      <c r="BG84" s="239"/>
      <c r="BH84" s="239"/>
      <c r="BI84" s="239"/>
      <c r="BJ84" s="239"/>
      <c r="BK84" s="239"/>
      <c r="BL84" s="239"/>
      <c r="BM84" s="239"/>
      <c r="BN84" s="239"/>
      <c r="BO84" s="239"/>
      <c r="BP84" s="239"/>
      <c r="BQ84" s="236">
        <v>78</v>
      </c>
      <c r="BR84" s="241"/>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28"/>
    </row>
    <row r="85" spans="1:131" ht="26.25" customHeight="1" x14ac:dyDescent="0.2">
      <c r="A85" s="236">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39"/>
      <c r="BF85" s="239"/>
      <c r="BG85" s="239"/>
      <c r="BH85" s="239"/>
      <c r="BI85" s="239"/>
      <c r="BJ85" s="239"/>
      <c r="BK85" s="239"/>
      <c r="BL85" s="239"/>
      <c r="BM85" s="239"/>
      <c r="BN85" s="239"/>
      <c r="BO85" s="239"/>
      <c r="BP85" s="239"/>
      <c r="BQ85" s="236">
        <v>79</v>
      </c>
      <c r="BR85" s="241"/>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28"/>
    </row>
    <row r="86" spans="1:131" ht="26.25" customHeight="1" x14ac:dyDescent="0.2">
      <c r="A86" s="236">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39"/>
      <c r="BF86" s="239"/>
      <c r="BG86" s="239"/>
      <c r="BH86" s="239"/>
      <c r="BI86" s="239"/>
      <c r="BJ86" s="239"/>
      <c r="BK86" s="239"/>
      <c r="BL86" s="239"/>
      <c r="BM86" s="239"/>
      <c r="BN86" s="239"/>
      <c r="BO86" s="239"/>
      <c r="BP86" s="239"/>
      <c r="BQ86" s="236">
        <v>80</v>
      </c>
      <c r="BR86" s="241"/>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28"/>
    </row>
    <row r="87" spans="1:131" ht="26.25" customHeight="1" x14ac:dyDescent="0.2">
      <c r="A87" s="242">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39"/>
      <c r="BF87" s="239"/>
      <c r="BG87" s="239"/>
      <c r="BH87" s="239"/>
      <c r="BI87" s="239"/>
      <c r="BJ87" s="239"/>
      <c r="BK87" s="239"/>
      <c r="BL87" s="239"/>
      <c r="BM87" s="239"/>
      <c r="BN87" s="239"/>
      <c r="BO87" s="239"/>
      <c r="BP87" s="239"/>
      <c r="BQ87" s="236">
        <v>81</v>
      </c>
      <c r="BR87" s="241"/>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28"/>
    </row>
    <row r="88" spans="1:131" ht="26.25" customHeight="1" thickBot="1" x14ac:dyDescent="0.25">
      <c r="A88" s="238" t="s">
        <v>376</v>
      </c>
      <c r="B88" s="938" t="s">
        <v>400</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f>+AF68+AF69+AF70+AF71+AF72+AF73</f>
        <v>22814</v>
      </c>
      <c r="AG88" s="960"/>
      <c r="AH88" s="960"/>
      <c r="AI88" s="960"/>
      <c r="AJ88" s="960"/>
      <c r="AK88" s="964"/>
      <c r="AL88" s="964"/>
      <c r="AM88" s="964"/>
      <c r="AN88" s="964"/>
      <c r="AO88" s="964"/>
      <c r="AP88" s="960">
        <f>+AP68+AP69+AP73</f>
        <v>12551</v>
      </c>
      <c r="AQ88" s="960"/>
      <c r="AR88" s="960"/>
      <c r="AS88" s="960"/>
      <c r="AT88" s="960"/>
      <c r="AU88" s="960">
        <f>+AU68+AU69+AU73</f>
        <v>2369</v>
      </c>
      <c r="AV88" s="960"/>
      <c r="AW88" s="960"/>
      <c r="AX88" s="960"/>
      <c r="AY88" s="960"/>
      <c r="AZ88" s="961"/>
      <c r="BA88" s="961"/>
      <c r="BB88" s="961"/>
      <c r="BC88" s="961"/>
      <c r="BD88" s="962"/>
      <c r="BE88" s="239"/>
      <c r="BF88" s="239"/>
      <c r="BG88" s="239"/>
      <c r="BH88" s="239"/>
      <c r="BI88" s="239"/>
      <c r="BJ88" s="239"/>
      <c r="BK88" s="239"/>
      <c r="BL88" s="239"/>
      <c r="BM88" s="239"/>
      <c r="BN88" s="239"/>
      <c r="BO88" s="239"/>
      <c r="BP88" s="239"/>
      <c r="BQ88" s="236">
        <v>82</v>
      </c>
      <c r="BR88" s="241"/>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376</v>
      </c>
      <c r="BR102" s="938" t="s">
        <v>401</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c r="CS102" s="954"/>
      <c r="CT102" s="954"/>
      <c r="CU102" s="954"/>
      <c r="CV102" s="955"/>
      <c r="CW102" s="953"/>
      <c r="CX102" s="954"/>
      <c r="CY102" s="954"/>
      <c r="CZ102" s="954"/>
      <c r="DA102" s="955"/>
      <c r="DB102" s="953"/>
      <c r="DC102" s="954"/>
      <c r="DD102" s="954"/>
      <c r="DE102" s="954"/>
      <c r="DF102" s="955"/>
      <c r="DG102" s="953"/>
      <c r="DH102" s="954"/>
      <c r="DI102" s="954"/>
      <c r="DJ102" s="954"/>
      <c r="DK102" s="955"/>
      <c r="DL102" s="953"/>
      <c r="DM102" s="954"/>
      <c r="DN102" s="954"/>
      <c r="DO102" s="954"/>
      <c r="DP102" s="955"/>
      <c r="DQ102" s="953"/>
      <c r="DR102" s="954"/>
      <c r="DS102" s="954"/>
      <c r="DT102" s="954"/>
      <c r="DU102" s="955"/>
      <c r="DV102" s="938"/>
      <c r="DW102" s="939"/>
      <c r="DX102" s="939"/>
      <c r="DY102" s="939"/>
      <c r="DZ102" s="940"/>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41" t="s">
        <v>402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42" t="s">
        <v>403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404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43" t="s">
        <v>406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8" customFormat="1" ht="26.25" customHeight="1" x14ac:dyDescent="0.2">
      <c r="A109" s="896" t="s">
        <v>408</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409</v>
      </c>
      <c r="AB109" s="897"/>
      <c r="AC109" s="897"/>
      <c r="AD109" s="897"/>
      <c r="AE109" s="898"/>
      <c r="AF109" s="899" t="s">
        <v>410</v>
      </c>
      <c r="AG109" s="897"/>
      <c r="AH109" s="897"/>
      <c r="AI109" s="897"/>
      <c r="AJ109" s="898"/>
      <c r="AK109" s="899" t="s">
        <v>294</v>
      </c>
      <c r="AL109" s="897"/>
      <c r="AM109" s="897"/>
      <c r="AN109" s="897"/>
      <c r="AO109" s="898"/>
      <c r="AP109" s="899" t="s">
        <v>411</v>
      </c>
      <c r="AQ109" s="897"/>
      <c r="AR109" s="897"/>
      <c r="AS109" s="897"/>
      <c r="AT109" s="930"/>
      <c r="AU109" s="896" t="s">
        <v>408</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409</v>
      </c>
      <c r="BR109" s="897"/>
      <c r="BS109" s="897"/>
      <c r="BT109" s="897"/>
      <c r="BU109" s="898"/>
      <c r="BV109" s="899" t="s">
        <v>410</v>
      </c>
      <c r="BW109" s="897"/>
      <c r="BX109" s="897"/>
      <c r="BY109" s="897"/>
      <c r="BZ109" s="898"/>
      <c r="CA109" s="899" t="s">
        <v>294</v>
      </c>
      <c r="CB109" s="897"/>
      <c r="CC109" s="897"/>
      <c r="CD109" s="897"/>
      <c r="CE109" s="898"/>
      <c r="CF109" s="937" t="s">
        <v>411</v>
      </c>
      <c r="CG109" s="937"/>
      <c r="CH109" s="937"/>
      <c r="CI109" s="937"/>
      <c r="CJ109" s="937"/>
      <c r="CK109" s="899" t="s">
        <v>412</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409</v>
      </c>
      <c r="DH109" s="897"/>
      <c r="DI109" s="897"/>
      <c r="DJ109" s="897"/>
      <c r="DK109" s="898"/>
      <c r="DL109" s="899" t="s">
        <v>410</v>
      </c>
      <c r="DM109" s="897"/>
      <c r="DN109" s="897"/>
      <c r="DO109" s="897"/>
      <c r="DP109" s="898"/>
      <c r="DQ109" s="899" t="s">
        <v>294</v>
      </c>
      <c r="DR109" s="897"/>
      <c r="DS109" s="897"/>
      <c r="DT109" s="897"/>
      <c r="DU109" s="898"/>
      <c r="DV109" s="899" t="s">
        <v>411</v>
      </c>
      <c r="DW109" s="897"/>
      <c r="DX109" s="897"/>
      <c r="DY109" s="897"/>
      <c r="DZ109" s="930"/>
    </row>
    <row r="110" spans="1:131" s="228" customFormat="1" ht="26.25" customHeight="1" x14ac:dyDescent="0.2">
      <c r="A110" s="808" t="s">
        <v>413</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629738</v>
      </c>
      <c r="AB110" s="890"/>
      <c r="AC110" s="890"/>
      <c r="AD110" s="890"/>
      <c r="AE110" s="891"/>
      <c r="AF110" s="892">
        <v>678305</v>
      </c>
      <c r="AG110" s="890"/>
      <c r="AH110" s="890"/>
      <c r="AI110" s="890"/>
      <c r="AJ110" s="891"/>
      <c r="AK110" s="892">
        <v>745113</v>
      </c>
      <c r="AL110" s="890"/>
      <c r="AM110" s="890"/>
      <c r="AN110" s="890"/>
      <c r="AO110" s="891"/>
      <c r="AP110" s="893">
        <v>15.4</v>
      </c>
      <c r="AQ110" s="894"/>
      <c r="AR110" s="894"/>
      <c r="AS110" s="894"/>
      <c r="AT110" s="895"/>
      <c r="AU110" s="931" t="s">
        <v>69</v>
      </c>
      <c r="AV110" s="932"/>
      <c r="AW110" s="932"/>
      <c r="AX110" s="932"/>
      <c r="AY110" s="932"/>
      <c r="AZ110" s="861" t="s">
        <v>414</v>
      </c>
      <c r="BA110" s="809"/>
      <c r="BB110" s="809"/>
      <c r="BC110" s="809"/>
      <c r="BD110" s="809"/>
      <c r="BE110" s="809"/>
      <c r="BF110" s="809"/>
      <c r="BG110" s="809"/>
      <c r="BH110" s="809"/>
      <c r="BI110" s="809"/>
      <c r="BJ110" s="809"/>
      <c r="BK110" s="809"/>
      <c r="BL110" s="809"/>
      <c r="BM110" s="809"/>
      <c r="BN110" s="809"/>
      <c r="BO110" s="809"/>
      <c r="BP110" s="810"/>
      <c r="BQ110" s="862">
        <v>7454308</v>
      </c>
      <c r="BR110" s="843"/>
      <c r="BS110" s="843"/>
      <c r="BT110" s="843"/>
      <c r="BU110" s="843"/>
      <c r="BV110" s="843">
        <v>6955187</v>
      </c>
      <c r="BW110" s="843"/>
      <c r="BX110" s="843"/>
      <c r="BY110" s="843"/>
      <c r="BZ110" s="843"/>
      <c r="CA110" s="843">
        <v>6356991</v>
      </c>
      <c r="CB110" s="843"/>
      <c r="CC110" s="843"/>
      <c r="CD110" s="843"/>
      <c r="CE110" s="843"/>
      <c r="CF110" s="867">
        <v>131.80000000000001</v>
      </c>
      <c r="CG110" s="868"/>
      <c r="CH110" s="868"/>
      <c r="CI110" s="868"/>
      <c r="CJ110" s="868"/>
      <c r="CK110" s="927" t="s">
        <v>415</v>
      </c>
      <c r="CL110" s="820"/>
      <c r="CM110" s="861" t="s">
        <v>416</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122</v>
      </c>
      <c r="DH110" s="843"/>
      <c r="DI110" s="843"/>
      <c r="DJ110" s="843"/>
      <c r="DK110" s="843"/>
      <c r="DL110" s="843" t="s">
        <v>122</v>
      </c>
      <c r="DM110" s="843"/>
      <c r="DN110" s="843"/>
      <c r="DO110" s="843"/>
      <c r="DP110" s="843"/>
      <c r="DQ110" s="843">
        <v>1510916</v>
      </c>
      <c r="DR110" s="843"/>
      <c r="DS110" s="843"/>
      <c r="DT110" s="843"/>
      <c r="DU110" s="843"/>
      <c r="DV110" s="844">
        <v>31.3</v>
      </c>
      <c r="DW110" s="844"/>
      <c r="DX110" s="844"/>
      <c r="DY110" s="844"/>
      <c r="DZ110" s="845"/>
    </row>
    <row r="111" spans="1:131" s="228" customFormat="1" ht="26.25" customHeight="1" x14ac:dyDescent="0.2">
      <c r="A111" s="775" t="s">
        <v>417</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122</v>
      </c>
      <c r="AB111" s="920"/>
      <c r="AC111" s="920"/>
      <c r="AD111" s="920"/>
      <c r="AE111" s="921"/>
      <c r="AF111" s="922" t="s">
        <v>122</v>
      </c>
      <c r="AG111" s="920"/>
      <c r="AH111" s="920"/>
      <c r="AI111" s="920"/>
      <c r="AJ111" s="921"/>
      <c r="AK111" s="922" t="s">
        <v>122</v>
      </c>
      <c r="AL111" s="920"/>
      <c r="AM111" s="920"/>
      <c r="AN111" s="920"/>
      <c r="AO111" s="921"/>
      <c r="AP111" s="923" t="s">
        <v>122</v>
      </c>
      <c r="AQ111" s="924"/>
      <c r="AR111" s="924"/>
      <c r="AS111" s="924"/>
      <c r="AT111" s="925"/>
      <c r="AU111" s="933"/>
      <c r="AV111" s="934"/>
      <c r="AW111" s="934"/>
      <c r="AX111" s="934"/>
      <c r="AY111" s="934"/>
      <c r="AZ111" s="816" t="s">
        <v>418</v>
      </c>
      <c r="BA111" s="753"/>
      <c r="BB111" s="753"/>
      <c r="BC111" s="753"/>
      <c r="BD111" s="753"/>
      <c r="BE111" s="753"/>
      <c r="BF111" s="753"/>
      <c r="BG111" s="753"/>
      <c r="BH111" s="753"/>
      <c r="BI111" s="753"/>
      <c r="BJ111" s="753"/>
      <c r="BK111" s="753"/>
      <c r="BL111" s="753"/>
      <c r="BM111" s="753"/>
      <c r="BN111" s="753"/>
      <c r="BO111" s="753"/>
      <c r="BP111" s="754"/>
      <c r="BQ111" s="817">
        <v>1211</v>
      </c>
      <c r="BR111" s="818"/>
      <c r="BS111" s="818"/>
      <c r="BT111" s="818"/>
      <c r="BU111" s="818"/>
      <c r="BV111" s="818" t="s">
        <v>122</v>
      </c>
      <c r="BW111" s="818"/>
      <c r="BX111" s="818"/>
      <c r="BY111" s="818"/>
      <c r="BZ111" s="818"/>
      <c r="CA111" s="818">
        <v>1510916</v>
      </c>
      <c r="CB111" s="818"/>
      <c r="CC111" s="818"/>
      <c r="CD111" s="818"/>
      <c r="CE111" s="818"/>
      <c r="CF111" s="876">
        <v>31.3</v>
      </c>
      <c r="CG111" s="877"/>
      <c r="CH111" s="877"/>
      <c r="CI111" s="877"/>
      <c r="CJ111" s="877"/>
      <c r="CK111" s="928"/>
      <c r="CL111" s="822"/>
      <c r="CM111" s="816" t="s">
        <v>419</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122</v>
      </c>
      <c r="DH111" s="818"/>
      <c r="DI111" s="818"/>
      <c r="DJ111" s="818"/>
      <c r="DK111" s="818"/>
      <c r="DL111" s="818" t="s">
        <v>122</v>
      </c>
      <c r="DM111" s="818"/>
      <c r="DN111" s="818"/>
      <c r="DO111" s="818"/>
      <c r="DP111" s="818"/>
      <c r="DQ111" s="818" t="s">
        <v>122</v>
      </c>
      <c r="DR111" s="818"/>
      <c r="DS111" s="818"/>
      <c r="DT111" s="818"/>
      <c r="DU111" s="818"/>
      <c r="DV111" s="795" t="s">
        <v>122</v>
      </c>
      <c r="DW111" s="795"/>
      <c r="DX111" s="795"/>
      <c r="DY111" s="795"/>
      <c r="DZ111" s="796"/>
    </row>
    <row r="112" spans="1:131" s="228" customFormat="1" ht="26.25" customHeight="1" x14ac:dyDescent="0.2">
      <c r="A112" s="913" t="s">
        <v>420</v>
      </c>
      <c r="B112" s="914"/>
      <c r="C112" s="753" t="s">
        <v>421</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122</v>
      </c>
      <c r="AB112" s="781"/>
      <c r="AC112" s="781"/>
      <c r="AD112" s="781"/>
      <c r="AE112" s="782"/>
      <c r="AF112" s="783" t="s">
        <v>122</v>
      </c>
      <c r="AG112" s="781"/>
      <c r="AH112" s="781"/>
      <c r="AI112" s="781"/>
      <c r="AJ112" s="782"/>
      <c r="AK112" s="783" t="s">
        <v>122</v>
      </c>
      <c r="AL112" s="781"/>
      <c r="AM112" s="781"/>
      <c r="AN112" s="781"/>
      <c r="AO112" s="782"/>
      <c r="AP112" s="825" t="s">
        <v>122</v>
      </c>
      <c r="AQ112" s="826"/>
      <c r="AR112" s="826"/>
      <c r="AS112" s="826"/>
      <c r="AT112" s="827"/>
      <c r="AU112" s="933"/>
      <c r="AV112" s="934"/>
      <c r="AW112" s="934"/>
      <c r="AX112" s="934"/>
      <c r="AY112" s="934"/>
      <c r="AZ112" s="816" t="s">
        <v>422</v>
      </c>
      <c r="BA112" s="753"/>
      <c r="BB112" s="753"/>
      <c r="BC112" s="753"/>
      <c r="BD112" s="753"/>
      <c r="BE112" s="753"/>
      <c r="BF112" s="753"/>
      <c r="BG112" s="753"/>
      <c r="BH112" s="753"/>
      <c r="BI112" s="753"/>
      <c r="BJ112" s="753"/>
      <c r="BK112" s="753"/>
      <c r="BL112" s="753"/>
      <c r="BM112" s="753"/>
      <c r="BN112" s="753"/>
      <c r="BO112" s="753"/>
      <c r="BP112" s="754"/>
      <c r="BQ112" s="817">
        <v>580145</v>
      </c>
      <c r="BR112" s="818"/>
      <c r="BS112" s="818"/>
      <c r="BT112" s="818"/>
      <c r="BU112" s="818"/>
      <c r="BV112" s="818">
        <v>579616</v>
      </c>
      <c r="BW112" s="818"/>
      <c r="BX112" s="818"/>
      <c r="BY112" s="818"/>
      <c r="BZ112" s="818"/>
      <c r="CA112" s="818">
        <v>564024</v>
      </c>
      <c r="CB112" s="818"/>
      <c r="CC112" s="818"/>
      <c r="CD112" s="818"/>
      <c r="CE112" s="818"/>
      <c r="CF112" s="876">
        <v>11.7</v>
      </c>
      <c r="CG112" s="877"/>
      <c r="CH112" s="877"/>
      <c r="CI112" s="877"/>
      <c r="CJ112" s="877"/>
      <c r="CK112" s="928"/>
      <c r="CL112" s="822"/>
      <c r="CM112" s="816" t="s">
        <v>423</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122</v>
      </c>
      <c r="DH112" s="818"/>
      <c r="DI112" s="818"/>
      <c r="DJ112" s="818"/>
      <c r="DK112" s="818"/>
      <c r="DL112" s="818" t="s">
        <v>122</v>
      </c>
      <c r="DM112" s="818"/>
      <c r="DN112" s="818"/>
      <c r="DO112" s="818"/>
      <c r="DP112" s="818"/>
      <c r="DQ112" s="818" t="s">
        <v>122</v>
      </c>
      <c r="DR112" s="818"/>
      <c r="DS112" s="818"/>
      <c r="DT112" s="818"/>
      <c r="DU112" s="818"/>
      <c r="DV112" s="795" t="s">
        <v>122</v>
      </c>
      <c r="DW112" s="795"/>
      <c r="DX112" s="795"/>
      <c r="DY112" s="795"/>
      <c r="DZ112" s="796"/>
    </row>
    <row r="113" spans="1:130" s="228" customFormat="1" ht="26.25" customHeight="1" x14ac:dyDescent="0.2">
      <c r="A113" s="915"/>
      <c r="B113" s="916"/>
      <c r="C113" s="753" t="s">
        <v>424</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63418</v>
      </c>
      <c r="AB113" s="920"/>
      <c r="AC113" s="920"/>
      <c r="AD113" s="920"/>
      <c r="AE113" s="921"/>
      <c r="AF113" s="922">
        <v>62791</v>
      </c>
      <c r="AG113" s="920"/>
      <c r="AH113" s="920"/>
      <c r="AI113" s="920"/>
      <c r="AJ113" s="921"/>
      <c r="AK113" s="922">
        <v>66702</v>
      </c>
      <c r="AL113" s="920"/>
      <c r="AM113" s="920"/>
      <c r="AN113" s="920"/>
      <c r="AO113" s="921"/>
      <c r="AP113" s="923">
        <v>1.4</v>
      </c>
      <c r="AQ113" s="924"/>
      <c r="AR113" s="924"/>
      <c r="AS113" s="924"/>
      <c r="AT113" s="925"/>
      <c r="AU113" s="933"/>
      <c r="AV113" s="934"/>
      <c r="AW113" s="934"/>
      <c r="AX113" s="934"/>
      <c r="AY113" s="934"/>
      <c r="AZ113" s="816" t="s">
        <v>425</v>
      </c>
      <c r="BA113" s="753"/>
      <c r="BB113" s="753"/>
      <c r="BC113" s="753"/>
      <c r="BD113" s="753"/>
      <c r="BE113" s="753"/>
      <c r="BF113" s="753"/>
      <c r="BG113" s="753"/>
      <c r="BH113" s="753"/>
      <c r="BI113" s="753"/>
      <c r="BJ113" s="753"/>
      <c r="BK113" s="753"/>
      <c r="BL113" s="753"/>
      <c r="BM113" s="753"/>
      <c r="BN113" s="753"/>
      <c r="BO113" s="753"/>
      <c r="BP113" s="754"/>
      <c r="BQ113" s="817">
        <v>1316688</v>
      </c>
      <c r="BR113" s="818"/>
      <c r="BS113" s="818"/>
      <c r="BT113" s="818"/>
      <c r="BU113" s="818"/>
      <c r="BV113" s="818">
        <v>2386935</v>
      </c>
      <c r="BW113" s="818"/>
      <c r="BX113" s="818"/>
      <c r="BY113" s="818"/>
      <c r="BZ113" s="818"/>
      <c r="CA113" s="818">
        <v>2369491</v>
      </c>
      <c r="CB113" s="818"/>
      <c r="CC113" s="818"/>
      <c r="CD113" s="818"/>
      <c r="CE113" s="818"/>
      <c r="CF113" s="876">
        <v>49.1</v>
      </c>
      <c r="CG113" s="877"/>
      <c r="CH113" s="877"/>
      <c r="CI113" s="877"/>
      <c r="CJ113" s="877"/>
      <c r="CK113" s="928"/>
      <c r="CL113" s="822"/>
      <c r="CM113" s="816" t="s">
        <v>426</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122</v>
      </c>
      <c r="DH113" s="781"/>
      <c r="DI113" s="781"/>
      <c r="DJ113" s="781"/>
      <c r="DK113" s="782"/>
      <c r="DL113" s="783" t="s">
        <v>122</v>
      </c>
      <c r="DM113" s="781"/>
      <c r="DN113" s="781"/>
      <c r="DO113" s="781"/>
      <c r="DP113" s="782"/>
      <c r="DQ113" s="783" t="s">
        <v>122</v>
      </c>
      <c r="DR113" s="781"/>
      <c r="DS113" s="781"/>
      <c r="DT113" s="781"/>
      <c r="DU113" s="782"/>
      <c r="DV113" s="825" t="s">
        <v>122</v>
      </c>
      <c r="DW113" s="826"/>
      <c r="DX113" s="826"/>
      <c r="DY113" s="826"/>
      <c r="DZ113" s="827"/>
    </row>
    <row r="114" spans="1:130" s="228" customFormat="1" ht="26.25" customHeight="1" x14ac:dyDescent="0.2">
      <c r="A114" s="915"/>
      <c r="B114" s="916"/>
      <c r="C114" s="753" t="s">
        <v>427</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27733</v>
      </c>
      <c r="AB114" s="781"/>
      <c r="AC114" s="781"/>
      <c r="AD114" s="781"/>
      <c r="AE114" s="782"/>
      <c r="AF114" s="783">
        <v>25281</v>
      </c>
      <c r="AG114" s="781"/>
      <c r="AH114" s="781"/>
      <c r="AI114" s="781"/>
      <c r="AJ114" s="782"/>
      <c r="AK114" s="783">
        <v>87497</v>
      </c>
      <c r="AL114" s="781"/>
      <c r="AM114" s="781"/>
      <c r="AN114" s="781"/>
      <c r="AO114" s="782"/>
      <c r="AP114" s="825">
        <v>1.8</v>
      </c>
      <c r="AQ114" s="826"/>
      <c r="AR114" s="826"/>
      <c r="AS114" s="826"/>
      <c r="AT114" s="827"/>
      <c r="AU114" s="933"/>
      <c r="AV114" s="934"/>
      <c r="AW114" s="934"/>
      <c r="AX114" s="934"/>
      <c r="AY114" s="934"/>
      <c r="AZ114" s="816" t="s">
        <v>428</v>
      </c>
      <c r="BA114" s="753"/>
      <c r="BB114" s="753"/>
      <c r="BC114" s="753"/>
      <c r="BD114" s="753"/>
      <c r="BE114" s="753"/>
      <c r="BF114" s="753"/>
      <c r="BG114" s="753"/>
      <c r="BH114" s="753"/>
      <c r="BI114" s="753"/>
      <c r="BJ114" s="753"/>
      <c r="BK114" s="753"/>
      <c r="BL114" s="753"/>
      <c r="BM114" s="753"/>
      <c r="BN114" s="753"/>
      <c r="BO114" s="753"/>
      <c r="BP114" s="754"/>
      <c r="BQ114" s="817">
        <v>2183905</v>
      </c>
      <c r="BR114" s="818"/>
      <c r="BS114" s="818"/>
      <c r="BT114" s="818"/>
      <c r="BU114" s="818"/>
      <c r="BV114" s="818">
        <v>2084489</v>
      </c>
      <c r="BW114" s="818"/>
      <c r="BX114" s="818"/>
      <c r="BY114" s="818"/>
      <c r="BZ114" s="818"/>
      <c r="CA114" s="818">
        <v>2012048</v>
      </c>
      <c r="CB114" s="818"/>
      <c r="CC114" s="818"/>
      <c r="CD114" s="818"/>
      <c r="CE114" s="818"/>
      <c r="CF114" s="876">
        <v>41.7</v>
      </c>
      <c r="CG114" s="877"/>
      <c r="CH114" s="877"/>
      <c r="CI114" s="877"/>
      <c r="CJ114" s="877"/>
      <c r="CK114" s="928"/>
      <c r="CL114" s="822"/>
      <c r="CM114" s="816" t="s">
        <v>429</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122</v>
      </c>
      <c r="DH114" s="781"/>
      <c r="DI114" s="781"/>
      <c r="DJ114" s="781"/>
      <c r="DK114" s="782"/>
      <c r="DL114" s="783" t="s">
        <v>122</v>
      </c>
      <c r="DM114" s="781"/>
      <c r="DN114" s="781"/>
      <c r="DO114" s="781"/>
      <c r="DP114" s="782"/>
      <c r="DQ114" s="783" t="s">
        <v>122</v>
      </c>
      <c r="DR114" s="781"/>
      <c r="DS114" s="781"/>
      <c r="DT114" s="781"/>
      <c r="DU114" s="782"/>
      <c r="DV114" s="825" t="s">
        <v>122</v>
      </c>
      <c r="DW114" s="826"/>
      <c r="DX114" s="826"/>
      <c r="DY114" s="826"/>
      <c r="DZ114" s="827"/>
    </row>
    <row r="115" spans="1:130" s="228" customFormat="1" ht="26.25" customHeight="1" x14ac:dyDescent="0.2">
      <c r="A115" s="915"/>
      <c r="B115" s="916"/>
      <c r="C115" s="753" t="s">
        <v>430</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v>1222</v>
      </c>
      <c r="AB115" s="920"/>
      <c r="AC115" s="920"/>
      <c r="AD115" s="920"/>
      <c r="AE115" s="921"/>
      <c r="AF115" s="922">
        <v>1211</v>
      </c>
      <c r="AG115" s="920"/>
      <c r="AH115" s="920"/>
      <c r="AI115" s="920"/>
      <c r="AJ115" s="921"/>
      <c r="AK115" s="922">
        <v>12980</v>
      </c>
      <c r="AL115" s="920"/>
      <c r="AM115" s="920"/>
      <c r="AN115" s="920"/>
      <c r="AO115" s="921"/>
      <c r="AP115" s="923">
        <v>0.3</v>
      </c>
      <c r="AQ115" s="924"/>
      <c r="AR115" s="924"/>
      <c r="AS115" s="924"/>
      <c r="AT115" s="925"/>
      <c r="AU115" s="933"/>
      <c r="AV115" s="934"/>
      <c r="AW115" s="934"/>
      <c r="AX115" s="934"/>
      <c r="AY115" s="934"/>
      <c r="AZ115" s="816" t="s">
        <v>431</v>
      </c>
      <c r="BA115" s="753"/>
      <c r="BB115" s="753"/>
      <c r="BC115" s="753"/>
      <c r="BD115" s="753"/>
      <c r="BE115" s="753"/>
      <c r="BF115" s="753"/>
      <c r="BG115" s="753"/>
      <c r="BH115" s="753"/>
      <c r="BI115" s="753"/>
      <c r="BJ115" s="753"/>
      <c r="BK115" s="753"/>
      <c r="BL115" s="753"/>
      <c r="BM115" s="753"/>
      <c r="BN115" s="753"/>
      <c r="BO115" s="753"/>
      <c r="BP115" s="754"/>
      <c r="BQ115" s="817" t="s">
        <v>122</v>
      </c>
      <c r="BR115" s="818"/>
      <c r="BS115" s="818"/>
      <c r="BT115" s="818"/>
      <c r="BU115" s="818"/>
      <c r="BV115" s="818" t="s">
        <v>122</v>
      </c>
      <c r="BW115" s="818"/>
      <c r="BX115" s="818"/>
      <c r="BY115" s="818"/>
      <c r="BZ115" s="818"/>
      <c r="CA115" s="818" t="s">
        <v>122</v>
      </c>
      <c r="CB115" s="818"/>
      <c r="CC115" s="818"/>
      <c r="CD115" s="818"/>
      <c r="CE115" s="818"/>
      <c r="CF115" s="876" t="s">
        <v>122</v>
      </c>
      <c r="CG115" s="877"/>
      <c r="CH115" s="877"/>
      <c r="CI115" s="877"/>
      <c r="CJ115" s="877"/>
      <c r="CK115" s="928"/>
      <c r="CL115" s="822"/>
      <c r="CM115" s="816" t="s">
        <v>432</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122</v>
      </c>
      <c r="DH115" s="781"/>
      <c r="DI115" s="781"/>
      <c r="DJ115" s="781"/>
      <c r="DK115" s="782"/>
      <c r="DL115" s="783" t="s">
        <v>122</v>
      </c>
      <c r="DM115" s="781"/>
      <c r="DN115" s="781"/>
      <c r="DO115" s="781"/>
      <c r="DP115" s="782"/>
      <c r="DQ115" s="783" t="s">
        <v>122</v>
      </c>
      <c r="DR115" s="781"/>
      <c r="DS115" s="781"/>
      <c r="DT115" s="781"/>
      <c r="DU115" s="782"/>
      <c r="DV115" s="825" t="s">
        <v>122</v>
      </c>
      <c r="DW115" s="826"/>
      <c r="DX115" s="826"/>
      <c r="DY115" s="826"/>
      <c r="DZ115" s="827"/>
    </row>
    <row r="116" spans="1:130" s="228" customFormat="1" ht="26.25" customHeight="1" x14ac:dyDescent="0.2">
      <c r="A116" s="917"/>
      <c r="B116" s="918"/>
      <c r="C116" s="840" t="s">
        <v>433</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122</v>
      </c>
      <c r="AB116" s="781"/>
      <c r="AC116" s="781"/>
      <c r="AD116" s="781"/>
      <c r="AE116" s="782"/>
      <c r="AF116" s="783" t="s">
        <v>122</v>
      </c>
      <c r="AG116" s="781"/>
      <c r="AH116" s="781"/>
      <c r="AI116" s="781"/>
      <c r="AJ116" s="782"/>
      <c r="AK116" s="783" t="s">
        <v>122</v>
      </c>
      <c r="AL116" s="781"/>
      <c r="AM116" s="781"/>
      <c r="AN116" s="781"/>
      <c r="AO116" s="782"/>
      <c r="AP116" s="825" t="s">
        <v>122</v>
      </c>
      <c r="AQ116" s="826"/>
      <c r="AR116" s="826"/>
      <c r="AS116" s="826"/>
      <c r="AT116" s="827"/>
      <c r="AU116" s="933"/>
      <c r="AV116" s="934"/>
      <c r="AW116" s="934"/>
      <c r="AX116" s="934"/>
      <c r="AY116" s="934"/>
      <c r="AZ116" s="910" t="s">
        <v>434</v>
      </c>
      <c r="BA116" s="911"/>
      <c r="BB116" s="911"/>
      <c r="BC116" s="911"/>
      <c r="BD116" s="911"/>
      <c r="BE116" s="911"/>
      <c r="BF116" s="911"/>
      <c r="BG116" s="911"/>
      <c r="BH116" s="911"/>
      <c r="BI116" s="911"/>
      <c r="BJ116" s="911"/>
      <c r="BK116" s="911"/>
      <c r="BL116" s="911"/>
      <c r="BM116" s="911"/>
      <c r="BN116" s="911"/>
      <c r="BO116" s="911"/>
      <c r="BP116" s="912"/>
      <c r="BQ116" s="817" t="s">
        <v>122</v>
      </c>
      <c r="BR116" s="818"/>
      <c r="BS116" s="818"/>
      <c r="BT116" s="818"/>
      <c r="BU116" s="818"/>
      <c r="BV116" s="818" t="s">
        <v>122</v>
      </c>
      <c r="BW116" s="818"/>
      <c r="BX116" s="818"/>
      <c r="BY116" s="818"/>
      <c r="BZ116" s="818"/>
      <c r="CA116" s="818" t="s">
        <v>122</v>
      </c>
      <c r="CB116" s="818"/>
      <c r="CC116" s="818"/>
      <c r="CD116" s="818"/>
      <c r="CE116" s="818"/>
      <c r="CF116" s="876" t="s">
        <v>122</v>
      </c>
      <c r="CG116" s="877"/>
      <c r="CH116" s="877"/>
      <c r="CI116" s="877"/>
      <c r="CJ116" s="877"/>
      <c r="CK116" s="928"/>
      <c r="CL116" s="822"/>
      <c r="CM116" s="816" t="s">
        <v>435</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v>1211</v>
      </c>
      <c r="DH116" s="781"/>
      <c r="DI116" s="781"/>
      <c r="DJ116" s="781"/>
      <c r="DK116" s="782"/>
      <c r="DL116" s="783" t="s">
        <v>122</v>
      </c>
      <c r="DM116" s="781"/>
      <c r="DN116" s="781"/>
      <c r="DO116" s="781"/>
      <c r="DP116" s="782"/>
      <c r="DQ116" s="783" t="s">
        <v>122</v>
      </c>
      <c r="DR116" s="781"/>
      <c r="DS116" s="781"/>
      <c r="DT116" s="781"/>
      <c r="DU116" s="782"/>
      <c r="DV116" s="825" t="s">
        <v>122</v>
      </c>
      <c r="DW116" s="826"/>
      <c r="DX116" s="826"/>
      <c r="DY116" s="826"/>
      <c r="DZ116" s="827"/>
    </row>
    <row r="117" spans="1:130" s="228" customFormat="1" ht="26.25" customHeight="1" x14ac:dyDescent="0.2">
      <c r="A117" s="89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436</v>
      </c>
      <c r="Z117" s="898"/>
      <c r="AA117" s="903">
        <v>722111</v>
      </c>
      <c r="AB117" s="904"/>
      <c r="AC117" s="904"/>
      <c r="AD117" s="904"/>
      <c r="AE117" s="905"/>
      <c r="AF117" s="906">
        <v>767588</v>
      </c>
      <c r="AG117" s="904"/>
      <c r="AH117" s="904"/>
      <c r="AI117" s="904"/>
      <c r="AJ117" s="905"/>
      <c r="AK117" s="906">
        <v>912292</v>
      </c>
      <c r="AL117" s="904"/>
      <c r="AM117" s="904"/>
      <c r="AN117" s="904"/>
      <c r="AO117" s="905"/>
      <c r="AP117" s="907"/>
      <c r="AQ117" s="908"/>
      <c r="AR117" s="908"/>
      <c r="AS117" s="908"/>
      <c r="AT117" s="909"/>
      <c r="AU117" s="933"/>
      <c r="AV117" s="934"/>
      <c r="AW117" s="934"/>
      <c r="AX117" s="934"/>
      <c r="AY117" s="934"/>
      <c r="AZ117" s="864" t="s">
        <v>437</v>
      </c>
      <c r="BA117" s="865"/>
      <c r="BB117" s="865"/>
      <c r="BC117" s="865"/>
      <c r="BD117" s="865"/>
      <c r="BE117" s="865"/>
      <c r="BF117" s="865"/>
      <c r="BG117" s="865"/>
      <c r="BH117" s="865"/>
      <c r="BI117" s="865"/>
      <c r="BJ117" s="865"/>
      <c r="BK117" s="865"/>
      <c r="BL117" s="865"/>
      <c r="BM117" s="865"/>
      <c r="BN117" s="865"/>
      <c r="BO117" s="865"/>
      <c r="BP117" s="866"/>
      <c r="BQ117" s="817" t="s">
        <v>122</v>
      </c>
      <c r="BR117" s="818"/>
      <c r="BS117" s="818"/>
      <c r="BT117" s="818"/>
      <c r="BU117" s="818"/>
      <c r="BV117" s="818" t="s">
        <v>122</v>
      </c>
      <c r="BW117" s="818"/>
      <c r="BX117" s="818"/>
      <c r="BY117" s="818"/>
      <c r="BZ117" s="818"/>
      <c r="CA117" s="818" t="s">
        <v>122</v>
      </c>
      <c r="CB117" s="818"/>
      <c r="CC117" s="818"/>
      <c r="CD117" s="818"/>
      <c r="CE117" s="818"/>
      <c r="CF117" s="876" t="s">
        <v>122</v>
      </c>
      <c r="CG117" s="877"/>
      <c r="CH117" s="877"/>
      <c r="CI117" s="877"/>
      <c r="CJ117" s="877"/>
      <c r="CK117" s="928"/>
      <c r="CL117" s="822"/>
      <c r="CM117" s="816" t="s">
        <v>438</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122</v>
      </c>
      <c r="DH117" s="781"/>
      <c r="DI117" s="781"/>
      <c r="DJ117" s="781"/>
      <c r="DK117" s="782"/>
      <c r="DL117" s="783" t="s">
        <v>122</v>
      </c>
      <c r="DM117" s="781"/>
      <c r="DN117" s="781"/>
      <c r="DO117" s="781"/>
      <c r="DP117" s="782"/>
      <c r="DQ117" s="783" t="s">
        <v>122</v>
      </c>
      <c r="DR117" s="781"/>
      <c r="DS117" s="781"/>
      <c r="DT117" s="781"/>
      <c r="DU117" s="782"/>
      <c r="DV117" s="825" t="s">
        <v>122</v>
      </c>
      <c r="DW117" s="826"/>
      <c r="DX117" s="826"/>
      <c r="DY117" s="826"/>
      <c r="DZ117" s="827"/>
    </row>
    <row r="118" spans="1:130" s="228" customFormat="1" ht="26.25" customHeight="1" x14ac:dyDescent="0.2">
      <c r="A118" s="896" t="s">
        <v>412</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409</v>
      </c>
      <c r="AB118" s="897"/>
      <c r="AC118" s="897"/>
      <c r="AD118" s="897"/>
      <c r="AE118" s="898"/>
      <c r="AF118" s="899" t="s">
        <v>410</v>
      </c>
      <c r="AG118" s="897"/>
      <c r="AH118" s="897"/>
      <c r="AI118" s="897"/>
      <c r="AJ118" s="898"/>
      <c r="AK118" s="899" t="s">
        <v>294</v>
      </c>
      <c r="AL118" s="897"/>
      <c r="AM118" s="897"/>
      <c r="AN118" s="897"/>
      <c r="AO118" s="898"/>
      <c r="AP118" s="900" t="s">
        <v>411</v>
      </c>
      <c r="AQ118" s="901"/>
      <c r="AR118" s="901"/>
      <c r="AS118" s="901"/>
      <c r="AT118" s="902"/>
      <c r="AU118" s="933"/>
      <c r="AV118" s="934"/>
      <c r="AW118" s="934"/>
      <c r="AX118" s="934"/>
      <c r="AY118" s="934"/>
      <c r="AZ118" s="839" t="s">
        <v>439</v>
      </c>
      <c r="BA118" s="840"/>
      <c r="BB118" s="840"/>
      <c r="BC118" s="840"/>
      <c r="BD118" s="840"/>
      <c r="BE118" s="840"/>
      <c r="BF118" s="840"/>
      <c r="BG118" s="840"/>
      <c r="BH118" s="840"/>
      <c r="BI118" s="840"/>
      <c r="BJ118" s="840"/>
      <c r="BK118" s="840"/>
      <c r="BL118" s="840"/>
      <c r="BM118" s="840"/>
      <c r="BN118" s="840"/>
      <c r="BO118" s="840"/>
      <c r="BP118" s="841"/>
      <c r="BQ118" s="880" t="s">
        <v>122</v>
      </c>
      <c r="BR118" s="846"/>
      <c r="BS118" s="846"/>
      <c r="BT118" s="846"/>
      <c r="BU118" s="846"/>
      <c r="BV118" s="846" t="s">
        <v>122</v>
      </c>
      <c r="BW118" s="846"/>
      <c r="BX118" s="846"/>
      <c r="BY118" s="846"/>
      <c r="BZ118" s="846"/>
      <c r="CA118" s="846" t="s">
        <v>122</v>
      </c>
      <c r="CB118" s="846"/>
      <c r="CC118" s="846"/>
      <c r="CD118" s="846"/>
      <c r="CE118" s="846"/>
      <c r="CF118" s="876" t="s">
        <v>122</v>
      </c>
      <c r="CG118" s="877"/>
      <c r="CH118" s="877"/>
      <c r="CI118" s="877"/>
      <c r="CJ118" s="877"/>
      <c r="CK118" s="928"/>
      <c r="CL118" s="822"/>
      <c r="CM118" s="816" t="s">
        <v>440</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122</v>
      </c>
      <c r="DH118" s="781"/>
      <c r="DI118" s="781"/>
      <c r="DJ118" s="781"/>
      <c r="DK118" s="782"/>
      <c r="DL118" s="783" t="s">
        <v>122</v>
      </c>
      <c r="DM118" s="781"/>
      <c r="DN118" s="781"/>
      <c r="DO118" s="781"/>
      <c r="DP118" s="782"/>
      <c r="DQ118" s="783" t="s">
        <v>122</v>
      </c>
      <c r="DR118" s="781"/>
      <c r="DS118" s="781"/>
      <c r="DT118" s="781"/>
      <c r="DU118" s="782"/>
      <c r="DV118" s="825" t="s">
        <v>122</v>
      </c>
      <c r="DW118" s="826"/>
      <c r="DX118" s="826"/>
      <c r="DY118" s="826"/>
      <c r="DZ118" s="827"/>
    </row>
    <row r="119" spans="1:130" s="228" customFormat="1" ht="26.25" customHeight="1" x14ac:dyDescent="0.2">
      <c r="A119" s="819" t="s">
        <v>415</v>
      </c>
      <c r="B119" s="820"/>
      <c r="C119" s="861" t="s">
        <v>416</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122</v>
      </c>
      <c r="AB119" s="890"/>
      <c r="AC119" s="890"/>
      <c r="AD119" s="890"/>
      <c r="AE119" s="891"/>
      <c r="AF119" s="892" t="s">
        <v>122</v>
      </c>
      <c r="AG119" s="890"/>
      <c r="AH119" s="890"/>
      <c r="AI119" s="890"/>
      <c r="AJ119" s="891"/>
      <c r="AK119" s="892">
        <v>12980</v>
      </c>
      <c r="AL119" s="890"/>
      <c r="AM119" s="890"/>
      <c r="AN119" s="890"/>
      <c r="AO119" s="891"/>
      <c r="AP119" s="893">
        <v>0.3</v>
      </c>
      <c r="AQ119" s="894"/>
      <c r="AR119" s="894"/>
      <c r="AS119" s="894"/>
      <c r="AT119" s="895"/>
      <c r="AU119" s="935"/>
      <c r="AV119" s="936"/>
      <c r="AW119" s="936"/>
      <c r="AX119" s="936"/>
      <c r="AY119" s="936"/>
      <c r="AZ119" s="249" t="s">
        <v>177</v>
      </c>
      <c r="BA119" s="249"/>
      <c r="BB119" s="249"/>
      <c r="BC119" s="249"/>
      <c r="BD119" s="249"/>
      <c r="BE119" s="249"/>
      <c r="BF119" s="249"/>
      <c r="BG119" s="249"/>
      <c r="BH119" s="249"/>
      <c r="BI119" s="249"/>
      <c r="BJ119" s="249"/>
      <c r="BK119" s="249"/>
      <c r="BL119" s="249"/>
      <c r="BM119" s="249"/>
      <c r="BN119" s="249"/>
      <c r="BO119" s="878" t="s">
        <v>441</v>
      </c>
      <c r="BP119" s="879"/>
      <c r="BQ119" s="880">
        <v>11536257</v>
      </c>
      <c r="BR119" s="846"/>
      <c r="BS119" s="846"/>
      <c r="BT119" s="846"/>
      <c r="BU119" s="846"/>
      <c r="BV119" s="846">
        <v>12006227</v>
      </c>
      <c r="BW119" s="846"/>
      <c r="BX119" s="846"/>
      <c r="BY119" s="846"/>
      <c r="BZ119" s="846"/>
      <c r="CA119" s="846">
        <v>12813470</v>
      </c>
      <c r="CB119" s="846"/>
      <c r="CC119" s="846"/>
      <c r="CD119" s="846"/>
      <c r="CE119" s="846"/>
      <c r="CF119" s="749"/>
      <c r="CG119" s="750"/>
      <c r="CH119" s="750"/>
      <c r="CI119" s="750"/>
      <c r="CJ119" s="835"/>
      <c r="CK119" s="929"/>
      <c r="CL119" s="824"/>
      <c r="CM119" s="839" t="s">
        <v>442</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122</v>
      </c>
      <c r="DH119" s="765"/>
      <c r="DI119" s="765"/>
      <c r="DJ119" s="765"/>
      <c r="DK119" s="766"/>
      <c r="DL119" s="767" t="s">
        <v>122</v>
      </c>
      <c r="DM119" s="765"/>
      <c r="DN119" s="765"/>
      <c r="DO119" s="765"/>
      <c r="DP119" s="766"/>
      <c r="DQ119" s="767" t="s">
        <v>122</v>
      </c>
      <c r="DR119" s="765"/>
      <c r="DS119" s="765"/>
      <c r="DT119" s="765"/>
      <c r="DU119" s="766"/>
      <c r="DV119" s="849" t="s">
        <v>122</v>
      </c>
      <c r="DW119" s="850"/>
      <c r="DX119" s="850"/>
      <c r="DY119" s="850"/>
      <c r="DZ119" s="851"/>
    </row>
    <row r="120" spans="1:130" s="228" customFormat="1" ht="26.25" customHeight="1" x14ac:dyDescent="0.2">
      <c r="A120" s="821"/>
      <c r="B120" s="822"/>
      <c r="C120" s="816" t="s">
        <v>419</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122</v>
      </c>
      <c r="AB120" s="781"/>
      <c r="AC120" s="781"/>
      <c r="AD120" s="781"/>
      <c r="AE120" s="782"/>
      <c r="AF120" s="783" t="s">
        <v>122</v>
      </c>
      <c r="AG120" s="781"/>
      <c r="AH120" s="781"/>
      <c r="AI120" s="781"/>
      <c r="AJ120" s="782"/>
      <c r="AK120" s="783" t="s">
        <v>122</v>
      </c>
      <c r="AL120" s="781"/>
      <c r="AM120" s="781"/>
      <c r="AN120" s="781"/>
      <c r="AO120" s="782"/>
      <c r="AP120" s="825" t="s">
        <v>122</v>
      </c>
      <c r="AQ120" s="826"/>
      <c r="AR120" s="826"/>
      <c r="AS120" s="826"/>
      <c r="AT120" s="827"/>
      <c r="AU120" s="881" t="s">
        <v>443</v>
      </c>
      <c r="AV120" s="882"/>
      <c r="AW120" s="882"/>
      <c r="AX120" s="882"/>
      <c r="AY120" s="883"/>
      <c r="AZ120" s="861" t="s">
        <v>444</v>
      </c>
      <c r="BA120" s="809"/>
      <c r="BB120" s="809"/>
      <c r="BC120" s="809"/>
      <c r="BD120" s="809"/>
      <c r="BE120" s="809"/>
      <c r="BF120" s="809"/>
      <c r="BG120" s="809"/>
      <c r="BH120" s="809"/>
      <c r="BI120" s="809"/>
      <c r="BJ120" s="809"/>
      <c r="BK120" s="809"/>
      <c r="BL120" s="809"/>
      <c r="BM120" s="809"/>
      <c r="BN120" s="809"/>
      <c r="BO120" s="809"/>
      <c r="BP120" s="810"/>
      <c r="BQ120" s="862">
        <v>2822315</v>
      </c>
      <c r="BR120" s="843"/>
      <c r="BS120" s="843"/>
      <c r="BT120" s="843"/>
      <c r="BU120" s="843"/>
      <c r="BV120" s="843">
        <v>3263784</v>
      </c>
      <c r="BW120" s="843"/>
      <c r="BX120" s="843"/>
      <c r="BY120" s="843"/>
      <c r="BZ120" s="843"/>
      <c r="CA120" s="843">
        <v>3396545</v>
      </c>
      <c r="CB120" s="843"/>
      <c r="CC120" s="843"/>
      <c r="CD120" s="843"/>
      <c r="CE120" s="843"/>
      <c r="CF120" s="867">
        <v>70.400000000000006</v>
      </c>
      <c r="CG120" s="868"/>
      <c r="CH120" s="868"/>
      <c r="CI120" s="868"/>
      <c r="CJ120" s="868"/>
      <c r="CK120" s="869" t="s">
        <v>445</v>
      </c>
      <c r="CL120" s="853"/>
      <c r="CM120" s="853"/>
      <c r="CN120" s="853"/>
      <c r="CO120" s="854"/>
      <c r="CP120" s="873" t="s">
        <v>392</v>
      </c>
      <c r="CQ120" s="874"/>
      <c r="CR120" s="874"/>
      <c r="CS120" s="874"/>
      <c r="CT120" s="874"/>
      <c r="CU120" s="874"/>
      <c r="CV120" s="874"/>
      <c r="CW120" s="874"/>
      <c r="CX120" s="874"/>
      <c r="CY120" s="874"/>
      <c r="CZ120" s="874"/>
      <c r="DA120" s="874"/>
      <c r="DB120" s="874"/>
      <c r="DC120" s="874"/>
      <c r="DD120" s="874"/>
      <c r="DE120" s="874"/>
      <c r="DF120" s="875"/>
      <c r="DG120" s="862">
        <v>343706</v>
      </c>
      <c r="DH120" s="843"/>
      <c r="DI120" s="843"/>
      <c r="DJ120" s="843"/>
      <c r="DK120" s="843"/>
      <c r="DL120" s="843">
        <v>345574</v>
      </c>
      <c r="DM120" s="843"/>
      <c r="DN120" s="843"/>
      <c r="DO120" s="843"/>
      <c r="DP120" s="843"/>
      <c r="DQ120" s="843">
        <v>342996</v>
      </c>
      <c r="DR120" s="843"/>
      <c r="DS120" s="843"/>
      <c r="DT120" s="843"/>
      <c r="DU120" s="843"/>
      <c r="DV120" s="844">
        <v>7.1</v>
      </c>
      <c r="DW120" s="844"/>
      <c r="DX120" s="844"/>
      <c r="DY120" s="844"/>
      <c r="DZ120" s="845"/>
    </row>
    <row r="121" spans="1:130" s="228" customFormat="1" ht="26.25" customHeight="1" x14ac:dyDescent="0.2">
      <c r="A121" s="821"/>
      <c r="B121" s="822"/>
      <c r="C121" s="864" t="s">
        <v>446</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122</v>
      </c>
      <c r="AB121" s="781"/>
      <c r="AC121" s="781"/>
      <c r="AD121" s="781"/>
      <c r="AE121" s="782"/>
      <c r="AF121" s="783" t="s">
        <v>122</v>
      </c>
      <c r="AG121" s="781"/>
      <c r="AH121" s="781"/>
      <c r="AI121" s="781"/>
      <c r="AJ121" s="782"/>
      <c r="AK121" s="783" t="s">
        <v>122</v>
      </c>
      <c r="AL121" s="781"/>
      <c r="AM121" s="781"/>
      <c r="AN121" s="781"/>
      <c r="AO121" s="782"/>
      <c r="AP121" s="825" t="s">
        <v>122</v>
      </c>
      <c r="AQ121" s="826"/>
      <c r="AR121" s="826"/>
      <c r="AS121" s="826"/>
      <c r="AT121" s="827"/>
      <c r="AU121" s="884"/>
      <c r="AV121" s="885"/>
      <c r="AW121" s="885"/>
      <c r="AX121" s="885"/>
      <c r="AY121" s="886"/>
      <c r="AZ121" s="816" t="s">
        <v>447</v>
      </c>
      <c r="BA121" s="753"/>
      <c r="BB121" s="753"/>
      <c r="BC121" s="753"/>
      <c r="BD121" s="753"/>
      <c r="BE121" s="753"/>
      <c r="BF121" s="753"/>
      <c r="BG121" s="753"/>
      <c r="BH121" s="753"/>
      <c r="BI121" s="753"/>
      <c r="BJ121" s="753"/>
      <c r="BK121" s="753"/>
      <c r="BL121" s="753"/>
      <c r="BM121" s="753"/>
      <c r="BN121" s="753"/>
      <c r="BO121" s="753"/>
      <c r="BP121" s="754"/>
      <c r="BQ121" s="817" t="s">
        <v>122</v>
      </c>
      <c r="BR121" s="818"/>
      <c r="BS121" s="818"/>
      <c r="BT121" s="818"/>
      <c r="BU121" s="818"/>
      <c r="BV121" s="818" t="s">
        <v>122</v>
      </c>
      <c r="BW121" s="818"/>
      <c r="BX121" s="818"/>
      <c r="BY121" s="818"/>
      <c r="BZ121" s="818"/>
      <c r="CA121" s="818">
        <v>354863</v>
      </c>
      <c r="CB121" s="818"/>
      <c r="CC121" s="818"/>
      <c r="CD121" s="818"/>
      <c r="CE121" s="818"/>
      <c r="CF121" s="876">
        <v>7.4</v>
      </c>
      <c r="CG121" s="877"/>
      <c r="CH121" s="877"/>
      <c r="CI121" s="877"/>
      <c r="CJ121" s="877"/>
      <c r="CK121" s="870"/>
      <c r="CL121" s="856"/>
      <c r="CM121" s="856"/>
      <c r="CN121" s="856"/>
      <c r="CO121" s="857"/>
      <c r="CP121" s="836" t="s">
        <v>394</v>
      </c>
      <c r="CQ121" s="837"/>
      <c r="CR121" s="837"/>
      <c r="CS121" s="837"/>
      <c r="CT121" s="837"/>
      <c r="CU121" s="837"/>
      <c r="CV121" s="837"/>
      <c r="CW121" s="837"/>
      <c r="CX121" s="837"/>
      <c r="CY121" s="837"/>
      <c r="CZ121" s="837"/>
      <c r="DA121" s="837"/>
      <c r="DB121" s="837"/>
      <c r="DC121" s="837"/>
      <c r="DD121" s="837"/>
      <c r="DE121" s="837"/>
      <c r="DF121" s="838"/>
      <c r="DG121" s="817" t="s">
        <v>122</v>
      </c>
      <c r="DH121" s="818"/>
      <c r="DI121" s="818"/>
      <c r="DJ121" s="818"/>
      <c r="DK121" s="818"/>
      <c r="DL121" s="818" t="s">
        <v>122</v>
      </c>
      <c r="DM121" s="818"/>
      <c r="DN121" s="818"/>
      <c r="DO121" s="818"/>
      <c r="DP121" s="818"/>
      <c r="DQ121" s="818">
        <v>221028</v>
      </c>
      <c r="DR121" s="818"/>
      <c r="DS121" s="818"/>
      <c r="DT121" s="818"/>
      <c r="DU121" s="818"/>
      <c r="DV121" s="795">
        <v>4.5999999999999996</v>
      </c>
      <c r="DW121" s="795"/>
      <c r="DX121" s="795"/>
      <c r="DY121" s="795"/>
      <c r="DZ121" s="796"/>
    </row>
    <row r="122" spans="1:130" s="228" customFormat="1" ht="26.25" customHeight="1" x14ac:dyDescent="0.2">
      <c r="A122" s="821"/>
      <c r="B122" s="822"/>
      <c r="C122" s="816" t="s">
        <v>429</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122</v>
      </c>
      <c r="AB122" s="781"/>
      <c r="AC122" s="781"/>
      <c r="AD122" s="781"/>
      <c r="AE122" s="782"/>
      <c r="AF122" s="783" t="s">
        <v>122</v>
      </c>
      <c r="AG122" s="781"/>
      <c r="AH122" s="781"/>
      <c r="AI122" s="781"/>
      <c r="AJ122" s="782"/>
      <c r="AK122" s="783" t="s">
        <v>122</v>
      </c>
      <c r="AL122" s="781"/>
      <c r="AM122" s="781"/>
      <c r="AN122" s="781"/>
      <c r="AO122" s="782"/>
      <c r="AP122" s="825" t="s">
        <v>122</v>
      </c>
      <c r="AQ122" s="826"/>
      <c r="AR122" s="826"/>
      <c r="AS122" s="826"/>
      <c r="AT122" s="827"/>
      <c r="AU122" s="884"/>
      <c r="AV122" s="885"/>
      <c r="AW122" s="885"/>
      <c r="AX122" s="885"/>
      <c r="AY122" s="886"/>
      <c r="AZ122" s="839" t="s">
        <v>448</v>
      </c>
      <c r="BA122" s="840"/>
      <c r="BB122" s="840"/>
      <c r="BC122" s="840"/>
      <c r="BD122" s="840"/>
      <c r="BE122" s="840"/>
      <c r="BF122" s="840"/>
      <c r="BG122" s="840"/>
      <c r="BH122" s="840"/>
      <c r="BI122" s="840"/>
      <c r="BJ122" s="840"/>
      <c r="BK122" s="840"/>
      <c r="BL122" s="840"/>
      <c r="BM122" s="840"/>
      <c r="BN122" s="840"/>
      <c r="BO122" s="840"/>
      <c r="BP122" s="841"/>
      <c r="BQ122" s="880">
        <v>6407396</v>
      </c>
      <c r="BR122" s="846"/>
      <c r="BS122" s="846"/>
      <c r="BT122" s="846"/>
      <c r="BU122" s="846"/>
      <c r="BV122" s="846">
        <v>6168134</v>
      </c>
      <c r="BW122" s="846"/>
      <c r="BX122" s="846"/>
      <c r="BY122" s="846"/>
      <c r="BZ122" s="846"/>
      <c r="CA122" s="846">
        <v>5874040</v>
      </c>
      <c r="CB122" s="846"/>
      <c r="CC122" s="846"/>
      <c r="CD122" s="846"/>
      <c r="CE122" s="846"/>
      <c r="CF122" s="847">
        <v>121.8</v>
      </c>
      <c r="CG122" s="848"/>
      <c r="CH122" s="848"/>
      <c r="CI122" s="848"/>
      <c r="CJ122" s="848"/>
      <c r="CK122" s="870"/>
      <c r="CL122" s="856"/>
      <c r="CM122" s="856"/>
      <c r="CN122" s="856"/>
      <c r="CO122" s="857"/>
      <c r="CP122" s="836" t="s">
        <v>389</v>
      </c>
      <c r="CQ122" s="837"/>
      <c r="CR122" s="837"/>
      <c r="CS122" s="837"/>
      <c r="CT122" s="837"/>
      <c r="CU122" s="837"/>
      <c r="CV122" s="837"/>
      <c r="CW122" s="837"/>
      <c r="CX122" s="837"/>
      <c r="CY122" s="837"/>
      <c r="CZ122" s="837"/>
      <c r="DA122" s="837"/>
      <c r="DB122" s="837"/>
      <c r="DC122" s="837"/>
      <c r="DD122" s="837"/>
      <c r="DE122" s="837"/>
      <c r="DF122" s="838"/>
      <c r="DG122" s="817" t="s">
        <v>122</v>
      </c>
      <c r="DH122" s="818"/>
      <c r="DI122" s="818"/>
      <c r="DJ122" s="818"/>
      <c r="DK122" s="818"/>
      <c r="DL122" s="818" t="s">
        <v>122</v>
      </c>
      <c r="DM122" s="818"/>
      <c r="DN122" s="818"/>
      <c r="DO122" s="818"/>
      <c r="DP122" s="818"/>
      <c r="DQ122" s="818" t="s">
        <v>122</v>
      </c>
      <c r="DR122" s="818"/>
      <c r="DS122" s="818"/>
      <c r="DT122" s="818"/>
      <c r="DU122" s="818"/>
      <c r="DV122" s="795" t="s">
        <v>122</v>
      </c>
      <c r="DW122" s="795"/>
      <c r="DX122" s="795"/>
      <c r="DY122" s="795"/>
      <c r="DZ122" s="796"/>
    </row>
    <row r="123" spans="1:130" s="228" customFormat="1" ht="26.25" customHeight="1" x14ac:dyDescent="0.2">
      <c r="A123" s="821"/>
      <c r="B123" s="822"/>
      <c r="C123" s="816" t="s">
        <v>435</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v>1222</v>
      </c>
      <c r="AB123" s="781"/>
      <c r="AC123" s="781"/>
      <c r="AD123" s="781"/>
      <c r="AE123" s="782"/>
      <c r="AF123" s="783">
        <v>1211</v>
      </c>
      <c r="AG123" s="781"/>
      <c r="AH123" s="781"/>
      <c r="AI123" s="781"/>
      <c r="AJ123" s="782"/>
      <c r="AK123" s="783" t="s">
        <v>122</v>
      </c>
      <c r="AL123" s="781"/>
      <c r="AM123" s="781"/>
      <c r="AN123" s="781"/>
      <c r="AO123" s="782"/>
      <c r="AP123" s="825" t="s">
        <v>122</v>
      </c>
      <c r="AQ123" s="826"/>
      <c r="AR123" s="826"/>
      <c r="AS123" s="826"/>
      <c r="AT123" s="827"/>
      <c r="AU123" s="887"/>
      <c r="AV123" s="888"/>
      <c r="AW123" s="888"/>
      <c r="AX123" s="888"/>
      <c r="AY123" s="888"/>
      <c r="AZ123" s="249" t="s">
        <v>177</v>
      </c>
      <c r="BA123" s="249"/>
      <c r="BB123" s="249"/>
      <c r="BC123" s="249"/>
      <c r="BD123" s="249"/>
      <c r="BE123" s="249"/>
      <c r="BF123" s="249"/>
      <c r="BG123" s="249"/>
      <c r="BH123" s="249"/>
      <c r="BI123" s="249"/>
      <c r="BJ123" s="249"/>
      <c r="BK123" s="249"/>
      <c r="BL123" s="249"/>
      <c r="BM123" s="249"/>
      <c r="BN123" s="249"/>
      <c r="BO123" s="878" t="s">
        <v>449</v>
      </c>
      <c r="BP123" s="879"/>
      <c r="BQ123" s="833">
        <v>9229711</v>
      </c>
      <c r="BR123" s="834"/>
      <c r="BS123" s="834"/>
      <c r="BT123" s="834"/>
      <c r="BU123" s="834"/>
      <c r="BV123" s="834">
        <v>9431918</v>
      </c>
      <c r="BW123" s="834"/>
      <c r="BX123" s="834"/>
      <c r="BY123" s="834"/>
      <c r="BZ123" s="834"/>
      <c r="CA123" s="834">
        <v>9625448</v>
      </c>
      <c r="CB123" s="834"/>
      <c r="CC123" s="834"/>
      <c r="CD123" s="834"/>
      <c r="CE123" s="834"/>
      <c r="CF123" s="749"/>
      <c r="CG123" s="750"/>
      <c r="CH123" s="750"/>
      <c r="CI123" s="750"/>
      <c r="CJ123" s="835"/>
      <c r="CK123" s="870"/>
      <c r="CL123" s="856"/>
      <c r="CM123" s="856"/>
      <c r="CN123" s="856"/>
      <c r="CO123" s="857"/>
      <c r="CP123" s="836" t="s">
        <v>390</v>
      </c>
      <c r="CQ123" s="837"/>
      <c r="CR123" s="837"/>
      <c r="CS123" s="837"/>
      <c r="CT123" s="837"/>
      <c r="CU123" s="837"/>
      <c r="CV123" s="837"/>
      <c r="CW123" s="837"/>
      <c r="CX123" s="837"/>
      <c r="CY123" s="837"/>
      <c r="CZ123" s="837"/>
      <c r="DA123" s="837"/>
      <c r="DB123" s="837"/>
      <c r="DC123" s="837"/>
      <c r="DD123" s="837"/>
      <c r="DE123" s="837"/>
      <c r="DF123" s="838"/>
      <c r="DG123" s="780" t="s">
        <v>122</v>
      </c>
      <c r="DH123" s="781"/>
      <c r="DI123" s="781"/>
      <c r="DJ123" s="781"/>
      <c r="DK123" s="782"/>
      <c r="DL123" s="783" t="s">
        <v>122</v>
      </c>
      <c r="DM123" s="781"/>
      <c r="DN123" s="781"/>
      <c r="DO123" s="781"/>
      <c r="DP123" s="782"/>
      <c r="DQ123" s="783" t="s">
        <v>122</v>
      </c>
      <c r="DR123" s="781"/>
      <c r="DS123" s="781"/>
      <c r="DT123" s="781"/>
      <c r="DU123" s="782"/>
      <c r="DV123" s="825" t="s">
        <v>122</v>
      </c>
      <c r="DW123" s="826"/>
      <c r="DX123" s="826"/>
      <c r="DY123" s="826"/>
      <c r="DZ123" s="827"/>
    </row>
    <row r="124" spans="1:130" s="228" customFormat="1" ht="26.25" customHeight="1" thickBot="1" x14ac:dyDescent="0.25">
      <c r="A124" s="821"/>
      <c r="B124" s="822"/>
      <c r="C124" s="816" t="s">
        <v>438</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122</v>
      </c>
      <c r="AB124" s="781"/>
      <c r="AC124" s="781"/>
      <c r="AD124" s="781"/>
      <c r="AE124" s="782"/>
      <c r="AF124" s="783" t="s">
        <v>122</v>
      </c>
      <c r="AG124" s="781"/>
      <c r="AH124" s="781"/>
      <c r="AI124" s="781"/>
      <c r="AJ124" s="782"/>
      <c r="AK124" s="783" t="s">
        <v>122</v>
      </c>
      <c r="AL124" s="781"/>
      <c r="AM124" s="781"/>
      <c r="AN124" s="781"/>
      <c r="AO124" s="782"/>
      <c r="AP124" s="825" t="s">
        <v>122</v>
      </c>
      <c r="AQ124" s="826"/>
      <c r="AR124" s="826"/>
      <c r="AS124" s="826"/>
      <c r="AT124" s="827"/>
      <c r="AU124" s="828" t="s">
        <v>450</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v>46.1</v>
      </c>
      <c r="BR124" s="832"/>
      <c r="BS124" s="832"/>
      <c r="BT124" s="832"/>
      <c r="BU124" s="832"/>
      <c r="BV124" s="832">
        <v>53.8</v>
      </c>
      <c r="BW124" s="832"/>
      <c r="BX124" s="832"/>
      <c r="BY124" s="832"/>
      <c r="BZ124" s="832"/>
      <c r="CA124" s="832">
        <v>66</v>
      </c>
      <c r="CB124" s="832"/>
      <c r="CC124" s="832"/>
      <c r="CD124" s="832"/>
      <c r="CE124" s="832"/>
      <c r="CF124" s="727"/>
      <c r="CG124" s="728"/>
      <c r="CH124" s="728"/>
      <c r="CI124" s="728"/>
      <c r="CJ124" s="863"/>
      <c r="CK124" s="871"/>
      <c r="CL124" s="871"/>
      <c r="CM124" s="871"/>
      <c r="CN124" s="871"/>
      <c r="CO124" s="872"/>
      <c r="CP124" s="836" t="s">
        <v>451</v>
      </c>
      <c r="CQ124" s="837"/>
      <c r="CR124" s="837"/>
      <c r="CS124" s="837"/>
      <c r="CT124" s="837"/>
      <c r="CU124" s="837"/>
      <c r="CV124" s="837"/>
      <c r="CW124" s="837"/>
      <c r="CX124" s="837"/>
      <c r="CY124" s="837"/>
      <c r="CZ124" s="837"/>
      <c r="DA124" s="837"/>
      <c r="DB124" s="837"/>
      <c r="DC124" s="837"/>
      <c r="DD124" s="837"/>
      <c r="DE124" s="837"/>
      <c r="DF124" s="838"/>
      <c r="DG124" s="764">
        <v>236439</v>
      </c>
      <c r="DH124" s="765"/>
      <c r="DI124" s="765"/>
      <c r="DJ124" s="765"/>
      <c r="DK124" s="766"/>
      <c r="DL124" s="767">
        <v>234042</v>
      </c>
      <c r="DM124" s="765"/>
      <c r="DN124" s="765"/>
      <c r="DO124" s="765"/>
      <c r="DP124" s="766"/>
      <c r="DQ124" s="767" t="s">
        <v>122</v>
      </c>
      <c r="DR124" s="765"/>
      <c r="DS124" s="765"/>
      <c r="DT124" s="765"/>
      <c r="DU124" s="766"/>
      <c r="DV124" s="849" t="s">
        <v>122</v>
      </c>
      <c r="DW124" s="850"/>
      <c r="DX124" s="850"/>
      <c r="DY124" s="850"/>
      <c r="DZ124" s="851"/>
    </row>
    <row r="125" spans="1:130" s="228" customFormat="1" ht="26.25" customHeight="1" x14ac:dyDescent="0.2">
      <c r="A125" s="821"/>
      <c r="B125" s="822"/>
      <c r="C125" s="816" t="s">
        <v>440</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122</v>
      </c>
      <c r="AB125" s="781"/>
      <c r="AC125" s="781"/>
      <c r="AD125" s="781"/>
      <c r="AE125" s="782"/>
      <c r="AF125" s="783" t="s">
        <v>122</v>
      </c>
      <c r="AG125" s="781"/>
      <c r="AH125" s="781"/>
      <c r="AI125" s="781"/>
      <c r="AJ125" s="782"/>
      <c r="AK125" s="783" t="s">
        <v>122</v>
      </c>
      <c r="AL125" s="781"/>
      <c r="AM125" s="781"/>
      <c r="AN125" s="781"/>
      <c r="AO125" s="782"/>
      <c r="AP125" s="825" t="s">
        <v>122</v>
      </c>
      <c r="AQ125" s="826"/>
      <c r="AR125" s="826"/>
      <c r="AS125" s="826"/>
      <c r="AT125" s="827"/>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52" t="s">
        <v>452</v>
      </c>
      <c r="CL125" s="853"/>
      <c r="CM125" s="853"/>
      <c r="CN125" s="853"/>
      <c r="CO125" s="854"/>
      <c r="CP125" s="861" t="s">
        <v>453</v>
      </c>
      <c r="CQ125" s="809"/>
      <c r="CR125" s="809"/>
      <c r="CS125" s="809"/>
      <c r="CT125" s="809"/>
      <c r="CU125" s="809"/>
      <c r="CV125" s="809"/>
      <c r="CW125" s="809"/>
      <c r="CX125" s="809"/>
      <c r="CY125" s="809"/>
      <c r="CZ125" s="809"/>
      <c r="DA125" s="809"/>
      <c r="DB125" s="809"/>
      <c r="DC125" s="809"/>
      <c r="DD125" s="809"/>
      <c r="DE125" s="809"/>
      <c r="DF125" s="810"/>
      <c r="DG125" s="862" t="s">
        <v>122</v>
      </c>
      <c r="DH125" s="843"/>
      <c r="DI125" s="843"/>
      <c r="DJ125" s="843"/>
      <c r="DK125" s="843"/>
      <c r="DL125" s="843" t="s">
        <v>122</v>
      </c>
      <c r="DM125" s="843"/>
      <c r="DN125" s="843"/>
      <c r="DO125" s="843"/>
      <c r="DP125" s="843"/>
      <c r="DQ125" s="843" t="s">
        <v>122</v>
      </c>
      <c r="DR125" s="843"/>
      <c r="DS125" s="843"/>
      <c r="DT125" s="843"/>
      <c r="DU125" s="843"/>
      <c r="DV125" s="844" t="s">
        <v>122</v>
      </c>
      <c r="DW125" s="844"/>
      <c r="DX125" s="844"/>
      <c r="DY125" s="844"/>
      <c r="DZ125" s="845"/>
    </row>
    <row r="126" spans="1:130" s="228" customFormat="1" ht="26.25" customHeight="1" thickBot="1" x14ac:dyDescent="0.25">
      <c r="A126" s="821"/>
      <c r="B126" s="822"/>
      <c r="C126" s="816" t="s">
        <v>442</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t="s">
        <v>122</v>
      </c>
      <c r="AB126" s="781"/>
      <c r="AC126" s="781"/>
      <c r="AD126" s="781"/>
      <c r="AE126" s="782"/>
      <c r="AF126" s="783" t="s">
        <v>122</v>
      </c>
      <c r="AG126" s="781"/>
      <c r="AH126" s="781"/>
      <c r="AI126" s="781"/>
      <c r="AJ126" s="782"/>
      <c r="AK126" s="783" t="s">
        <v>122</v>
      </c>
      <c r="AL126" s="781"/>
      <c r="AM126" s="781"/>
      <c r="AN126" s="781"/>
      <c r="AO126" s="782"/>
      <c r="AP126" s="825" t="s">
        <v>122</v>
      </c>
      <c r="AQ126" s="826"/>
      <c r="AR126" s="826"/>
      <c r="AS126" s="826"/>
      <c r="AT126" s="827"/>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5"/>
      <c r="CL126" s="856"/>
      <c r="CM126" s="856"/>
      <c r="CN126" s="856"/>
      <c r="CO126" s="857"/>
      <c r="CP126" s="816" t="s">
        <v>454</v>
      </c>
      <c r="CQ126" s="753"/>
      <c r="CR126" s="753"/>
      <c r="CS126" s="753"/>
      <c r="CT126" s="753"/>
      <c r="CU126" s="753"/>
      <c r="CV126" s="753"/>
      <c r="CW126" s="753"/>
      <c r="CX126" s="753"/>
      <c r="CY126" s="753"/>
      <c r="CZ126" s="753"/>
      <c r="DA126" s="753"/>
      <c r="DB126" s="753"/>
      <c r="DC126" s="753"/>
      <c r="DD126" s="753"/>
      <c r="DE126" s="753"/>
      <c r="DF126" s="754"/>
      <c r="DG126" s="817" t="s">
        <v>122</v>
      </c>
      <c r="DH126" s="818"/>
      <c r="DI126" s="818"/>
      <c r="DJ126" s="818"/>
      <c r="DK126" s="818"/>
      <c r="DL126" s="818" t="s">
        <v>122</v>
      </c>
      <c r="DM126" s="818"/>
      <c r="DN126" s="818"/>
      <c r="DO126" s="818"/>
      <c r="DP126" s="818"/>
      <c r="DQ126" s="818" t="s">
        <v>122</v>
      </c>
      <c r="DR126" s="818"/>
      <c r="DS126" s="818"/>
      <c r="DT126" s="818"/>
      <c r="DU126" s="818"/>
      <c r="DV126" s="795" t="s">
        <v>122</v>
      </c>
      <c r="DW126" s="795"/>
      <c r="DX126" s="795"/>
      <c r="DY126" s="795"/>
      <c r="DZ126" s="796"/>
    </row>
    <row r="127" spans="1:130" s="228" customFormat="1" ht="26.25" customHeight="1" x14ac:dyDescent="0.2">
      <c r="A127" s="823"/>
      <c r="B127" s="824"/>
      <c r="C127" s="839" t="s">
        <v>455</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122</v>
      </c>
      <c r="AB127" s="781"/>
      <c r="AC127" s="781"/>
      <c r="AD127" s="781"/>
      <c r="AE127" s="782"/>
      <c r="AF127" s="783" t="s">
        <v>122</v>
      </c>
      <c r="AG127" s="781"/>
      <c r="AH127" s="781"/>
      <c r="AI127" s="781"/>
      <c r="AJ127" s="782"/>
      <c r="AK127" s="783" t="s">
        <v>122</v>
      </c>
      <c r="AL127" s="781"/>
      <c r="AM127" s="781"/>
      <c r="AN127" s="781"/>
      <c r="AO127" s="782"/>
      <c r="AP127" s="825" t="s">
        <v>122</v>
      </c>
      <c r="AQ127" s="826"/>
      <c r="AR127" s="826"/>
      <c r="AS127" s="826"/>
      <c r="AT127" s="827"/>
      <c r="AU127" s="230"/>
      <c r="AV127" s="230"/>
      <c r="AW127" s="230"/>
      <c r="AX127" s="842" t="s">
        <v>456</v>
      </c>
      <c r="AY127" s="813"/>
      <c r="AZ127" s="813"/>
      <c r="BA127" s="813"/>
      <c r="BB127" s="813"/>
      <c r="BC127" s="813"/>
      <c r="BD127" s="813"/>
      <c r="BE127" s="814"/>
      <c r="BF127" s="812" t="s">
        <v>457</v>
      </c>
      <c r="BG127" s="813"/>
      <c r="BH127" s="813"/>
      <c r="BI127" s="813"/>
      <c r="BJ127" s="813"/>
      <c r="BK127" s="813"/>
      <c r="BL127" s="814"/>
      <c r="BM127" s="812" t="s">
        <v>458</v>
      </c>
      <c r="BN127" s="813"/>
      <c r="BO127" s="813"/>
      <c r="BP127" s="813"/>
      <c r="BQ127" s="813"/>
      <c r="BR127" s="813"/>
      <c r="BS127" s="814"/>
      <c r="BT127" s="812" t="s">
        <v>459</v>
      </c>
      <c r="BU127" s="813"/>
      <c r="BV127" s="813"/>
      <c r="BW127" s="813"/>
      <c r="BX127" s="813"/>
      <c r="BY127" s="813"/>
      <c r="BZ127" s="815"/>
      <c r="CA127" s="230"/>
      <c r="CB127" s="230"/>
      <c r="CC127" s="230"/>
      <c r="CD127" s="253"/>
      <c r="CE127" s="253"/>
      <c r="CF127" s="253"/>
      <c r="CG127" s="230"/>
      <c r="CH127" s="230"/>
      <c r="CI127" s="230"/>
      <c r="CJ127" s="252"/>
      <c r="CK127" s="855"/>
      <c r="CL127" s="856"/>
      <c r="CM127" s="856"/>
      <c r="CN127" s="856"/>
      <c r="CO127" s="857"/>
      <c r="CP127" s="816" t="s">
        <v>460</v>
      </c>
      <c r="CQ127" s="753"/>
      <c r="CR127" s="753"/>
      <c r="CS127" s="753"/>
      <c r="CT127" s="753"/>
      <c r="CU127" s="753"/>
      <c r="CV127" s="753"/>
      <c r="CW127" s="753"/>
      <c r="CX127" s="753"/>
      <c r="CY127" s="753"/>
      <c r="CZ127" s="753"/>
      <c r="DA127" s="753"/>
      <c r="DB127" s="753"/>
      <c r="DC127" s="753"/>
      <c r="DD127" s="753"/>
      <c r="DE127" s="753"/>
      <c r="DF127" s="754"/>
      <c r="DG127" s="817" t="s">
        <v>122</v>
      </c>
      <c r="DH127" s="818"/>
      <c r="DI127" s="818"/>
      <c r="DJ127" s="818"/>
      <c r="DK127" s="818"/>
      <c r="DL127" s="818" t="s">
        <v>122</v>
      </c>
      <c r="DM127" s="818"/>
      <c r="DN127" s="818"/>
      <c r="DO127" s="818"/>
      <c r="DP127" s="818"/>
      <c r="DQ127" s="818" t="s">
        <v>122</v>
      </c>
      <c r="DR127" s="818"/>
      <c r="DS127" s="818"/>
      <c r="DT127" s="818"/>
      <c r="DU127" s="818"/>
      <c r="DV127" s="795" t="s">
        <v>122</v>
      </c>
      <c r="DW127" s="795"/>
      <c r="DX127" s="795"/>
      <c r="DY127" s="795"/>
      <c r="DZ127" s="796"/>
    </row>
    <row r="128" spans="1:130" s="228" customFormat="1" ht="26.25" customHeight="1" thickBot="1" x14ac:dyDescent="0.25">
      <c r="A128" s="797" t="s">
        <v>461</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462</v>
      </c>
      <c r="X128" s="799"/>
      <c r="Y128" s="799"/>
      <c r="Z128" s="800"/>
      <c r="AA128" s="801" t="s">
        <v>122</v>
      </c>
      <c r="AB128" s="802"/>
      <c r="AC128" s="802"/>
      <c r="AD128" s="802"/>
      <c r="AE128" s="803"/>
      <c r="AF128" s="804" t="s">
        <v>122</v>
      </c>
      <c r="AG128" s="802"/>
      <c r="AH128" s="802"/>
      <c r="AI128" s="802"/>
      <c r="AJ128" s="803"/>
      <c r="AK128" s="804" t="s">
        <v>122</v>
      </c>
      <c r="AL128" s="802"/>
      <c r="AM128" s="802"/>
      <c r="AN128" s="802"/>
      <c r="AO128" s="803"/>
      <c r="AP128" s="805"/>
      <c r="AQ128" s="806"/>
      <c r="AR128" s="806"/>
      <c r="AS128" s="806"/>
      <c r="AT128" s="807"/>
      <c r="AU128" s="230"/>
      <c r="AV128" s="230"/>
      <c r="AW128" s="230"/>
      <c r="AX128" s="808" t="s">
        <v>463</v>
      </c>
      <c r="AY128" s="809"/>
      <c r="AZ128" s="809"/>
      <c r="BA128" s="809"/>
      <c r="BB128" s="809"/>
      <c r="BC128" s="809"/>
      <c r="BD128" s="809"/>
      <c r="BE128" s="810"/>
      <c r="BF128" s="787" t="s">
        <v>122</v>
      </c>
      <c r="BG128" s="788"/>
      <c r="BH128" s="788"/>
      <c r="BI128" s="788"/>
      <c r="BJ128" s="788"/>
      <c r="BK128" s="788"/>
      <c r="BL128" s="811"/>
      <c r="BM128" s="787">
        <v>14.81</v>
      </c>
      <c r="BN128" s="788"/>
      <c r="BO128" s="788"/>
      <c r="BP128" s="788"/>
      <c r="BQ128" s="788"/>
      <c r="BR128" s="788"/>
      <c r="BS128" s="811"/>
      <c r="BT128" s="787">
        <v>20</v>
      </c>
      <c r="BU128" s="788"/>
      <c r="BV128" s="788"/>
      <c r="BW128" s="788"/>
      <c r="BX128" s="788"/>
      <c r="BY128" s="788"/>
      <c r="BZ128" s="789"/>
      <c r="CA128" s="253"/>
      <c r="CB128" s="253"/>
      <c r="CC128" s="253"/>
      <c r="CD128" s="253"/>
      <c r="CE128" s="253"/>
      <c r="CF128" s="253"/>
      <c r="CG128" s="230"/>
      <c r="CH128" s="230"/>
      <c r="CI128" s="230"/>
      <c r="CJ128" s="252"/>
      <c r="CK128" s="858"/>
      <c r="CL128" s="859"/>
      <c r="CM128" s="859"/>
      <c r="CN128" s="859"/>
      <c r="CO128" s="860"/>
      <c r="CP128" s="790" t="s">
        <v>464</v>
      </c>
      <c r="CQ128" s="731"/>
      <c r="CR128" s="731"/>
      <c r="CS128" s="731"/>
      <c r="CT128" s="731"/>
      <c r="CU128" s="731"/>
      <c r="CV128" s="731"/>
      <c r="CW128" s="731"/>
      <c r="CX128" s="731"/>
      <c r="CY128" s="731"/>
      <c r="CZ128" s="731"/>
      <c r="DA128" s="731"/>
      <c r="DB128" s="731"/>
      <c r="DC128" s="731"/>
      <c r="DD128" s="731"/>
      <c r="DE128" s="731"/>
      <c r="DF128" s="732"/>
      <c r="DG128" s="791" t="s">
        <v>122</v>
      </c>
      <c r="DH128" s="792"/>
      <c r="DI128" s="792"/>
      <c r="DJ128" s="792"/>
      <c r="DK128" s="792"/>
      <c r="DL128" s="792" t="s">
        <v>122</v>
      </c>
      <c r="DM128" s="792"/>
      <c r="DN128" s="792"/>
      <c r="DO128" s="792"/>
      <c r="DP128" s="792"/>
      <c r="DQ128" s="792" t="s">
        <v>122</v>
      </c>
      <c r="DR128" s="792"/>
      <c r="DS128" s="792"/>
      <c r="DT128" s="792"/>
      <c r="DU128" s="792"/>
      <c r="DV128" s="793" t="s">
        <v>122</v>
      </c>
      <c r="DW128" s="793"/>
      <c r="DX128" s="793"/>
      <c r="DY128" s="793"/>
      <c r="DZ128" s="794"/>
    </row>
    <row r="129" spans="1:131" s="228" customFormat="1" ht="26.25" customHeight="1" x14ac:dyDescent="0.2">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465</v>
      </c>
      <c r="X129" s="778"/>
      <c r="Y129" s="778"/>
      <c r="Z129" s="779"/>
      <c r="AA129" s="780">
        <v>5461253</v>
      </c>
      <c r="AB129" s="781"/>
      <c r="AC129" s="781"/>
      <c r="AD129" s="781"/>
      <c r="AE129" s="782"/>
      <c r="AF129" s="783">
        <v>5257327</v>
      </c>
      <c r="AG129" s="781"/>
      <c r="AH129" s="781"/>
      <c r="AI129" s="781"/>
      <c r="AJ129" s="782"/>
      <c r="AK129" s="783">
        <v>5303494</v>
      </c>
      <c r="AL129" s="781"/>
      <c r="AM129" s="781"/>
      <c r="AN129" s="781"/>
      <c r="AO129" s="782"/>
      <c r="AP129" s="784"/>
      <c r="AQ129" s="785"/>
      <c r="AR129" s="785"/>
      <c r="AS129" s="785"/>
      <c r="AT129" s="786"/>
      <c r="AU129" s="231"/>
      <c r="AV129" s="231"/>
      <c r="AW129" s="231"/>
      <c r="AX129" s="752" t="s">
        <v>466</v>
      </c>
      <c r="AY129" s="753"/>
      <c r="AZ129" s="753"/>
      <c r="BA129" s="753"/>
      <c r="BB129" s="753"/>
      <c r="BC129" s="753"/>
      <c r="BD129" s="753"/>
      <c r="BE129" s="754"/>
      <c r="BF129" s="771" t="s">
        <v>122</v>
      </c>
      <c r="BG129" s="772"/>
      <c r="BH129" s="772"/>
      <c r="BI129" s="772"/>
      <c r="BJ129" s="772"/>
      <c r="BK129" s="772"/>
      <c r="BL129" s="773"/>
      <c r="BM129" s="771">
        <v>19.809999999999999</v>
      </c>
      <c r="BN129" s="772"/>
      <c r="BO129" s="772"/>
      <c r="BP129" s="772"/>
      <c r="BQ129" s="772"/>
      <c r="BR129" s="772"/>
      <c r="BS129" s="773"/>
      <c r="BT129" s="771">
        <v>30</v>
      </c>
      <c r="BU129" s="772"/>
      <c r="BV129" s="772"/>
      <c r="BW129" s="772"/>
      <c r="BX129" s="772"/>
      <c r="BY129" s="772"/>
      <c r="BZ129" s="774"/>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775" t="s">
        <v>467</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468</v>
      </c>
      <c r="X130" s="778"/>
      <c r="Y130" s="778"/>
      <c r="Z130" s="779"/>
      <c r="AA130" s="780">
        <v>466172</v>
      </c>
      <c r="AB130" s="781"/>
      <c r="AC130" s="781"/>
      <c r="AD130" s="781"/>
      <c r="AE130" s="782"/>
      <c r="AF130" s="783">
        <v>472369</v>
      </c>
      <c r="AG130" s="781"/>
      <c r="AH130" s="781"/>
      <c r="AI130" s="781"/>
      <c r="AJ130" s="782"/>
      <c r="AK130" s="783">
        <v>479856</v>
      </c>
      <c r="AL130" s="781"/>
      <c r="AM130" s="781"/>
      <c r="AN130" s="781"/>
      <c r="AO130" s="782"/>
      <c r="AP130" s="784"/>
      <c r="AQ130" s="785"/>
      <c r="AR130" s="785"/>
      <c r="AS130" s="785"/>
      <c r="AT130" s="786"/>
      <c r="AU130" s="231"/>
      <c r="AV130" s="231"/>
      <c r="AW130" s="231"/>
      <c r="AX130" s="752" t="s">
        <v>469</v>
      </c>
      <c r="AY130" s="753"/>
      <c r="AZ130" s="753"/>
      <c r="BA130" s="753"/>
      <c r="BB130" s="753"/>
      <c r="BC130" s="753"/>
      <c r="BD130" s="753"/>
      <c r="BE130" s="754"/>
      <c r="BF130" s="755">
        <v>6.7</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470</v>
      </c>
      <c r="X131" s="762"/>
      <c r="Y131" s="762"/>
      <c r="Z131" s="763"/>
      <c r="AA131" s="764">
        <v>4995081</v>
      </c>
      <c r="AB131" s="765"/>
      <c r="AC131" s="765"/>
      <c r="AD131" s="765"/>
      <c r="AE131" s="766"/>
      <c r="AF131" s="767">
        <v>4784958</v>
      </c>
      <c r="AG131" s="765"/>
      <c r="AH131" s="765"/>
      <c r="AI131" s="765"/>
      <c r="AJ131" s="766"/>
      <c r="AK131" s="767">
        <v>4823638</v>
      </c>
      <c r="AL131" s="765"/>
      <c r="AM131" s="765"/>
      <c r="AN131" s="765"/>
      <c r="AO131" s="766"/>
      <c r="AP131" s="768"/>
      <c r="AQ131" s="769"/>
      <c r="AR131" s="769"/>
      <c r="AS131" s="769"/>
      <c r="AT131" s="770"/>
      <c r="AU131" s="231"/>
      <c r="AV131" s="231"/>
      <c r="AW131" s="231"/>
      <c r="AX131" s="730" t="s">
        <v>471</v>
      </c>
      <c r="AY131" s="731"/>
      <c r="AZ131" s="731"/>
      <c r="BA131" s="731"/>
      <c r="BB131" s="731"/>
      <c r="BC131" s="731"/>
      <c r="BD131" s="731"/>
      <c r="BE131" s="732"/>
      <c r="BF131" s="733">
        <v>66</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739" t="s">
        <v>472</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473</v>
      </c>
      <c r="W132" s="743"/>
      <c r="X132" s="743"/>
      <c r="Y132" s="743"/>
      <c r="Z132" s="744"/>
      <c r="AA132" s="745">
        <v>5.1238208150000002</v>
      </c>
      <c r="AB132" s="746"/>
      <c r="AC132" s="746"/>
      <c r="AD132" s="746"/>
      <c r="AE132" s="747"/>
      <c r="AF132" s="748">
        <v>6.1697302250000003</v>
      </c>
      <c r="AG132" s="746"/>
      <c r="AH132" s="746"/>
      <c r="AI132" s="746"/>
      <c r="AJ132" s="747"/>
      <c r="AK132" s="748">
        <v>8.9649347650000006</v>
      </c>
      <c r="AL132" s="746"/>
      <c r="AM132" s="746"/>
      <c r="AN132" s="746"/>
      <c r="AO132" s="747"/>
      <c r="AP132" s="749"/>
      <c r="AQ132" s="750"/>
      <c r="AR132" s="750"/>
      <c r="AS132" s="750"/>
      <c r="AT132" s="751"/>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474</v>
      </c>
      <c r="W133" s="722"/>
      <c r="X133" s="722"/>
      <c r="Y133" s="722"/>
      <c r="Z133" s="723"/>
      <c r="AA133" s="724">
        <v>5.4</v>
      </c>
      <c r="AB133" s="725"/>
      <c r="AC133" s="725"/>
      <c r="AD133" s="725"/>
      <c r="AE133" s="726"/>
      <c r="AF133" s="724">
        <v>5.7</v>
      </c>
      <c r="AG133" s="725"/>
      <c r="AH133" s="725"/>
      <c r="AI133" s="725"/>
      <c r="AJ133" s="726"/>
      <c r="AK133" s="724">
        <v>6.7</v>
      </c>
      <c r="AL133" s="725"/>
      <c r="AM133" s="725"/>
      <c r="AN133" s="725"/>
      <c r="AO133" s="726"/>
      <c r="AP133" s="727"/>
      <c r="AQ133" s="728"/>
      <c r="AR133" s="728"/>
      <c r="AS133" s="728"/>
      <c r="AT133" s="729"/>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USbu3MtI2AgQaLa61dnOwbWRLxgQuFdUYhn1THG1TtaNC9Jb9OuvcQSuFYqZpqekLprDRnlXgiuTDTBZ9GClSw==" saltValue="K1SveWYW9sSHfo/1gXLx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70" workbookViewId="0"/>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475</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WrIXn53h9c254th5dY0xuqGtnQEWDu/+k9yS+BEM1ebOdEgjP/7lgXjGq4KLc2TvrtloIlaaO690rh12y3TQiA==" saltValue="B/SXLy/T1NjIOgqcl2oJ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eYfRLdJ2qt0qzSF7wXd7gI8ERTsfGADDwfHAascQc6DLVdCZRhttEO0JHV94LObECvxjqYmaJXWZ0PJ2eblMw==" saltValue="vhSkqPYL+clCMQQKecsr7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85"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476</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477</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9" t="s">
        <v>478</v>
      </c>
      <c r="AP7" s="270"/>
      <c r="AQ7" s="271" t="s">
        <v>479</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20"/>
      <c r="AP8" s="276" t="s">
        <v>480</v>
      </c>
      <c r="AQ8" s="277" t="s">
        <v>481</v>
      </c>
      <c r="AR8" s="278" t="s">
        <v>482</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31" t="s">
        <v>483</v>
      </c>
      <c r="AL9" s="1132"/>
      <c r="AM9" s="1132"/>
      <c r="AN9" s="1133"/>
      <c r="AO9" s="279">
        <v>1572818</v>
      </c>
      <c r="AP9" s="279">
        <v>98197</v>
      </c>
      <c r="AQ9" s="280">
        <v>121399</v>
      </c>
      <c r="AR9" s="281">
        <v>-19.100000000000001</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31" t="s">
        <v>484</v>
      </c>
      <c r="AL10" s="1132"/>
      <c r="AM10" s="1132"/>
      <c r="AN10" s="1133"/>
      <c r="AO10" s="282">
        <v>345982</v>
      </c>
      <c r="AP10" s="282">
        <v>21601</v>
      </c>
      <c r="AQ10" s="283">
        <v>14890</v>
      </c>
      <c r="AR10" s="284">
        <v>45.1</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31" t="s">
        <v>485</v>
      </c>
      <c r="AL11" s="1132"/>
      <c r="AM11" s="1132"/>
      <c r="AN11" s="1133"/>
      <c r="AO11" s="282">
        <v>3484</v>
      </c>
      <c r="AP11" s="282">
        <v>218</v>
      </c>
      <c r="AQ11" s="283">
        <v>3495</v>
      </c>
      <c r="AR11" s="284">
        <v>-93.8</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31" t="s">
        <v>486</v>
      </c>
      <c r="AL12" s="1132"/>
      <c r="AM12" s="1132"/>
      <c r="AN12" s="1133"/>
      <c r="AO12" s="282" t="s">
        <v>487</v>
      </c>
      <c r="AP12" s="282" t="s">
        <v>487</v>
      </c>
      <c r="AQ12" s="283" t="s">
        <v>487</v>
      </c>
      <c r="AR12" s="284" t="s">
        <v>487</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31" t="s">
        <v>488</v>
      </c>
      <c r="AL13" s="1132"/>
      <c r="AM13" s="1132"/>
      <c r="AN13" s="1133"/>
      <c r="AO13" s="282">
        <v>32625</v>
      </c>
      <c r="AP13" s="282">
        <v>2037</v>
      </c>
      <c r="AQ13" s="283">
        <v>5676</v>
      </c>
      <c r="AR13" s="284">
        <v>-64.099999999999994</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31" t="s">
        <v>489</v>
      </c>
      <c r="AL14" s="1132"/>
      <c r="AM14" s="1132"/>
      <c r="AN14" s="1133"/>
      <c r="AO14" s="282">
        <v>26536</v>
      </c>
      <c r="AP14" s="282">
        <v>1657</v>
      </c>
      <c r="AQ14" s="283">
        <v>1839</v>
      </c>
      <c r="AR14" s="284">
        <v>-9.9</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4" t="s">
        <v>490</v>
      </c>
      <c r="AL15" s="1135"/>
      <c r="AM15" s="1135"/>
      <c r="AN15" s="1136"/>
      <c r="AO15" s="282">
        <v>-99976</v>
      </c>
      <c r="AP15" s="282">
        <v>-6242</v>
      </c>
      <c r="AQ15" s="283">
        <v>-7293</v>
      </c>
      <c r="AR15" s="284">
        <v>-14.4</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4" t="s">
        <v>177</v>
      </c>
      <c r="AL16" s="1135"/>
      <c r="AM16" s="1135"/>
      <c r="AN16" s="1136"/>
      <c r="AO16" s="282">
        <v>1881469</v>
      </c>
      <c r="AP16" s="282">
        <v>117467</v>
      </c>
      <c r="AQ16" s="283">
        <v>140006</v>
      </c>
      <c r="AR16" s="284">
        <v>-16.100000000000001</v>
      </c>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491</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492</v>
      </c>
      <c r="AP20" s="291" t="s">
        <v>493</v>
      </c>
      <c r="AQ20" s="292" t="s">
        <v>494</v>
      </c>
      <c r="AR20" s="293"/>
    </row>
    <row r="21" spans="1:46" s="299" customFormat="1" ht="13.2"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7" t="s">
        <v>495</v>
      </c>
      <c r="AL21" s="1138"/>
      <c r="AM21" s="1138"/>
      <c r="AN21" s="1139"/>
      <c r="AO21" s="295">
        <v>11.18</v>
      </c>
      <c r="AP21" s="296">
        <v>12.39</v>
      </c>
      <c r="AQ21" s="297">
        <v>-1.21</v>
      </c>
      <c r="AR21" s="265"/>
      <c r="AS21" s="298"/>
      <c r="AT21" s="294"/>
    </row>
    <row r="22" spans="1:46" s="299" customFormat="1" ht="13.2"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7" t="s">
        <v>496</v>
      </c>
      <c r="AL22" s="1138"/>
      <c r="AM22" s="1138"/>
      <c r="AN22" s="1139"/>
      <c r="AO22" s="300">
        <v>97</v>
      </c>
      <c r="AP22" s="301">
        <v>95.4</v>
      </c>
      <c r="AQ22" s="302">
        <v>1.6</v>
      </c>
      <c r="AR22" s="286"/>
      <c r="AS22" s="298"/>
      <c r="AT22" s="294"/>
    </row>
    <row r="23" spans="1:46" s="299" customFormat="1" ht="13.2"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2"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30" t="s">
        <v>497</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5"/>
    </row>
    <row r="27" spans="1:46" ht="13.2" x14ac:dyDescent="0.2">
      <c r="A27" s="307"/>
      <c r="AO27" s="260"/>
      <c r="AP27" s="260"/>
      <c r="AQ27" s="260"/>
      <c r="AR27" s="260"/>
      <c r="AS27" s="260"/>
      <c r="AT27" s="260"/>
    </row>
    <row r="28" spans="1:46" ht="16.2" x14ac:dyDescent="0.2">
      <c r="A28" s="261" t="s">
        <v>498</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499</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9" t="s">
        <v>478</v>
      </c>
      <c r="AP30" s="270"/>
      <c r="AQ30" s="271" t="s">
        <v>479</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20"/>
      <c r="AP31" s="276" t="s">
        <v>480</v>
      </c>
      <c r="AQ31" s="277" t="s">
        <v>481</v>
      </c>
      <c r="AR31" s="278" t="s">
        <v>482</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1" t="s">
        <v>500</v>
      </c>
      <c r="AL32" s="1122"/>
      <c r="AM32" s="1122"/>
      <c r="AN32" s="1123"/>
      <c r="AO32" s="310">
        <v>745113</v>
      </c>
      <c r="AP32" s="310">
        <v>46520</v>
      </c>
      <c r="AQ32" s="311">
        <v>82032</v>
      </c>
      <c r="AR32" s="312">
        <v>-43.3</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1" t="s">
        <v>501</v>
      </c>
      <c r="AL33" s="1122"/>
      <c r="AM33" s="1122"/>
      <c r="AN33" s="1123"/>
      <c r="AO33" s="310" t="s">
        <v>487</v>
      </c>
      <c r="AP33" s="310" t="s">
        <v>487</v>
      </c>
      <c r="AQ33" s="311" t="s">
        <v>487</v>
      </c>
      <c r="AR33" s="312" t="s">
        <v>487</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1" t="s">
        <v>502</v>
      </c>
      <c r="AL34" s="1122"/>
      <c r="AM34" s="1122"/>
      <c r="AN34" s="1123"/>
      <c r="AO34" s="310" t="s">
        <v>487</v>
      </c>
      <c r="AP34" s="310" t="s">
        <v>487</v>
      </c>
      <c r="AQ34" s="311" t="s">
        <v>487</v>
      </c>
      <c r="AR34" s="312" t="s">
        <v>487</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1" t="s">
        <v>503</v>
      </c>
      <c r="AL35" s="1122"/>
      <c r="AM35" s="1122"/>
      <c r="AN35" s="1123"/>
      <c r="AO35" s="310">
        <v>66702</v>
      </c>
      <c r="AP35" s="310">
        <v>4164</v>
      </c>
      <c r="AQ35" s="311">
        <v>19007</v>
      </c>
      <c r="AR35" s="312">
        <v>-78.099999999999994</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1" t="s">
        <v>504</v>
      </c>
      <c r="AL36" s="1122"/>
      <c r="AM36" s="1122"/>
      <c r="AN36" s="1123"/>
      <c r="AO36" s="310">
        <v>87497</v>
      </c>
      <c r="AP36" s="310">
        <v>5463</v>
      </c>
      <c r="AQ36" s="311">
        <v>3652</v>
      </c>
      <c r="AR36" s="312">
        <v>49.6</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1" t="s">
        <v>505</v>
      </c>
      <c r="AL37" s="1122"/>
      <c r="AM37" s="1122"/>
      <c r="AN37" s="1123"/>
      <c r="AO37" s="310">
        <v>12980</v>
      </c>
      <c r="AP37" s="310">
        <v>810</v>
      </c>
      <c r="AQ37" s="311">
        <v>1064</v>
      </c>
      <c r="AR37" s="312">
        <v>-23.9</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4" t="s">
        <v>506</v>
      </c>
      <c r="AL38" s="1125"/>
      <c r="AM38" s="1125"/>
      <c r="AN38" s="1126"/>
      <c r="AO38" s="313" t="s">
        <v>487</v>
      </c>
      <c r="AP38" s="313" t="s">
        <v>487</v>
      </c>
      <c r="AQ38" s="314">
        <v>6</v>
      </c>
      <c r="AR38" s="302" t="s">
        <v>487</v>
      </c>
      <c r="AS38" s="309"/>
    </row>
    <row r="39" spans="1:46"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4" t="s">
        <v>507</v>
      </c>
      <c r="AL39" s="1125"/>
      <c r="AM39" s="1125"/>
      <c r="AN39" s="1126"/>
      <c r="AO39" s="310" t="s">
        <v>487</v>
      </c>
      <c r="AP39" s="310" t="s">
        <v>487</v>
      </c>
      <c r="AQ39" s="311">
        <v>-1926</v>
      </c>
      <c r="AR39" s="312" t="s">
        <v>487</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1" t="s">
        <v>508</v>
      </c>
      <c r="AL40" s="1122"/>
      <c r="AM40" s="1122"/>
      <c r="AN40" s="1123"/>
      <c r="AO40" s="310">
        <v>-479856</v>
      </c>
      <c r="AP40" s="310">
        <v>-29959</v>
      </c>
      <c r="AQ40" s="311">
        <v>-70284</v>
      </c>
      <c r="AR40" s="312">
        <v>-57.4</v>
      </c>
      <c r="AS40" s="309"/>
    </row>
    <row r="41" spans="1:46"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7" t="s">
        <v>287</v>
      </c>
      <c r="AL41" s="1128"/>
      <c r="AM41" s="1128"/>
      <c r="AN41" s="1129"/>
      <c r="AO41" s="310">
        <v>432436</v>
      </c>
      <c r="AP41" s="310">
        <v>26999</v>
      </c>
      <c r="AQ41" s="311">
        <v>33551</v>
      </c>
      <c r="AR41" s="312">
        <v>-19.5</v>
      </c>
      <c r="AS41" s="309"/>
    </row>
    <row r="42" spans="1:46"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ht="13.2"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2"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509</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510</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4" t="s">
        <v>478</v>
      </c>
      <c r="AN49" s="1116" t="s">
        <v>511</v>
      </c>
      <c r="AO49" s="1117"/>
      <c r="AP49" s="1117"/>
      <c r="AQ49" s="1117"/>
      <c r="AR49" s="1118"/>
    </row>
    <row r="50" spans="1:4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5"/>
      <c r="AN50" s="326" t="s">
        <v>512</v>
      </c>
      <c r="AO50" s="327" t="s">
        <v>513</v>
      </c>
      <c r="AP50" s="328" t="s">
        <v>514</v>
      </c>
      <c r="AQ50" s="329" t="s">
        <v>515</v>
      </c>
      <c r="AR50" s="330" t="s">
        <v>516</v>
      </c>
    </row>
    <row r="51" spans="1:4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517</v>
      </c>
      <c r="AL51" s="323"/>
      <c r="AM51" s="331">
        <v>786496</v>
      </c>
      <c r="AN51" s="332">
        <v>44452</v>
      </c>
      <c r="AO51" s="333">
        <v>-1.3</v>
      </c>
      <c r="AP51" s="334">
        <v>113347</v>
      </c>
      <c r="AQ51" s="335">
        <v>15.1</v>
      </c>
      <c r="AR51" s="336">
        <v>-16.399999999999999</v>
      </c>
    </row>
    <row r="52" spans="1:4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518</v>
      </c>
      <c r="AM52" s="339">
        <v>317548</v>
      </c>
      <c r="AN52" s="340">
        <v>17948</v>
      </c>
      <c r="AO52" s="341">
        <v>-15.5</v>
      </c>
      <c r="AP52" s="342">
        <v>58728</v>
      </c>
      <c r="AQ52" s="343">
        <v>23.5</v>
      </c>
      <c r="AR52" s="344">
        <v>-39</v>
      </c>
    </row>
    <row r="53" spans="1:4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519</v>
      </c>
      <c r="AL53" s="323"/>
      <c r="AM53" s="331">
        <v>1289085</v>
      </c>
      <c r="AN53" s="332">
        <v>75271</v>
      </c>
      <c r="AO53" s="333">
        <v>69.3</v>
      </c>
      <c r="AP53" s="334">
        <v>125418</v>
      </c>
      <c r="AQ53" s="335">
        <v>10.6</v>
      </c>
      <c r="AR53" s="336">
        <v>58.7</v>
      </c>
    </row>
    <row r="54" spans="1:4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518</v>
      </c>
      <c r="AM54" s="339">
        <v>638629</v>
      </c>
      <c r="AN54" s="340">
        <v>37290</v>
      </c>
      <c r="AO54" s="341">
        <v>107.8</v>
      </c>
      <c r="AP54" s="342">
        <v>60445</v>
      </c>
      <c r="AQ54" s="343">
        <v>2.9</v>
      </c>
      <c r="AR54" s="344">
        <v>104.9</v>
      </c>
    </row>
    <row r="55" spans="1:4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520</v>
      </c>
      <c r="AL55" s="323"/>
      <c r="AM55" s="331">
        <v>1321131</v>
      </c>
      <c r="AN55" s="332">
        <v>79300</v>
      </c>
      <c r="AO55" s="333">
        <v>5.4</v>
      </c>
      <c r="AP55" s="334">
        <v>108384</v>
      </c>
      <c r="AQ55" s="335">
        <v>-13.6</v>
      </c>
      <c r="AR55" s="336">
        <v>19</v>
      </c>
    </row>
    <row r="56" spans="1:4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518</v>
      </c>
      <c r="AM56" s="339">
        <v>274783</v>
      </c>
      <c r="AN56" s="340">
        <v>16494</v>
      </c>
      <c r="AO56" s="341">
        <v>-55.8</v>
      </c>
      <c r="AP56" s="342">
        <v>51153</v>
      </c>
      <c r="AQ56" s="343">
        <v>-15.4</v>
      </c>
      <c r="AR56" s="344">
        <v>-40.4</v>
      </c>
    </row>
    <row r="57" spans="1:4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521</v>
      </c>
      <c r="AL57" s="323"/>
      <c r="AM57" s="331">
        <v>832352</v>
      </c>
      <c r="AN57" s="332">
        <v>50996</v>
      </c>
      <c r="AO57" s="333">
        <v>-35.700000000000003</v>
      </c>
      <c r="AP57" s="334">
        <v>80959</v>
      </c>
      <c r="AQ57" s="335">
        <v>-25.3</v>
      </c>
      <c r="AR57" s="336">
        <v>-10.4</v>
      </c>
    </row>
    <row r="58" spans="1:4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518</v>
      </c>
      <c r="AM58" s="339">
        <v>235788</v>
      </c>
      <c r="AN58" s="340">
        <v>14446</v>
      </c>
      <c r="AO58" s="341">
        <v>-12.4</v>
      </c>
      <c r="AP58" s="342">
        <v>43928</v>
      </c>
      <c r="AQ58" s="343">
        <v>-14.1</v>
      </c>
      <c r="AR58" s="344">
        <v>1.7</v>
      </c>
    </row>
    <row r="59" spans="1:4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522</v>
      </c>
      <c r="AL59" s="323"/>
      <c r="AM59" s="331">
        <v>642581</v>
      </c>
      <c r="AN59" s="332">
        <v>40119</v>
      </c>
      <c r="AO59" s="333">
        <v>-21.3</v>
      </c>
      <c r="AP59" s="334">
        <v>117242</v>
      </c>
      <c r="AQ59" s="335">
        <v>44.8</v>
      </c>
      <c r="AR59" s="336">
        <v>-66.099999999999994</v>
      </c>
    </row>
    <row r="60" spans="1:4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518</v>
      </c>
      <c r="AM60" s="339">
        <v>220928</v>
      </c>
      <c r="AN60" s="340">
        <v>13793</v>
      </c>
      <c r="AO60" s="341">
        <v>-4.5</v>
      </c>
      <c r="AP60" s="342">
        <v>59234</v>
      </c>
      <c r="AQ60" s="343">
        <v>34.799999999999997</v>
      </c>
      <c r="AR60" s="344">
        <v>-39.299999999999997</v>
      </c>
    </row>
    <row r="61" spans="1:4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523</v>
      </c>
      <c r="AL61" s="345"/>
      <c r="AM61" s="346">
        <v>974329</v>
      </c>
      <c r="AN61" s="347">
        <v>58028</v>
      </c>
      <c r="AO61" s="348">
        <v>3.3</v>
      </c>
      <c r="AP61" s="349">
        <v>109070</v>
      </c>
      <c r="AQ61" s="350">
        <v>6.3</v>
      </c>
      <c r="AR61" s="336">
        <v>-3</v>
      </c>
    </row>
    <row r="62" spans="1:4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518</v>
      </c>
      <c r="AM62" s="339">
        <v>337535</v>
      </c>
      <c r="AN62" s="340">
        <v>19994</v>
      </c>
      <c r="AO62" s="341">
        <v>3.9</v>
      </c>
      <c r="AP62" s="342">
        <v>54698</v>
      </c>
      <c r="AQ62" s="343">
        <v>6.3</v>
      </c>
      <c r="AR62" s="344">
        <v>-2.4</v>
      </c>
    </row>
    <row r="63" spans="1:4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VF/J2Daq9pZCZGj2Y/Oc8tMwold5jGaWhfWgmO/zK7vW/VTlejPT2NIwPsqkBbunDB5ufRbXbKTL2BCU9hIpQQ==" saltValue="bM/NfnL/AwhmP5HvHXhU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475</v>
      </c>
    </row>
    <row r="121" spans="125:125" ht="13.5" hidden="1" customHeight="1" x14ac:dyDescent="0.2">
      <c r="DU121" s="257"/>
    </row>
  </sheetData>
  <sheetProtection algorithmName="SHA-512" hashValue="2yOjUUcaY4kwzHsvzy39dRGYgMrNevuqOCpWK458aoEOpOdFy9q9VI6lUx7kWdJ+S9hDU2bAT03CdeYhwHffqg==" saltValue="jThZ20OxJu0Bz5Q6IfEb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475</v>
      </c>
    </row>
  </sheetData>
  <sheetProtection algorithmName="SHA-512" hashValue="Nmx86xX+H29aHBoiXW5s7pL3axjKYKD4bdn+pJoRDDCiIOsMdN30HFpcNA/S4LnBs+mPI4LDfTjCr9NfDZyihQ==" saltValue="4k3TIcQ81Ggoay3S2ron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40" t="s">
        <v>3</v>
      </c>
      <c r="D47" s="1140"/>
      <c r="E47" s="1141"/>
      <c r="F47" s="11">
        <v>19.29</v>
      </c>
      <c r="G47" s="12">
        <v>19.059999999999999</v>
      </c>
      <c r="H47" s="12">
        <v>18.77</v>
      </c>
      <c r="I47" s="12">
        <v>22.6</v>
      </c>
      <c r="J47" s="13">
        <v>24.31</v>
      </c>
    </row>
    <row r="48" spans="2:10" ht="57.75" customHeight="1" x14ac:dyDescent="0.2">
      <c r="B48" s="14"/>
      <c r="C48" s="1142" t="s">
        <v>4</v>
      </c>
      <c r="D48" s="1142"/>
      <c r="E48" s="1143"/>
      <c r="F48" s="15">
        <v>6.47</v>
      </c>
      <c r="G48" s="16">
        <v>5.25</v>
      </c>
      <c r="H48" s="16">
        <v>5.66</v>
      </c>
      <c r="I48" s="16">
        <v>7.32</v>
      </c>
      <c r="J48" s="17">
        <v>8.01</v>
      </c>
    </row>
    <row r="49" spans="2:10" ht="57.75" customHeight="1" thickBot="1" x14ac:dyDescent="0.25">
      <c r="B49" s="18"/>
      <c r="C49" s="1144" t="s">
        <v>5</v>
      </c>
      <c r="D49" s="1144"/>
      <c r="E49" s="1145"/>
      <c r="F49" s="19" t="s">
        <v>530</v>
      </c>
      <c r="G49" s="20" t="s">
        <v>531</v>
      </c>
      <c r="H49" s="20">
        <v>1.59</v>
      </c>
      <c r="I49" s="20">
        <v>4.55</v>
      </c>
      <c r="J49" s="21">
        <v>2.66</v>
      </c>
    </row>
    <row r="50" spans="2:10" ht="13.2" x14ac:dyDescent="0.2"/>
  </sheetData>
  <sheetProtection algorithmName="SHA-512" hashValue="H1tS8NbfxigTJGJNtOw+XrWO4klbQYDGWtD6TgblCX8jj1iWv5gJJx8u+n2x8fPuFoIlxXzyQtHzMRA37fcQpQ==" saltValue="OmKagBfMpgoIhUZ8GsbC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2" t="s">
        <v>532</v>
      </c>
      <c r="D34" s="1152"/>
      <c r="E34" s="1153"/>
      <c r="F34" s="32">
        <v>13.82</v>
      </c>
      <c r="G34" s="33">
        <v>14.44</v>
      </c>
      <c r="H34" s="33">
        <v>14.52</v>
      </c>
      <c r="I34" s="33">
        <v>14.99</v>
      </c>
      <c r="J34" s="34">
        <v>14.22</v>
      </c>
      <c r="K34" s="22"/>
      <c r="L34" s="22"/>
      <c r="M34" s="22"/>
      <c r="N34" s="22"/>
      <c r="O34" s="22"/>
      <c r="P34" s="22"/>
    </row>
    <row r="35" spans="1:16" ht="39" customHeight="1" x14ac:dyDescent="0.2">
      <c r="A35" s="22"/>
      <c r="B35" s="35"/>
      <c r="C35" s="1146" t="s">
        <v>533</v>
      </c>
      <c r="D35" s="1147"/>
      <c r="E35" s="1148"/>
      <c r="F35" s="36">
        <v>6.46</v>
      </c>
      <c r="G35" s="37">
        <v>5.24</v>
      </c>
      <c r="H35" s="37">
        <v>5.65</v>
      </c>
      <c r="I35" s="37">
        <v>7.31</v>
      </c>
      <c r="J35" s="38">
        <v>8.01</v>
      </c>
      <c r="K35" s="22"/>
      <c r="L35" s="22"/>
      <c r="M35" s="22"/>
      <c r="N35" s="22"/>
      <c r="O35" s="22"/>
      <c r="P35" s="22"/>
    </row>
    <row r="36" spans="1:16" ht="39" customHeight="1" x14ac:dyDescent="0.2">
      <c r="A36" s="22"/>
      <c r="B36" s="35"/>
      <c r="C36" s="1146" t="s">
        <v>534</v>
      </c>
      <c r="D36" s="1147"/>
      <c r="E36" s="1148"/>
      <c r="F36" s="36">
        <v>1.31</v>
      </c>
      <c r="G36" s="37">
        <v>1.8</v>
      </c>
      <c r="H36" s="37">
        <v>1.83</v>
      </c>
      <c r="I36" s="37">
        <v>1.28</v>
      </c>
      <c r="J36" s="38">
        <v>1.72</v>
      </c>
      <c r="K36" s="22"/>
      <c r="L36" s="22"/>
      <c r="M36" s="22"/>
      <c r="N36" s="22"/>
      <c r="O36" s="22"/>
      <c r="P36" s="22"/>
    </row>
    <row r="37" spans="1:16" ht="39" customHeight="1" x14ac:dyDescent="0.2">
      <c r="A37" s="22"/>
      <c r="B37" s="35"/>
      <c r="C37" s="1146" t="s">
        <v>535</v>
      </c>
      <c r="D37" s="1147"/>
      <c r="E37" s="1148"/>
      <c r="F37" s="36" t="s">
        <v>487</v>
      </c>
      <c r="G37" s="37" t="s">
        <v>487</v>
      </c>
      <c r="H37" s="37" t="s">
        <v>487</v>
      </c>
      <c r="I37" s="37" t="s">
        <v>487</v>
      </c>
      <c r="J37" s="38">
        <v>0.56999999999999995</v>
      </c>
      <c r="K37" s="22"/>
      <c r="L37" s="22"/>
      <c r="M37" s="22"/>
      <c r="N37" s="22"/>
      <c r="O37" s="22"/>
      <c r="P37" s="22"/>
    </row>
    <row r="38" spans="1:16" ht="39" customHeight="1" x14ac:dyDescent="0.2">
      <c r="A38" s="22"/>
      <c r="B38" s="35"/>
      <c r="C38" s="1146" t="s">
        <v>536</v>
      </c>
      <c r="D38" s="1147"/>
      <c r="E38" s="1148"/>
      <c r="F38" s="36">
        <v>0.43</v>
      </c>
      <c r="G38" s="37">
        <v>0.56999999999999995</v>
      </c>
      <c r="H38" s="37">
        <v>2.39</v>
      </c>
      <c r="I38" s="37">
        <v>0.43</v>
      </c>
      <c r="J38" s="38">
        <v>0.19</v>
      </c>
      <c r="K38" s="22"/>
      <c r="L38" s="22"/>
      <c r="M38" s="22"/>
      <c r="N38" s="22"/>
      <c r="O38" s="22"/>
      <c r="P38" s="22"/>
    </row>
    <row r="39" spans="1:16" ht="39" customHeight="1" x14ac:dyDescent="0.2">
      <c r="A39" s="22"/>
      <c r="B39" s="35"/>
      <c r="C39" s="1146" t="s">
        <v>537</v>
      </c>
      <c r="D39" s="1147"/>
      <c r="E39" s="1148"/>
      <c r="F39" s="36">
        <v>0.3</v>
      </c>
      <c r="G39" s="37">
        <v>0.28999999999999998</v>
      </c>
      <c r="H39" s="37">
        <v>0.53</v>
      </c>
      <c r="I39" s="37">
        <v>0.27</v>
      </c>
      <c r="J39" s="38">
        <v>0.18</v>
      </c>
      <c r="K39" s="22"/>
      <c r="L39" s="22"/>
      <c r="M39" s="22"/>
      <c r="N39" s="22"/>
      <c r="O39" s="22"/>
      <c r="P39" s="22"/>
    </row>
    <row r="40" spans="1:16" ht="39" customHeight="1" x14ac:dyDescent="0.2">
      <c r="A40" s="22"/>
      <c r="B40" s="35"/>
      <c r="C40" s="1146" t="s">
        <v>538</v>
      </c>
      <c r="D40" s="1147"/>
      <c r="E40" s="1148"/>
      <c r="F40" s="36">
        <v>0.1</v>
      </c>
      <c r="G40" s="37">
        <v>0.03</v>
      </c>
      <c r="H40" s="37">
        <v>0.04</v>
      </c>
      <c r="I40" s="37">
        <v>0.04</v>
      </c>
      <c r="J40" s="38">
        <v>0.12</v>
      </c>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539</v>
      </c>
      <c r="D42" s="1147"/>
      <c r="E42" s="1148"/>
      <c r="F42" s="36" t="s">
        <v>487</v>
      </c>
      <c r="G42" s="37" t="s">
        <v>487</v>
      </c>
      <c r="H42" s="37" t="s">
        <v>487</v>
      </c>
      <c r="I42" s="37" t="s">
        <v>487</v>
      </c>
      <c r="J42" s="38" t="s">
        <v>487</v>
      </c>
      <c r="K42" s="22"/>
      <c r="L42" s="22"/>
      <c r="M42" s="22"/>
      <c r="N42" s="22"/>
      <c r="O42" s="22"/>
      <c r="P42" s="22"/>
    </row>
    <row r="43" spans="1:16" ht="39" customHeight="1" thickBot="1" x14ac:dyDescent="0.25">
      <c r="A43" s="22"/>
      <c r="B43" s="40"/>
      <c r="C43" s="1149" t="s">
        <v>540</v>
      </c>
      <c r="D43" s="1150"/>
      <c r="E43" s="1151"/>
      <c r="F43" s="41">
        <v>0.16</v>
      </c>
      <c r="G43" s="42">
        <v>0.16</v>
      </c>
      <c r="H43" s="42">
        <v>0.06</v>
      </c>
      <c r="I43" s="42">
        <v>0.31</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2zfDpCYiqTsz4dYWz0fN75UJQLMFFf8+FNUe8BjVugEy2VsQ6G+aCzfHPM4RISy66lXXxlDWNanZK36dRPhMQ==" saltValue="o1kP8TskwYpL9l4ZI/qb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7" t="s">
        <v>9</v>
      </c>
      <c r="C45" s="1178"/>
      <c r="D45" s="58"/>
      <c r="E45" s="1183" t="s">
        <v>10</v>
      </c>
      <c r="F45" s="1183"/>
      <c r="G45" s="1183"/>
      <c r="H45" s="1183"/>
      <c r="I45" s="1183"/>
      <c r="J45" s="1184"/>
      <c r="K45" s="59">
        <v>551</v>
      </c>
      <c r="L45" s="60">
        <v>602</v>
      </c>
      <c r="M45" s="60">
        <v>630</v>
      </c>
      <c r="N45" s="60">
        <v>678</v>
      </c>
      <c r="O45" s="61">
        <v>745</v>
      </c>
      <c r="P45" s="48"/>
      <c r="Q45" s="48"/>
      <c r="R45" s="48"/>
      <c r="S45" s="48"/>
      <c r="T45" s="48"/>
      <c r="U45" s="48"/>
    </row>
    <row r="46" spans="1:21" ht="30.75" customHeight="1" x14ac:dyDescent="0.2">
      <c r="A46" s="48"/>
      <c r="B46" s="1179"/>
      <c r="C46" s="1180"/>
      <c r="D46" s="62"/>
      <c r="E46" s="1156" t="s">
        <v>11</v>
      </c>
      <c r="F46" s="1156"/>
      <c r="G46" s="1156"/>
      <c r="H46" s="1156"/>
      <c r="I46" s="1156"/>
      <c r="J46" s="1157"/>
      <c r="K46" s="63" t="s">
        <v>487</v>
      </c>
      <c r="L46" s="64" t="s">
        <v>487</v>
      </c>
      <c r="M46" s="64" t="s">
        <v>487</v>
      </c>
      <c r="N46" s="64" t="s">
        <v>487</v>
      </c>
      <c r="O46" s="65" t="s">
        <v>487</v>
      </c>
      <c r="P46" s="48"/>
      <c r="Q46" s="48"/>
      <c r="R46" s="48"/>
      <c r="S46" s="48"/>
      <c r="T46" s="48"/>
      <c r="U46" s="48"/>
    </row>
    <row r="47" spans="1:21" ht="30.75" customHeight="1" x14ac:dyDescent="0.2">
      <c r="A47" s="48"/>
      <c r="B47" s="1179"/>
      <c r="C47" s="1180"/>
      <c r="D47" s="62"/>
      <c r="E47" s="1156" t="s">
        <v>12</v>
      </c>
      <c r="F47" s="1156"/>
      <c r="G47" s="1156"/>
      <c r="H47" s="1156"/>
      <c r="I47" s="1156"/>
      <c r="J47" s="1157"/>
      <c r="K47" s="63" t="s">
        <v>487</v>
      </c>
      <c r="L47" s="64" t="s">
        <v>487</v>
      </c>
      <c r="M47" s="64" t="s">
        <v>487</v>
      </c>
      <c r="N47" s="64" t="s">
        <v>487</v>
      </c>
      <c r="O47" s="65" t="s">
        <v>487</v>
      </c>
      <c r="P47" s="48"/>
      <c r="Q47" s="48"/>
      <c r="R47" s="48"/>
      <c r="S47" s="48"/>
      <c r="T47" s="48"/>
      <c r="U47" s="48"/>
    </row>
    <row r="48" spans="1:21" ht="30.75" customHeight="1" x14ac:dyDescent="0.2">
      <c r="A48" s="48"/>
      <c r="B48" s="1179"/>
      <c r="C48" s="1180"/>
      <c r="D48" s="62"/>
      <c r="E48" s="1156" t="s">
        <v>13</v>
      </c>
      <c r="F48" s="1156"/>
      <c r="G48" s="1156"/>
      <c r="H48" s="1156"/>
      <c r="I48" s="1156"/>
      <c r="J48" s="1157"/>
      <c r="K48" s="63">
        <v>59</v>
      </c>
      <c r="L48" s="64">
        <v>61</v>
      </c>
      <c r="M48" s="64">
        <v>63</v>
      </c>
      <c r="N48" s="64">
        <v>63</v>
      </c>
      <c r="O48" s="65">
        <v>67</v>
      </c>
      <c r="P48" s="48"/>
      <c r="Q48" s="48"/>
      <c r="R48" s="48"/>
      <c r="S48" s="48"/>
      <c r="T48" s="48"/>
      <c r="U48" s="48"/>
    </row>
    <row r="49" spans="1:21" ht="30.75" customHeight="1" x14ac:dyDescent="0.2">
      <c r="A49" s="48"/>
      <c r="B49" s="1179"/>
      <c r="C49" s="1180"/>
      <c r="D49" s="62"/>
      <c r="E49" s="1156" t="s">
        <v>14</v>
      </c>
      <c r="F49" s="1156"/>
      <c r="G49" s="1156"/>
      <c r="H49" s="1156"/>
      <c r="I49" s="1156"/>
      <c r="J49" s="1157"/>
      <c r="K49" s="63">
        <v>80</v>
      </c>
      <c r="L49" s="64">
        <v>70</v>
      </c>
      <c r="M49" s="64">
        <v>28</v>
      </c>
      <c r="N49" s="64">
        <v>25</v>
      </c>
      <c r="O49" s="65">
        <v>87</v>
      </c>
      <c r="P49" s="48"/>
      <c r="Q49" s="48"/>
      <c r="R49" s="48"/>
      <c r="S49" s="48"/>
      <c r="T49" s="48"/>
      <c r="U49" s="48"/>
    </row>
    <row r="50" spans="1:21" ht="30.75" customHeight="1" x14ac:dyDescent="0.2">
      <c r="A50" s="48"/>
      <c r="B50" s="1179"/>
      <c r="C50" s="1180"/>
      <c r="D50" s="62"/>
      <c r="E50" s="1156" t="s">
        <v>15</v>
      </c>
      <c r="F50" s="1156"/>
      <c r="G50" s="1156"/>
      <c r="H50" s="1156"/>
      <c r="I50" s="1156"/>
      <c r="J50" s="1157"/>
      <c r="K50" s="63">
        <v>1</v>
      </c>
      <c r="L50" s="64">
        <v>1</v>
      </c>
      <c r="M50" s="64">
        <v>1</v>
      </c>
      <c r="N50" s="64">
        <v>1</v>
      </c>
      <c r="O50" s="65">
        <v>13</v>
      </c>
      <c r="P50" s="48"/>
      <c r="Q50" s="48"/>
      <c r="R50" s="48"/>
      <c r="S50" s="48"/>
      <c r="T50" s="48"/>
      <c r="U50" s="48"/>
    </row>
    <row r="51" spans="1:21" ht="30.75" customHeight="1" x14ac:dyDescent="0.2">
      <c r="A51" s="48"/>
      <c r="B51" s="1181"/>
      <c r="C51" s="1182"/>
      <c r="D51" s="66"/>
      <c r="E51" s="1156" t="s">
        <v>16</v>
      </c>
      <c r="F51" s="1156"/>
      <c r="G51" s="1156"/>
      <c r="H51" s="1156"/>
      <c r="I51" s="1156"/>
      <c r="J51" s="1157"/>
      <c r="K51" s="63" t="s">
        <v>487</v>
      </c>
      <c r="L51" s="64" t="s">
        <v>487</v>
      </c>
      <c r="M51" s="64" t="s">
        <v>487</v>
      </c>
      <c r="N51" s="64" t="s">
        <v>487</v>
      </c>
      <c r="O51" s="65" t="s">
        <v>487</v>
      </c>
      <c r="P51" s="48"/>
      <c r="Q51" s="48"/>
      <c r="R51" s="48"/>
      <c r="S51" s="48"/>
      <c r="T51" s="48"/>
      <c r="U51" s="48"/>
    </row>
    <row r="52" spans="1:21" ht="30.75" customHeight="1" x14ac:dyDescent="0.2">
      <c r="A52" s="48"/>
      <c r="B52" s="1154" t="s">
        <v>17</v>
      </c>
      <c r="C52" s="1155"/>
      <c r="D52" s="66"/>
      <c r="E52" s="1156" t="s">
        <v>18</v>
      </c>
      <c r="F52" s="1156"/>
      <c r="G52" s="1156"/>
      <c r="H52" s="1156"/>
      <c r="I52" s="1156"/>
      <c r="J52" s="1157"/>
      <c r="K52" s="63">
        <v>453</v>
      </c>
      <c r="L52" s="64">
        <v>461</v>
      </c>
      <c r="M52" s="64">
        <v>467</v>
      </c>
      <c r="N52" s="64">
        <v>472</v>
      </c>
      <c r="O52" s="65">
        <v>480</v>
      </c>
      <c r="P52" s="48"/>
      <c r="Q52" s="48"/>
      <c r="R52" s="48"/>
      <c r="S52" s="48"/>
      <c r="T52" s="48"/>
      <c r="U52" s="48"/>
    </row>
    <row r="53" spans="1:21" ht="30.75" customHeight="1" thickBot="1" x14ac:dyDescent="0.25">
      <c r="A53" s="48"/>
      <c r="B53" s="1158" t="s">
        <v>19</v>
      </c>
      <c r="C53" s="1159"/>
      <c r="D53" s="67"/>
      <c r="E53" s="1160" t="s">
        <v>20</v>
      </c>
      <c r="F53" s="1160"/>
      <c r="G53" s="1160"/>
      <c r="H53" s="1160"/>
      <c r="I53" s="1160"/>
      <c r="J53" s="1161"/>
      <c r="K53" s="68">
        <v>238</v>
      </c>
      <c r="L53" s="69">
        <v>273</v>
      </c>
      <c r="M53" s="69">
        <v>255</v>
      </c>
      <c r="N53" s="69">
        <v>295</v>
      </c>
      <c r="O53" s="70">
        <v>432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2" t="s">
        <v>24</v>
      </c>
      <c r="C58" s="1163"/>
      <c r="D58" s="1168" t="s">
        <v>25</v>
      </c>
      <c r="E58" s="1169"/>
      <c r="F58" s="1169"/>
      <c r="G58" s="1169"/>
      <c r="H58" s="1169"/>
      <c r="I58" s="1169"/>
      <c r="J58" s="1170"/>
      <c r="K58" s="83" t="s">
        <v>558</v>
      </c>
      <c r="L58" s="84" t="s">
        <v>558</v>
      </c>
      <c r="M58" s="84" t="s">
        <v>558</v>
      </c>
      <c r="N58" s="84" t="s">
        <v>558</v>
      </c>
      <c r="O58" s="85" t="s">
        <v>558</v>
      </c>
    </row>
    <row r="59" spans="1:21" ht="31.5" customHeight="1" x14ac:dyDescent="0.2">
      <c r="B59" s="1164"/>
      <c r="C59" s="1165"/>
      <c r="D59" s="1171" t="s">
        <v>26</v>
      </c>
      <c r="E59" s="1172"/>
      <c r="F59" s="1172"/>
      <c r="G59" s="1172"/>
      <c r="H59" s="1172"/>
      <c r="I59" s="1172"/>
      <c r="J59" s="1173"/>
      <c r="K59" s="86" t="s">
        <v>558</v>
      </c>
      <c r="L59" s="87" t="s">
        <v>558</v>
      </c>
      <c r="M59" s="87" t="s">
        <v>558</v>
      </c>
      <c r="N59" s="87" t="s">
        <v>558</v>
      </c>
      <c r="O59" s="88" t="s">
        <v>558</v>
      </c>
    </row>
    <row r="60" spans="1:21" ht="31.5" customHeight="1" thickBot="1" x14ac:dyDescent="0.25">
      <c r="B60" s="1166"/>
      <c r="C60" s="1167"/>
      <c r="D60" s="1174" t="s">
        <v>27</v>
      </c>
      <c r="E60" s="1175"/>
      <c r="F60" s="1175"/>
      <c r="G60" s="1175"/>
      <c r="H60" s="1175"/>
      <c r="I60" s="1175"/>
      <c r="J60" s="1176"/>
      <c r="K60" s="89" t="s">
        <v>558</v>
      </c>
      <c r="L60" s="90" t="s">
        <v>558</v>
      </c>
      <c r="M60" s="90" t="s">
        <v>558</v>
      </c>
      <c r="N60" s="90" t="s">
        <v>558</v>
      </c>
      <c r="O60" s="91" t="s">
        <v>558</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g1ipfjXQh/RBNhq33uLIaKqkXQ1MWJBEas9kBMc94sZUd6XorTVwW72VWXKLgf2PYjmONFxY9NnvP7e5me/2w==" saltValue="ywyw1JQYrHLzOGdCZRmst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7" t="s">
        <v>30</v>
      </c>
      <c r="C41" s="1198"/>
      <c r="D41" s="105"/>
      <c r="E41" s="1199" t="s">
        <v>31</v>
      </c>
      <c r="F41" s="1199"/>
      <c r="G41" s="1199"/>
      <c r="H41" s="1200"/>
      <c r="I41" s="353">
        <v>6782</v>
      </c>
      <c r="J41" s="354">
        <v>7321</v>
      </c>
      <c r="K41" s="354">
        <v>7454</v>
      </c>
      <c r="L41" s="354">
        <v>6955</v>
      </c>
      <c r="M41" s="355">
        <v>6357</v>
      </c>
    </row>
    <row r="42" spans="2:13" ht="27.75" customHeight="1" x14ac:dyDescent="0.2">
      <c r="B42" s="1187"/>
      <c r="C42" s="1188"/>
      <c r="D42" s="106"/>
      <c r="E42" s="1191" t="s">
        <v>32</v>
      </c>
      <c r="F42" s="1191"/>
      <c r="G42" s="1191"/>
      <c r="H42" s="1192"/>
      <c r="I42" s="356">
        <v>4</v>
      </c>
      <c r="J42" s="357">
        <v>2</v>
      </c>
      <c r="K42" s="357">
        <v>1</v>
      </c>
      <c r="L42" s="357" t="s">
        <v>487</v>
      </c>
      <c r="M42" s="358">
        <v>1511</v>
      </c>
    </row>
    <row r="43" spans="2:13" ht="27.75" customHeight="1" x14ac:dyDescent="0.2">
      <c r="B43" s="1187"/>
      <c r="C43" s="1188"/>
      <c r="D43" s="106"/>
      <c r="E43" s="1191" t="s">
        <v>33</v>
      </c>
      <c r="F43" s="1191"/>
      <c r="G43" s="1191"/>
      <c r="H43" s="1192"/>
      <c r="I43" s="356">
        <v>576</v>
      </c>
      <c r="J43" s="357">
        <v>574</v>
      </c>
      <c r="K43" s="357">
        <v>580</v>
      </c>
      <c r="L43" s="357">
        <v>580</v>
      </c>
      <c r="M43" s="358">
        <v>564</v>
      </c>
    </row>
    <row r="44" spans="2:13" ht="27.75" customHeight="1" x14ac:dyDescent="0.2">
      <c r="B44" s="1187"/>
      <c r="C44" s="1188"/>
      <c r="D44" s="106"/>
      <c r="E44" s="1191" t="s">
        <v>34</v>
      </c>
      <c r="F44" s="1191"/>
      <c r="G44" s="1191"/>
      <c r="H44" s="1192"/>
      <c r="I44" s="356">
        <v>243</v>
      </c>
      <c r="J44" s="357">
        <v>437</v>
      </c>
      <c r="K44" s="357">
        <v>1317</v>
      </c>
      <c r="L44" s="357">
        <v>2387</v>
      </c>
      <c r="M44" s="358">
        <v>2369</v>
      </c>
    </row>
    <row r="45" spans="2:13" ht="27.75" customHeight="1" x14ac:dyDescent="0.2">
      <c r="B45" s="1187"/>
      <c r="C45" s="1188"/>
      <c r="D45" s="106"/>
      <c r="E45" s="1191" t="s">
        <v>35</v>
      </c>
      <c r="F45" s="1191"/>
      <c r="G45" s="1191"/>
      <c r="H45" s="1192"/>
      <c r="I45" s="356">
        <v>2280</v>
      </c>
      <c r="J45" s="357">
        <v>2182</v>
      </c>
      <c r="K45" s="357">
        <v>2184</v>
      </c>
      <c r="L45" s="357">
        <v>2084</v>
      </c>
      <c r="M45" s="358">
        <v>2012</v>
      </c>
    </row>
    <row r="46" spans="2:13" ht="27.75" customHeight="1" x14ac:dyDescent="0.2">
      <c r="B46" s="1187"/>
      <c r="C46" s="1188"/>
      <c r="D46" s="107"/>
      <c r="E46" s="1191" t="s">
        <v>36</v>
      </c>
      <c r="F46" s="1191"/>
      <c r="G46" s="1191"/>
      <c r="H46" s="1192"/>
      <c r="I46" s="356" t="s">
        <v>487</v>
      </c>
      <c r="J46" s="357" t="s">
        <v>487</v>
      </c>
      <c r="K46" s="357" t="s">
        <v>487</v>
      </c>
      <c r="L46" s="357" t="s">
        <v>487</v>
      </c>
      <c r="M46" s="358" t="s">
        <v>487</v>
      </c>
    </row>
    <row r="47" spans="2:13" ht="27.75" customHeight="1" x14ac:dyDescent="0.2">
      <c r="B47" s="1187"/>
      <c r="C47" s="1188"/>
      <c r="D47" s="108"/>
      <c r="E47" s="1201" t="s">
        <v>37</v>
      </c>
      <c r="F47" s="1202"/>
      <c r="G47" s="1202"/>
      <c r="H47" s="1203"/>
      <c r="I47" s="356" t="s">
        <v>487</v>
      </c>
      <c r="J47" s="357" t="s">
        <v>487</v>
      </c>
      <c r="K47" s="357" t="s">
        <v>487</v>
      </c>
      <c r="L47" s="357" t="s">
        <v>487</v>
      </c>
      <c r="M47" s="358" t="s">
        <v>487</v>
      </c>
    </row>
    <row r="48" spans="2:13" ht="27.75" customHeight="1" x14ac:dyDescent="0.2">
      <c r="B48" s="1187"/>
      <c r="C48" s="1188"/>
      <c r="D48" s="106"/>
      <c r="E48" s="1191" t="s">
        <v>38</v>
      </c>
      <c r="F48" s="1191"/>
      <c r="G48" s="1191"/>
      <c r="H48" s="1192"/>
      <c r="I48" s="356" t="s">
        <v>487</v>
      </c>
      <c r="J48" s="357" t="s">
        <v>487</v>
      </c>
      <c r="K48" s="357" t="s">
        <v>487</v>
      </c>
      <c r="L48" s="357" t="s">
        <v>487</v>
      </c>
      <c r="M48" s="358" t="s">
        <v>487</v>
      </c>
    </row>
    <row r="49" spans="2:13" ht="27.75" customHeight="1" x14ac:dyDescent="0.2">
      <c r="B49" s="1189"/>
      <c r="C49" s="1190"/>
      <c r="D49" s="106"/>
      <c r="E49" s="1191" t="s">
        <v>39</v>
      </c>
      <c r="F49" s="1191"/>
      <c r="G49" s="1191"/>
      <c r="H49" s="1192"/>
      <c r="I49" s="356" t="s">
        <v>487</v>
      </c>
      <c r="J49" s="357" t="s">
        <v>487</v>
      </c>
      <c r="K49" s="357" t="s">
        <v>487</v>
      </c>
      <c r="L49" s="357" t="s">
        <v>487</v>
      </c>
      <c r="M49" s="358" t="s">
        <v>487</v>
      </c>
    </row>
    <row r="50" spans="2:13" ht="27.75" customHeight="1" x14ac:dyDescent="0.2">
      <c r="B50" s="1185" t="s">
        <v>40</v>
      </c>
      <c r="C50" s="1186"/>
      <c r="D50" s="109"/>
      <c r="E50" s="1191" t="s">
        <v>41</v>
      </c>
      <c r="F50" s="1191"/>
      <c r="G50" s="1191"/>
      <c r="H50" s="1192"/>
      <c r="I50" s="356">
        <v>3052</v>
      </c>
      <c r="J50" s="357">
        <v>2830</v>
      </c>
      <c r="K50" s="357">
        <v>2822</v>
      </c>
      <c r="L50" s="357">
        <v>3264</v>
      </c>
      <c r="M50" s="358">
        <v>3397</v>
      </c>
    </row>
    <row r="51" spans="2:13" ht="27.75" customHeight="1" x14ac:dyDescent="0.2">
      <c r="B51" s="1187"/>
      <c r="C51" s="1188"/>
      <c r="D51" s="106"/>
      <c r="E51" s="1191" t="s">
        <v>42</v>
      </c>
      <c r="F51" s="1191"/>
      <c r="G51" s="1191"/>
      <c r="H51" s="1192"/>
      <c r="I51" s="356" t="s">
        <v>487</v>
      </c>
      <c r="J51" s="357" t="s">
        <v>487</v>
      </c>
      <c r="K51" s="357" t="s">
        <v>487</v>
      </c>
      <c r="L51" s="357" t="s">
        <v>487</v>
      </c>
      <c r="M51" s="358">
        <v>355</v>
      </c>
    </row>
    <row r="52" spans="2:13" ht="27.75" customHeight="1" x14ac:dyDescent="0.2">
      <c r="B52" s="1189"/>
      <c r="C52" s="1190"/>
      <c r="D52" s="106"/>
      <c r="E52" s="1191" t="s">
        <v>43</v>
      </c>
      <c r="F52" s="1191"/>
      <c r="G52" s="1191"/>
      <c r="H52" s="1192"/>
      <c r="I52" s="356">
        <v>5546</v>
      </c>
      <c r="J52" s="357">
        <v>6283</v>
      </c>
      <c r="K52" s="357">
        <v>6407</v>
      </c>
      <c r="L52" s="357">
        <v>6168</v>
      </c>
      <c r="M52" s="358">
        <v>5874</v>
      </c>
    </row>
    <row r="53" spans="2:13" ht="27.75" customHeight="1" thickBot="1" x14ac:dyDescent="0.25">
      <c r="B53" s="1193" t="s">
        <v>19</v>
      </c>
      <c r="C53" s="1194"/>
      <c r="D53" s="110"/>
      <c r="E53" s="1195" t="s">
        <v>44</v>
      </c>
      <c r="F53" s="1195"/>
      <c r="G53" s="1195"/>
      <c r="H53" s="1196"/>
      <c r="I53" s="359">
        <v>1287</v>
      </c>
      <c r="J53" s="360">
        <v>1404</v>
      </c>
      <c r="K53" s="360">
        <v>2307</v>
      </c>
      <c r="L53" s="360">
        <v>2574</v>
      </c>
      <c r="M53" s="361">
        <v>3188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mzsxfyxzIT4hvQj5T8tJkcVQQ5SJxD+Okq/k9I6VUDmhN54F+XWa9E41gsYOB0e58EeZV7oEuSE/TD+8ZF0Ufw==" saltValue="6kxj+MGiIHD3mvoLVgtR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09" t="s">
        <v>46</v>
      </c>
      <c r="D55" s="1209"/>
      <c r="E55" s="1210"/>
      <c r="F55" s="122">
        <v>1025</v>
      </c>
      <c r="G55" s="122">
        <v>1188</v>
      </c>
      <c r="H55" s="123">
        <v>1289</v>
      </c>
    </row>
    <row r="56" spans="2:8" ht="52.5" customHeight="1" x14ac:dyDescent="0.2">
      <c r="B56" s="124"/>
      <c r="C56" s="1211" t="s">
        <v>47</v>
      </c>
      <c r="D56" s="1211"/>
      <c r="E56" s="1212"/>
      <c r="F56" s="125">
        <v>2</v>
      </c>
      <c r="G56" s="125">
        <v>2</v>
      </c>
      <c r="H56" s="126">
        <v>2</v>
      </c>
    </row>
    <row r="57" spans="2:8" ht="53.25" customHeight="1" x14ac:dyDescent="0.2">
      <c r="B57" s="124"/>
      <c r="C57" s="1213" t="s">
        <v>48</v>
      </c>
      <c r="D57" s="1213"/>
      <c r="E57" s="1214"/>
      <c r="F57" s="127">
        <v>1097</v>
      </c>
      <c r="G57" s="127">
        <v>1250</v>
      </c>
      <c r="H57" s="128">
        <v>1798</v>
      </c>
    </row>
    <row r="58" spans="2:8" ht="45.75" customHeight="1" x14ac:dyDescent="0.2">
      <c r="B58" s="129"/>
      <c r="C58" s="1204" t="s">
        <v>552</v>
      </c>
      <c r="D58" s="1205"/>
      <c r="E58" s="1206"/>
      <c r="F58" s="130">
        <v>434</v>
      </c>
      <c r="G58" s="130">
        <v>584</v>
      </c>
      <c r="H58" s="131">
        <v>594</v>
      </c>
    </row>
    <row r="59" spans="2:8" ht="45.75" customHeight="1" x14ac:dyDescent="0.2">
      <c r="B59" s="129"/>
      <c r="C59" s="1204" t="s">
        <v>553</v>
      </c>
      <c r="D59" s="1205"/>
      <c r="E59" s="1206"/>
      <c r="F59" s="130">
        <v>588</v>
      </c>
      <c r="G59" s="130">
        <v>588</v>
      </c>
      <c r="H59" s="131">
        <v>573</v>
      </c>
    </row>
    <row r="60" spans="2:8" ht="45.75" customHeight="1" x14ac:dyDescent="0.2">
      <c r="B60" s="129"/>
      <c r="C60" s="1204" t="s">
        <v>556</v>
      </c>
      <c r="D60" s="1205"/>
      <c r="E60" s="1206"/>
      <c r="F60" s="130">
        <v>0</v>
      </c>
      <c r="G60" s="130">
        <v>0</v>
      </c>
      <c r="H60" s="131">
        <v>551</v>
      </c>
    </row>
    <row r="61" spans="2:8" ht="45.75" customHeight="1" x14ac:dyDescent="0.2">
      <c r="B61" s="129"/>
      <c r="C61" s="1204" t="s">
        <v>554</v>
      </c>
      <c r="D61" s="1205"/>
      <c r="E61" s="1206"/>
      <c r="F61" s="130">
        <v>50</v>
      </c>
      <c r="G61" s="130">
        <v>50</v>
      </c>
      <c r="H61" s="131">
        <v>50</v>
      </c>
    </row>
    <row r="62" spans="2:8" ht="45.75" customHeight="1" thickBot="1" x14ac:dyDescent="0.25">
      <c r="B62" s="132"/>
      <c r="C62" s="362" t="s">
        <v>555</v>
      </c>
      <c r="D62" s="363"/>
      <c r="E62" s="364"/>
      <c r="F62" s="130">
        <v>24</v>
      </c>
      <c r="G62" s="130">
        <v>24</v>
      </c>
      <c r="H62" s="131">
        <v>24</v>
      </c>
    </row>
    <row r="63" spans="2:8" ht="52.5" customHeight="1" thickBot="1" x14ac:dyDescent="0.25">
      <c r="B63" s="133"/>
      <c r="C63" s="1207" t="s">
        <v>49</v>
      </c>
      <c r="D63" s="1207"/>
      <c r="E63" s="1208"/>
      <c r="F63" s="134">
        <v>2124</v>
      </c>
      <c r="G63" s="134">
        <v>2441</v>
      </c>
      <c r="H63" s="135">
        <v>3090</v>
      </c>
    </row>
    <row r="64" spans="2:8" ht="13.2" x14ac:dyDescent="0.2"/>
  </sheetData>
  <sheetProtection algorithmName="SHA-512" hashValue="gmT5CV9TxxVBVoPrLDvMUj2hrgAZGGoYUEyzsUcAXTmK5NQBtUlCwK7+ieL0au7tkeBZpyEWcLaAeUbz4g/TJw==" saltValue="JY1C3a8lhyg/MUcH9DapGw=="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44452</v>
      </c>
      <c r="E3" s="154"/>
      <c r="F3" s="155">
        <v>113347</v>
      </c>
      <c r="G3" s="156"/>
      <c r="H3" s="157"/>
    </row>
    <row r="4" spans="1:8" x14ac:dyDescent="0.2">
      <c r="A4" s="158"/>
      <c r="B4" s="159"/>
      <c r="C4" s="160"/>
      <c r="D4" s="161">
        <v>17948</v>
      </c>
      <c r="E4" s="162"/>
      <c r="F4" s="163">
        <v>58728</v>
      </c>
      <c r="G4" s="164"/>
      <c r="H4" s="165"/>
    </row>
    <row r="5" spans="1:8" x14ac:dyDescent="0.2">
      <c r="A5" s="146" t="s">
        <v>519</v>
      </c>
      <c r="B5" s="151"/>
      <c r="C5" s="152"/>
      <c r="D5" s="153">
        <v>75271</v>
      </c>
      <c r="E5" s="154"/>
      <c r="F5" s="155">
        <v>125418</v>
      </c>
      <c r="G5" s="156"/>
      <c r="H5" s="157"/>
    </row>
    <row r="6" spans="1:8" x14ac:dyDescent="0.2">
      <c r="A6" s="158"/>
      <c r="B6" s="159"/>
      <c r="C6" s="160"/>
      <c r="D6" s="161">
        <v>37290</v>
      </c>
      <c r="E6" s="162"/>
      <c r="F6" s="163">
        <v>60445</v>
      </c>
      <c r="G6" s="164"/>
      <c r="H6" s="165"/>
    </row>
    <row r="7" spans="1:8" x14ac:dyDescent="0.2">
      <c r="A7" s="146" t="s">
        <v>520</v>
      </c>
      <c r="B7" s="151"/>
      <c r="C7" s="152"/>
      <c r="D7" s="153">
        <v>79300</v>
      </c>
      <c r="E7" s="154"/>
      <c r="F7" s="155">
        <v>108384</v>
      </c>
      <c r="G7" s="156"/>
      <c r="H7" s="157"/>
    </row>
    <row r="8" spans="1:8" x14ac:dyDescent="0.2">
      <c r="A8" s="158"/>
      <c r="B8" s="159"/>
      <c r="C8" s="160"/>
      <c r="D8" s="161">
        <v>16494</v>
      </c>
      <c r="E8" s="162"/>
      <c r="F8" s="163">
        <v>51153</v>
      </c>
      <c r="G8" s="164"/>
      <c r="H8" s="165"/>
    </row>
    <row r="9" spans="1:8" x14ac:dyDescent="0.2">
      <c r="A9" s="146" t="s">
        <v>521</v>
      </c>
      <c r="B9" s="151"/>
      <c r="C9" s="152"/>
      <c r="D9" s="153">
        <v>50996</v>
      </c>
      <c r="E9" s="154"/>
      <c r="F9" s="155">
        <v>80959</v>
      </c>
      <c r="G9" s="156"/>
      <c r="H9" s="157"/>
    </row>
    <row r="10" spans="1:8" x14ac:dyDescent="0.2">
      <c r="A10" s="158"/>
      <c r="B10" s="159"/>
      <c r="C10" s="160"/>
      <c r="D10" s="161">
        <v>14446</v>
      </c>
      <c r="E10" s="162"/>
      <c r="F10" s="163">
        <v>43928</v>
      </c>
      <c r="G10" s="164"/>
      <c r="H10" s="165"/>
    </row>
    <row r="11" spans="1:8" x14ac:dyDescent="0.2">
      <c r="A11" s="146" t="s">
        <v>522</v>
      </c>
      <c r="B11" s="151"/>
      <c r="C11" s="152"/>
      <c r="D11" s="153">
        <v>40119</v>
      </c>
      <c r="E11" s="154"/>
      <c r="F11" s="155">
        <v>117242</v>
      </c>
      <c r="G11" s="156"/>
      <c r="H11" s="157"/>
    </row>
    <row r="12" spans="1:8" x14ac:dyDescent="0.2">
      <c r="A12" s="158"/>
      <c r="B12" s="159"/>
      <c r="C12" s="166"/>
      <c r="D12" s="161">
        <v>13793</v>
      </c>
      <c r="E12" s="162"/>
      <c r="F12" s="163">
        <v>59234</v>
      </c>
      <c r="G12" s="164"/>
      <c r="H12" s="165"/>
    </row>
    <row r="13" spans="1:8" x14ac:dyDescent="0.2">
      <c r="A13" s="146"/>
      <c r="B13" s="151"/>
      <c r="C13" s="167"/>
      <c r="D13" s="168">
        <v>58028</v>
      </c>
      <c r="E13" s="169"/>
      <c r="F13" s="170">
        <v>109070</v>
      </c>
      <c r="G13" s="171"/>
      <c r="H13" s="157"/>
    </row>
    <row r="14" spans="1:8" x14ac:dyDescent="0.2">
      <c r="A14" s="158"/>
      <c r="B14" s="159"/>
      <c r="C14" s="160"/>
      <c r="D14" s="161">
        <v>19994</v>
      </c>
      <c r="E14" s="162"/>
      <c r="F14" s="163">
        <v>54698</v>
      </c>
      <c r="G14" s="164"/>
      <c r="H14" s="165"/>
    </row>
    <row r="17" spans="1:11" x14ac:dyDescent="0.2">
      <c r="A17" s="142" t="s">
        <v>51</v>
      </c>
    </row>
    <row r="18" spans="1:11" x14ac:dyDescent="0.2">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2">
      <c r="A19" s="172" t="s">
        <v>52</v>
      </c>
      <c r="B19" s="172">
        <f>ROUND(VALUE(SUBSTITUTE(実質収支比率等に係る経年分析!F$48,"▲","-")),2)</f>
        <v>6.47</v>
      </c>
      <c r="C19" s="172">
        <f>ROUND(VALUE(SUBSTITUTE(実質収支比率等に係る経年分析!G$48,"▲","-")),2)</f>
        <v>5.25</v>
      </c>
      <c r="D19" s="172">
        <f>ROUND(VALUE(SUBSTITUTE(実質収支比率等に係る経年分析!H$48,"▲","-")),2)</f>
        <v>5.66</v>
      </c>
      <c r="E19" s="172">
        <f>ROUND(VALUE(SUBSTITUTE(実質収支比率等に係る経年分析!I$48,"▲","-")),2)</f>
        <v>7.32</v>
      </c>
      <c r="F19" s="172">
        <f>ROUND(VALUE(SUBSTITUTE(実質収支比率等に係る経年分析!J$48,"▲","-")),2)</f>
        <v>8.01</v>
      </c>
    </row>
    <row r="20" spans="1:11" x14ac:dyDescent="0.2">
      <c r="A20" s="172" t="s">
        <v>53</v>
      </c>
      <c r="B20" s="172">
        <f>ROUND(VALUE(SUBSTITUTE(実質収支比率等に係る経年分析!F$47,"▲","-")),2)</f>
        <v>19.29</v>
      </c>
      <c r="C20" s="172">
        <f>ROUND(VALUE(SUBSTITUTE(実質収支比率等に係る経年分析!G$47,"▲","-")),2)</f>
        <v>19.059999999999999</v>
      </c>
      <c r="D20" s="172">
        <f>ROUND(VALUE(SUBSTITUTE(実質収支比率等に係る経年分析!H$47,"▲","-")),2)</f>
        <v>18.77</v>
      </c>
      <c r="E20" s="172">
        <f>ROUND(VALUE(SUBSTITUTE(実質収支比率等に係る経年分析!I$47,"▲","-")),2)</f>
        <v>22.6</v>
      </c>
      <c r="F20" s="172">
        <f>ROUND(VALUE(SUBSTITUTE(実質収支比率等に係る経年分析!J$47,"▲","-")),2)</f>
        <v>24.31</v>
      </c>
    </row>
    <row r="21" spans="1:11" x14ac:dyDescent="0.2">
      <c r="A21" s="172" t="s">
        <v>54</v>
      </c>
      <c r="B21" s="172">
        <f>IF(ISNUMBER(VALUE(SUBSTITUTE(実質収支比率等に係る経年分析!F$49,"▲","-"))),ROUND(VALUE(SUBSTITUTE(実質収支比率等に係る経年分析!F$49,"▲","-")),2),NA())</f>
        <v>-6.63</v>
      </c>
      <c r="C21" s="172">
        <f>IF(ISNUMBER(VALUE(SUBSTITUTE(実質収支比率等に係る経年分析!G$49,"▲","-"))),ROUND(VALUE(SUBSTITUTE(実質収支比率等に係る経年分析!G$49,"▲","-")),2),NA())</f>
        <v>-0.16</v>
      </c>
      <c r="D21" s="172">
        <f>IF(ISNUMBER(VALUE(SUBSTITUTE(実質収支比率等に係る経年分析!H$49,"▲","-"))),ROUND(VALUE(SUBSTITUTE(実質収支比率等に係る経年分析!H$49,"▲","-")),2),NA())</f>
        <v>1.59</v>
      </c>
      <c r="E21" s="172">
        <f>IF(ISNUMBER(VALUE(SUBSTITUTE(実質収支比率等に係る経年分析!I$49,"▲","-"))),ROUND(VALUE(SUBSTITUTE(実質収支比率等に係る経年分析!I$49,"▲","-")),2),NA())</f>
        <v>4.55</v>
      </c>
      <c r="F21" s="172">
        <f>IF(ISNUMBER(VALUE(SUBSTITUTE(実質収支比率等に係る経年分析!J$49,"▲","-"))),ROUND(VALUE(SUBSTITUTE(実質収支比率等に係る経年分析!J$49,"▲","-")),2),NA())</f>
        <v>2.66</v>
      </c>
    </row>
    <row r="24" spans="1:11" x14ac:dyDescent="0.2">
      <c r="A24" s="142" t="s">
        <v>55</v>
      </c>
    </row>
    <row r="25" spans="1:11" x14ac:dyDescent="0.2">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2">
      <c r="A26" s="173"/>
      <c r="B26" s="173" t="s">
        <v>56</v>
      </c>
      <c r="C26" s="173" t="s">
        <v>57</v>
      </c>
      <c r="D26" s="173" t="s">
        <v>56</v>
      </c>
      <c r="E26" s="173" t="s">
        <v>57</v>
      </c>
      <c r="F26" s="173" t="s">
        <v>56</v>
      </c>
      <c r="G26" s="173" t="s">
        <v>57</v>
      </c>
      <c r="H26" s="173" t="s">
        <v>56</v>
      </c>
      <c r="I26" s="173" t="s">
        <v>57</v>
      </c>
      <c r="J26" s="173" t="s">
        <v>56</v>
      </c>
      <c r="K26" s="173" t="s">
        <v>57</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0.16</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0.16</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0.06</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0.31</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2">
      <c r="A30" s="173" t="str">
        <f>IF(連結実質赤字比率に係る赤字・黒字の構成分析!C$40="",NA(),連結実質赤字比率に係る赤字・黒字の構成分析!C$40)</f>
        <v>後期高齢者医療特別会計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0.1</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0.03</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0.04</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0.04</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0.12</v>
      </c>
    </row>
    <row r="31" spans="1:11" x14ac:dyDescent="0.2">
      <c r="A31" s="173" t="str">
        <f>IF(連結実質赤字比率に係る赤字・黒字の構成分析!C$39="",NA(),連結実質赤字比率に係る赤字・黒字の構成分析!C$39)</f>
        <v>師崎港駐車場事業特別会計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0.3</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0.28999999999999998</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0.53</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0.27</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0.18</v>
      </c>
    </row>
    <row r="32" spans="1:11" x14ac:dyDescent="0.2">
      <c r="A32" s="173" t="str">
        <f>IF(連結実質赤字比率に係る赤字・黒字の構成分析!C$38="",NA(),連結実質赤字比率に係る赤字・黒字の構成分析!C$38)</f>
        <v>国民健康保険特別会計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0.43</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0.56999999999999995</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2.39</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0.43</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0.19</v>
      </c>
    </row>
    <row r="33" spans="1:16" x14ac:dyDescent="0.2">
      <c r="A33" s="173" t="str">
        <f>IF(連結実質赤字比率に係る赤字・黒字の構成分析!C$37="",NA(),連結実質赤字比率に係る赤字・黒字の構成分析!C$37)</f>
        <v>漁業集落排水事業会計</v>
      </c>
      <c r="B33" s="173" t="e">
        <f>IF(ROUND(VALUE(SUBSTITUTE(連結実質赤字比率に係る赤字・黒字の構成分析!F$37,"▲", "-")), 2) &lt; 0, ABS(ROUND(VALUE(SUBSTITUTE(連結実質赤字比率に係る赤字・黒字の構成分析!F$37,"▲", "-")), 2)), NA())</f>
        <v>#VALUE!</v>
      </c>
      <c r="C33" s="173" t="e">
        <f>IF(ROUND(VALUE(SUBSTITUTE(連結実質赤字比率に係る赤字・黒字の構成分析!F$37,"▲", "-")), 2) &gt;= 0, ABS(ROUND(VALUE(SUBSTITUTE(連結実質赤字比率に係る赤字・黒字の構成分析!F$37,"▲", "-")), 2)), NA())</f>
        <v>#VALUE!</v>
      </c>
      <c r="D33" s="173" t="e">
        <f>IF(ROUND(VALUE(SUBSTITUTE(連結実質赤字比率に係る赤字・黒字の構成分析!G$37,"▲", "-")), 2) &lt; 0, ABS(ROUND(VALUE(SUBSTITUTE(連結実質赤字比率に係る赤字・黒字の構成分析!G$37,"▲", "-")), 2)), NA())</f>
        <v>#VALUE!</v>
      </c>
      <c r="E33" s="173" t="e">
        <f>IF(ROUND(VALUE(SUBSTITUTE(連結実質赤字比率に係る赤字・黒字の構成分析!G$37,"▲", "-")), 2) &gt;= 0, ABS(ROUND(VALUE(SUBSTITUTE(連結実質赤字比率に係る赤字・黒字の構成分析!G$37,"▲", "-")), 2)), NA())</f>
        <v>#VALUE!</v>
      </c>
      <c r="F33" s="173" t="e">
        <f>IF(ROUND(VALUE(SUBSTITUTE(連結実質赤字比率に係る赤字・黒字の構成分析!H$37,"▲", "-")), 2) &lt; 0, ABS(ROUND(VALUE(SUBSTITUTE(連結実質赤字比率に係る赤字・黒字の構成分析!H$37,"▲", "-")), 2)), NA())</f>
        <v>#VALUE!</v>
      </c>
      <c r="G33" s="173" t="e">
        <f>IF(ROUND(VALUE(SUBSTITUTE(連結実質赤字比率に係る赤字・黒字の構成分析!H$37,"▲", "-")), 2) &gt;= 0, ABS(ROUND(VALUE(SUBSTITUTE(連結実質赤字比率に係る赤字・黒字の構成分析!H$37,"▲", "-")), 2)), NA())</f>
        <v>#VALUE!</v>
      </c>
      <c r="H33" s="173" t="e">
        <f>IF(ROUND(VALUE(SUBSTITUTE(連結実質赤字比率に係る赤字・黒字の構成分析!I$37,"▲", "-")), 2) &lt; 0, ABS(ROUND(VALUE(SUBSTITUTE(連結実質赤字比率に係る赤字・黒字の構成分析!I$37,"▲", "-")), 2)), NA())</f>
        <v>#VALUE!</v>
      </c>
      <c r="I33" s="173" t="e">
        <f>IF(ROUND(VALUE(SUBSTITUTE(連結実質赤字比率に係る赤字・黒字の構成分析!I$37,"▲", "-")), 2) &gt;= 0, ABS(ROUND(VALUE(SUBSTITUTE(連結実質赤字比率に係る赤字・黒字の構成分析!I$37,"▲", "-")), 2)), NA())</f>
        <v>#VALUE!</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0.56999999999999995</v>
      </c>
    </row>
    <row r="34" spans="1:16" x14ac:dyDescent="0.2">
      <c r="A34" s="173" t="str">
        <f>IF(連結実質赤字比率に係る赤字・黒字の構成分析!C$36="",NA(),連結実質赤字比率に係る赤字・黒字の構成分析!C$36)</f>
        <v>介護保険特別会計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1.31</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1.8</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1.83</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1.28</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1.72</v>
      </c>
    </row>
    <row r="35" spans="1:16" x14ac:dyDescent="0.2">
      <c r="A35" s="173" t="str">
        <f>IF(連結実質赤字比率に係る赤字・黒字の構成分析!C$35="",NA(),連結実質赤字比率に係る赤字・黒字の構成分析!C$35)</f>
        <v>一般会計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6.46</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5.24</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5.65</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7.31</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8.01</v>
      </c>
    </row>
    <row r="36" spans="1:16" x14ac:dyDescent="0.2">
      <c r="A36" s="173" t="str">
        <f>IF(連結実質赤字比率に係る赤字・黒字の構成分析!C$34="",NA(),連結実質赤字比率に係る赤字・黒字の構成分析!C$34)</f>
        <v>水道事業会計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13.82</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14.44</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14.52</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14.99</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14.22</v>
      </c>
    </row>
    <row r="39" spans="1:16" x14ac:dyDescent="0.2">
      <c r="A39" s="142" t="s">
        <v>58</v>
      </c>
    </row>
    <row r="40" spans="1:16" x14ac:dyDescent="0.2">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2">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2">
      <c r="A42" s="174" t="s">
        <v>61</v>
      </c>
      <c r="B42" s="174"/>
      <c r="C42" s="174"/>
      <c r="D42" s="174">
        <f>'実質公債費比率（分子）の構造'!K$52</f>
        <v>453</v>
      </c>
      <c r="E42" s="174"/>
      <c r="F42" s="174"/>
      <c r="G42" s="174">
        <f>'実質公債費比率（分子）の構造'!L$52</f>
        <v>461</v>
      </c>
      <c r="H42" s="174"/>
      <c r="I42" s="174"/>
      <c r="J42" s="174">
        <f>'実質公債費比率（分子）の構造'!M$52</f>
        <v>467</v>
      </c>
      <c r="K42" s="174"/>
      <c r="L42" s="174"/>
      <c r="M42" s="174">
        <f>'実質公債費比率（分子）の構造'!N$52</f>
        <v>472</v>
      </c>
      <c r="N42" s="174"/>
      <c r="O42" s="174"/>
      <c r="P42" s="174">
        <f>'実質公債費比率（分子）の構造'!O$52</f>
        <v>480</v>
      </c>
    </row>
    <row r="43" spans="1:16" x14ac:dyDescent="0.2">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62</v>
      </c>
      <c r="B44" s="174">
        <f>'実質公債費比率（分子）の構造'!K$50</f>
        <v>1</v>
      </c>
      <c r="C44" s="174"/>
      <c r="D44" s="174"/>
      <c r="E44" s="174">
        <f>'実質公債費比率（分子）の構造'!L$50</f>
        <v>1</v>
      </c>
      <c r="F44" s="174"/>
      <c r="G44" s="174"/>
      <c r="H44" s="174">
        <f>'実質公債費比率（分子）の構造'!M$50</f>
        <v>1</v>
      </c>
      <c r="I44" s="174"/>
      <c r="J44" s="174"/>
      <c r="K44" s="174">
        <f>'実質公債費比率（分子）の構造'!N$50</f>
        <v>1</v>
      </c>
      <c r="L44" s="174"/>
      <c r="M44" s="174"/>
      <c r="N44" s="174">
        <f>'実質公債費比率（分子）の構造'!O$50</f>
        <v>13</v>
      </c>
      <c r="O44" s="174"/>
      <c r="P44" s="174"/>
    </row>
    <row r="45" spans="1:16" x14ac:dyDescent="0.2">
      <c r="A45" s="174" t="s">
        <v>63</v>
      </c>
      <c r="B45" s="174">
        <f>'実質公債費比率（分子）の構造'!K$49</f>
        <v>80</v>
      </c>
      <c r="C45" s="174"/>
      <c r="D45" s="174"/>
      <c r="E45" s="174">
        <f>'実質公債費比率（分子）の構造'!L$49</f>
        <v>70</v>
      </c>
      <c r="F45" s="174"/>
      <c r="G45" s="174"/>
      <c r="H45" s="174">
        <f>'実質公債費比率（分子）の構造'!M$49</f>
        <v>28</v>
      </c>
      <c r="I45" s="174"/>
      <c r="J45" s="174"/>
      <c r="K45" s="174">
        <f>'実質公債費比率（分子）の構造'!N$49</f>
        <v>25</v>
      </c>
      <c r="L45" s="174"/>
      <c r="M45" s="174"/>
      <c r="N45" s="174">
        <f>'実質公債費比率（分子）の構造'!O$49</f>
        <v>87</v>
      </c>
      <c r="O45" s="174"/>
      <c r="P45" s="174"/>
    </row>
    <row r="46" spans="1:16" x14ac:dyDescent="0.2">
      <c r="A46" s="174" t="s">
        <v>64</v>
      </c>
      <c r="B46" s="174">
        <f>'実質公債費比率（分子）の構造'!K$48</f>
        <v>59</v>
      </c>
      <c r="C46" s="174"/>
      <c r="D46" s="174"/>
      <c r="E46" s="174">
        <f>'実質公債費比率（分子）の構造'!L$48</f>
        <v>61</v>
      </c>
      <c r="F46" s="174"/>
      <c r="G46" s="174"/>
      <c r="H46" s="174">
        <f>'実質公債費比率（分子）の構造'!M$48</f>
        <v>63</v>
      </c>
      <c r="I46" s="174"/>
      <c r="J46" s="174"/>
      <c r="K46" s="174">
        <f>'実質公債費比率（分子）の構造'!N$48</f>
        <v>63</v>
      </c>
      <c r="L46" s="174"/>
      <c r="M46" s="174"/>
      <c r="N46" s="174">
        <f>'実質公債費比率（分子）の構造'!O$48</f>
        <v>67</v>
      </c>
      <c r="O46" s="174"/>
      <c r="P46" s="174"/>
    </row>
    <row r="47" spans="1:16" x14ac:dyDescent="0.2">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66</v>
      </c>
      <c r="B49" s="174">
        <f>'実質公債費比率（分子）の構造'!K$45</f>
        <v>551</v>
      </c>
      <c r="C49" s="174"/>
      <c r="D49" s="174"/>
      <c r="E49" s="174">
        <f>'実質公債費比率（分子）の構造'!L$45</f>
        <v>602</v>
      </c>
      <c r="F49" s="174"/>
      <c r="G49" s="174"/>
      <c r="H49" s="174">
        <f>'実質公債費比率（分子）の構造'!M$45</f>
        <v>630</v>
      </c>
      <c r="I49" s="174"/>
      <c r="J49" s="174"/>
      <c r="K49" s="174">
        <f>'実質公債費比率（分子）の構造'!N$45</f>
        <v>678</v>
      </c>
      <c r="L49" s="174"/>
      <c r="M49" s="174"/>
      <c r="N49" s="174">
        <f>'実質公債費比率（分子）の構造'!O$45</f>
        <v>745</v>
      </c>
      <c r="O49" s="174"/>
      <c r="P49" s="174"/>
    </row>
    <row r="50" spans="1:16" x14ac:dyDescent="0.2">
      <c r="A50" s="174" t="s">
        <v>67</v>
      </c>
      <c r="B50" s="174" t="e">
        <f>NA()</f>
        <v>#N/A</v>
      </c>
      <c r="C50" s="174">
        <f>IF(ISNUMBER('実質公債費比率（分子）の構造'!K$53),'実質公債費比率（分子）の構造'!K$53,NA())</f>
        <v>238</v>
      </c>
      <c r="D50" s="174" t="e">
        <f>NA()</f>
        <v>#N/A</v>
      </c>
      <c r="E50" s="174" t="e">
        <f>NA()</f>
        <v>#N/A</v>
      </c>
      <c r="F50" s="174">
        <f>IF(ISNUMBER('実質公債費比率（分子）の構造'!L$53),'実質公債費比率（分子）の構造'!L$53,NA())</f>
        <v>273</v>
      </c>
      <c r="G50" s="174" t="e">
        <f>NA()</f>
        <v>#N/A</v>
      </c>
      <c r="H50" s="174" t="e">
        <f>NA()</f>
        <v>#N/A</v>
      </c>
      <c r="I50" s="174">
        <f>IF(ISNUMBER('実質公債費比率（分子）の構造'!M$53),'実質公債費比率（分子）の構造'!M$53,NA())</f>
        <v>255</v>
      </c>
      <c r="J50" s="174" t="e">
        <f>NA()</f>
        <v>#N/A</v>
      </c>
      <c r="K50" s="174" t="e">
        <f>NA()</f>
        <v>#N/A</v>
      </c>
      <c r="L50" s="174">
        <f>IF(ISNUMBER('実質公債費比率（分子）の構造'!N$53),'実質公債費比率（分子）の構造'!N$53,NA())</f>
        <v>295</v>
      </c>
      <c r="M50" s="174" t="e">
        <f>NA()</f>
        <v>#N/A</v>
      </c>
      <c r="N50" s="174" t="e">
        <f>NA()</f>
        <v>#N/A</v>
      </c>
      <c r="O50" s="174">
        <f>IF(ISNUMBER('実質公債費比率（分子）の構造'!O$53),'実質公債費比率（分子）の構造'!O$53,NA())</f>
        <v>432</v>
      </c>
      <c r="P50" s="174" t="e">
        <f>NA()</f>
        <v>#N/A</v>
      </c>
    </row>
    <row r="53" spans="1:16" x14ac:dyDescent="0.2">
      <c r="A53" s="142" t="s">
        <v>68</v>
      </c>
    </row>
    <row r="54" spans="1:16" x14ac:dyDescent="0.2">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2">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2">
      <c r="A56" s="173" t="s">
        <v>43</v>
      </c>
      <c r="B56" s="173"/>
      <c r="C56" s="173"/>
      <c r="D56" s="173">
        <f>'将来負担比率（分子）の構造'!I$52</f>
        <v>5546</v>
      </c>
      <c r="E56" s="173"/>
      <c r="F56" s="173"/>
      <c r="G56" s="173">
        <f>'将来負担比率（分子）の構造'!J$52</f>
        <v>6283</v>
      </c>
      <c r="H56" s="173"/>
      <c r="I56" s="173"/>
      <c r="J56" s="173">
        <f>'将来負担比率（分子）の構造'!K$52</f>
        <v>6407</v>
      </c>
      <c r="K56" s="173"/>
      <c r="L56" s="173"/>
      <c r="M56" s="173">
        <f>'将来負担比率（分子）の構造'!L$52</f>
        <v>6168</v>
      </c>
      <c r="N56" s="173"/>
      <c r="O56" s="173"/>
      <c r="P56" s="173">
        <f>'将来負担比率（分子）の構造'!M$52</f>
        <v>5874</v>
      </c>
    </row>
    <row r="57" spans="1:16" x14ac:dyDescent="0.2">
      <c r="A57" s="173" t="s">
        <v>42</v>
      </c>
      <c r="B57" s="173"/>
      <c r="C57" s="173"/>
      <c r="D57" s="173" t="str">
        <f>'将来負担比率（分子）の構造'!I$51</f>
        <v>-</v>
      </c>
      <c r="E57" s="173"/>
      <c r="F57" s="173"/>
      <c r="G57" s="173" t="str">
        <f>'将来負担比率（分子）の構造'!J$51</f>
        <v>-</v>
      </c>
      <c r="H57" s="173"/>
      <c r="I57" s="173"/>
      <c r="J57" s="173" t="str">
        <f>'将来負担比率（分子）の構造'!K$51</f>
        <v>-</v>
      </c>
      <c r="K57" s="173"/>
      <c r="L57" s="173"/>
      <c r="M57" s="173" t="str">
        <f>'将来負担比率（分子）の構造'!L$51</f>
        <v>-</v>
      </c>
      <c r="N57" s="173"/>
      <c r="O57" s="173"/>
      <c r="P57" s="173">
        <f>'将来負担比率（分子）の構造'!M$51</f>
        <v>355</v>
      </c>
    </row>
    <row r="58" spans="1:16" x14ac:dyDescent="0.2">
      <c r="A58" s="173" t="s">
        <v>41</v>
      </c>
      <c r="B58" s="173"/>
      <c r="C58" s="173"/>
      <c r="D58" s="173">
        <f>'将来負担比率（分子）の構造'!I$50</f>
        <v>3052</v>
      </c>
      <c r="E58" s="173"/>
      <c r="F58" s="173"/>
      <c r="G58" s="173">
        <f>'将来負担比率（分子）の構造'!J$50</f>
        <v>2830</v>
      </c>
      <c r="H58" s="173"/>
      <c r="I58" s="173"/>
      <c r="J58" s="173">
        <f>'将来負担比率（分子）の構造'!K$50</f>
        <v>2822</v>
      </c>
      <c r="K58" s="173"/>
      <c r="L58" s="173"/>
      <c r="M58" s="173">
        <f>'将来負担比率（分子）の構造'!L$50</f>
        <v>3264</v>
      </c>
      <c r="N58" s="173"/>
      <c r="O58" s="173"/>
      <c r="P58" s="173">
        <f>'将来負担比率（分子）の構造'!M$50</f>
        <v>3397</v>
      </c>
    </row>
    <row r="59" spans="1:16" x14ac:dyDescent="0.2">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35</v>
      </c>
      <c r="B62" s="173">
        <f>'将来負担比率（分子）の構造'!I$45</f>
        <v>2280</v>
      </c>
      <c r="C62" s="173"/>
      <c r="D62" s="173"/>
      <c r="E62" s="173">
        <f>'将来負担比率（分子）の構造'!J$45</f>
        <v>2182</v>
      </c>
      <c r="F62" s="173"/>
      <c r="G62" s="173"/>
      <c r="H62" s="173">
        <f>'将来負担比率（分子）の構造'!K$45</f>
        <v>2184</v>
      </c>
      <c r="I62" s="173"/>
      <c r="J62" s="173"/>
      <c r="K62" s="173">
        <f>'将来負担比率（分子）の構造'!L$45</f>
        <v>2084</v>
      </c>
      <c r="L62" s="173"/>
      <c r="M62" s="173"/>
      <c r="N62" s="173">
        <f>'将来負担比率（分子）の構造'!M$45</f>
        <v>2012</v>
      </c>
      <c r="O62" s="173"/>
      <c r="P62" s="173"/>
    </row>
    <row r="63" spans="1:16" x14ac:dyDescent="0.2">
      <c r="A63" s="173" t="s">
        <v>34</v>
      </c>
      <c r="B63" s="173">
        <f>'将来負担比率（分子）の構造'!I$44</f>
        <v>243</v>
      </c>
      <c r="C63" s="173"/>
      <c r="D63" s="173"/>
      <c r="E63" s="173">
        <f>'将来負担比率（分子）の構造'!J$44</f>
        <v>437</v>
      </c>
      <c r="F63" s="173"/>
      <c r="G63" s="173"/>
      <c r="H63" s="173">
        <f>'将来負担比率（分子）の構造'!K$44</f>
        <v>1317</v>
      </c>
      <c r="I63" s="173"/>
      <c r="J63" s="173"/>
      <c r="K63" s="173">
        <f>'将来負担比率（分子）の構造'!L$44</f>
        <v>2387</v>
      </c>
      <c r="L63" s="173"/>
      <c r="M63" s="173"/>
      <c r="N63" s="173">
        <f>'将来負担比率（分子）の構造'!M$44</f>
        <v>2369</v>
      </c>
      <c r="O63" s="173"/>
      <c r="P63" s="173"/>
    </row>
    <row r="64" spans="1:16" x14ac:dyDescent="0.2">
      <c r="A64" s="173" t="s">
        <v>33</v>
      </c>
      <c r="B64" s="173">
        <f>'将来負担比率（分子）の構造'!I$43</f>
        <v>576</v>
      </c>
      <c r="C64" s="173"/>
      <c r="D64" s="173"/>
      <c r="E64" s="173">
        <f>'将来負担比率（分子）の構造'!J$43</f>
        <v>574</v>
      </c>
      <c r="F64" s="173"/>
      <c r="G64" s="173"/>
      <c r="H64" s="173">
        <f>'将来負担比率（分子）の構造'!K$43</f>
        <v>580</v>
      </c>
      <c r="I64" s="173"/>
      <c r="J64" s="173"/>
      <c r="K64" s="173">
        <f>'将来負担比率（分子）の構造'!L$43</f>
        <v>580</v>
      </c>
      <c r="L64" s="173"/>
      <c r="M64" s="173"/>
      <c r="N64" s="173">
        <f>'将来負担比率（分子）の構造'!M$43</f>
        <v>564</v>
      </c>
      <c r="O64" s="173"/>
      <c r="P64" s="173"/>
    </row>
    <row r="65" spans="1:16" x14ac:dyDescent="0.2">
      <c r="A65" s="173" t="s">
        <v>32</v>
      </c>
      <c r="B65" s="173">
        <f>'将来負担比率（分子）の構造'!I$42</f>
        <v>4</v>
      </c>
      <c r="C65" s="173"/>
      <c r="D65" s="173"/>
      <c r="E65" s="173">
        <f>'将来負担比率（分子）の構造'!J$42</f>
        <v>2</v>
      </c>
      <c r="F65" s="173"/>
      <c r="G65" s="173"/>
      <c r="H65" s="173">
        <f>'将来負担比率（分子）の構造'!K$42</f>
        <v>1</v>
      </c>
      <c r="I65" s="173"/>
      <c r="J65" s="173"/>
      <c r="K65" s="173" t="str">
        <f>'将来負担比率（分子）の構造'!L$42</f>
        <v>-</v>
      </c>
      <c r="L65" s="173"/>
      <c r="M65" s="173"/>
      <c r="N65" s="173">
        <f>'将来負担比率（分子）の構造'!M$42</f>
        <v>1511</v>
      </c>
      <c r="O65" s="173"/>
      <c r="P65" s="173"/>
    </row>
    <row r="66" spans="1:16" x14ac:dyDescent="0.2">
      <c r="A66" s="173" t="s">
        <v>31</v>
      </c>
      <c r="B66" s="173">
        <f>'将来負担比率（分子）の構造'!I$41</f>
        <v>6782</v>
      </c>
      <c r="C66" s="173"/>
      <c r="D66" s="173"/>
      <c r="E66" s="173">
        <f>'将来負担比率（分子）の構造'!J$41</f>
        <v>7321</v>
      </c>
      <c r="F66" s="173"/>
      <c r="G66" s="173"/>
      <c r="H66" s="173">
        <f>'将来負担比率（分子）の構造'!K$41</f>
        <v>7454</v>
      </c>
      <c r="I66" s="173"/>
      <c r="J66" s="173"/>
      <c r="K66" s="173">
        <f>'将来負担比率（分子）の構造'!L$41</f>
        <v>6955</v>
      </c>
      <c r="L66" s="173"/>
      <c r="M66" s="173"/>
      <c r="N66" s="173">
        <f>'将来負担比率（分子）の構造'!M$41</f>
        <v>6357</v>
      </c>
      <c r="O66" s="173"/>
      <c r="P66" s="173"/>
    </row>
    <row r="67" spans="1:16" x14ac:dyDescent="0.2">
      <c r="A67" s="173" t="s">
        <v>71</v>
      </c>
      <c r="B67" s="173" t="e">
        <f>NA()</f>
        <v>#N/A</v>
      </c>
      <c r="C67" s="173">
        <f>IF(ISNUMBER('将来負担比率（分子）の構造'!I$53), IF('将来負担比率（分子）の構造'!I$53 &lt; 0, 0, '将来負担比率（分子）の構造'!I$53), NA())</f>
        <v>1287</v>
      </c>
      <c r="D67" s="173" t="e">
        <f>NA()</f>
        <v>#N/A</v>
      </c>
      <c r="E67" s="173" t="e">
        <f>NA()</f>
        <v>#N/A</v>
      </c>
      <c r="F67" s="173">
        <f>IF(ISNUMBER('将来負担比率（分子）の構造'!J$53), IF('将来負担比率（分子）の構造'!J$53 &lt; 0, 0, '将来負担比率（分子）の構造'!J$53), NA())</f>
        <v>1404</v>
      </c>
      <c r="G67" s="173" t="e">
        <f>NA()</f>
        <v>#N/A</v>
      </c>
      <c r="H67" s="173" t="e">
        <f>NA()</f>
        <v>#N/A</v>
      </c>
      <c r="I67" s="173">
        <f>IF(ISNUMBER('将来負担比率（分子）の構造'!K$53), IF('将来負担比率（分子）の構造'!K$53 &lt; 0, 0, '将来負担比率（分子）の構造'!K$53), NA())</f>
        <v>2307</v>
      </c>
      <c r="J67" s="173" t="e">
        <f>NA()</f>
        <v>#N/A</v>
      </c>
      <c r="K67" s="173" t="e">
        <f>NA()</f>
        <v>#N/A</v>
      </c>
      <c r="L67" s="173">
        <f>IF(ISNUMBER('将来負担比率（分子）の構造'!L$53), IF('将来負担比率（分子）の構造'!L$53 &lt; 0, 0, '将来負担比率（分子）の構造'!L$53), NA())</f>
        <v>2574</v>
      </c>
      <c r="M67" s="173" t="e">
        <f>NA()</f>
        <v>#N/A</v>
      </c>
      <c r="N67" s="173" t="e">
        <f>NA()</f>
        <v>#N/A</v>
      </c>
      <c r="O67" s="173">
        <f>IF(ISNUMBER('将来負担比率（分子）の構造'!M$53), IF('将来負担比率（分子）の構造'!M$53 &lt; 0, 0, '将来負担比率（分子）の構造'!M$53), NA())</f>
        <v>3188</v>
      </c>
      <c r="P67" s="173" t="e">
        <f>NA()</f>
        <v>#N/A</v>
      </c>
    </row>
    <row r="70" spans="1:16" x14ac:dyDescent="0.2">
      <c r="A70" s="175" t="s">
        <v>72</v>
      </c>
      <c r="B70" s="175"/>
      <c r="C70" s="175"/>
      <c r="D70" s="175"/>
      <c r="E70" s="175"/>
      <c r="F70" s="175"/>
    </row>
    <row r="71" spans="1:16" x14ac:dyDescent="0.2">
      <c r="A71" s="176"/>
      <c r="B71" s="176" t="str">
        <f>基金残高に係る経年分析!F54</f>
        <v>R03</v>
      </c>
      <c r="C71" s="176" t="str">
        <f>基金残高に係る経年分析!G54</f>
        <v>R04</v>
      </c>
      <c r="D71" s="176" t="str">
        <f>基金残高に係る経年分析!H54</f>
        <v>R05</v>
      </c>
    </row>
    <row r="72" spans="1:16" x14ac:dyDescent="0.2">
      <c r="A72" s="176" t="s">
        <v>73</v>
      </c>
      <c r="B72" s="177">
        <f>基金残高に係る経年分析!F55</f>
        <v>1025</v>
      </c>
      <c r="C72" s="177">
        <f>基金残高に係る経年分析!G55</f>
        <v>1188</v>
      </c>
      <c r="D72" s="177">
        <f>基金残高に係る経年分析!H55</f>
        <v>1289</v>
      </c>
    </row>
    <row r="73" spans="1:16" x14ac:dyDescent="0.2">
      <c r="A73" s="176" t="s">
        <v>74</v>
      </c>
      <c r="B73" s="177">
        <f>基金残高に係る経年分析!F56</f>
        <v>2</v>
      </c>
      <c r="C73" s="177">
        <f>基金残高に係る経年分析!G56</f>
        <v>2</v>
      </c>
      <c r="D73" s="177">
        <f>基金残高に係る経年分析!H56</f>
        <v>2</v>
      </c>
    </row>
    <row r="74" spans="1:16" x14ac:dyDescent="0.2">
      <c r="A74" s="176" t="s">
        <v>75</v>
      </c>
      <c r="B74" s="177">
        <f>基金残高に係る経年分析!F57</f>
        <v>1097</v>
      </c>
      <c r="C74" s="177">
        <f>基金残高に係る経年分析!G57</f>
        <v>1250</v>
      </c>
      <c r="D74" s="177">
        <f>基金残高に係る経年分析!H57</f>
        <v>1798</v>
      </c>
    </row>
  </sheetData>
  <sheetProtection algorithmName="SHA-512" hashValue="OFzwspRxFLjTfRwAq68QVbTh2kOKIzZtA3xvax8/y7yuOnCVfhLC60sHqK5jxDH6hwARRKpjjeyu4QDmvWNtCA==" saltValue="Sxo+/7FgwINq2U9igLKY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洋祐</cp:lastModifiedBy>
  <cp:lastPrinted>2025-03-18T03:24:41Z</cp:lastPrinted>
  <dcterms:created xsi:type="dcterms:W3CDTF">2025-02-19T03:07:29Z</dcterms:created>
  <dcterms:modified xsi:type="dcterms:W3CDTF">2025-03-18T03:51:35Z</dcterms:modified>
  <cp:category/>
</cp:coreProperties>
</file>