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Df0/4bGXWQDgyuaOnrnEhI/y/OF7ux4I3UEH4mhN50Kj8beN3behD0Jk/XEjw/ZGWN5DOW7KjgRm8p8kPegryg==" workbookSaltValue="XVQHL0v8zptSJPJRM5jlxQ=="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<sst xmlns="http://schemas.openxmlformats.org/spreadsheetml/2006/main" count="320" uniqueCount="117">
  <si>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</si>
  <si>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</si>
  <si>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</si>
  <si>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</si>
  <si>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</si>
  <si>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</si>
  <si>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</si>
  <si>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</si>
  <si>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</si>
  <si>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</si>
  <si>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</si>
  <si>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</si>
  <si>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</si>
  <si>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</si>
  <si>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</si>
  <si>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</si>
  <si>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</si>
  <si>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</si>
  <si>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</si>
  <si>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</si>
  <si>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</si>
  <si>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</si>
  <si>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</si>
  <si>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</si>
  <si>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</si>
  <si>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</si>
  <si>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</si>
  <si>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</si>
  <si>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</si>
  <si>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</si>
  <si>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</si>
  <si>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</si>
  <si>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</si>
  <si>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</si>
  <si>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</si>
  <si>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</si>
  <si>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</si>
  <si>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</si>
  <si>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</si>
  <si>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</si>
  <si>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</si>
  <si>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</si>
  <si>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</si>
  <si>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</si>
  <si>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</si>
  <si>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</si>
  <si>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</si>
  <si>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</si>
  <si>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</si>
  <si>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</si>
  <si>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</si>
  <si>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</si>
  <si>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</si>
  <si>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</si>
  <si>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</si>
  <si>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</si>
  <si>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</si>
  <si>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</si>
  <si>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</si>
  <si>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</si>
  <si>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</si>
  <si>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</si>
  <si>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</si>
  <si>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</si>
  <si>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</si>
  <si>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</si>
  <si>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</si>
  <si>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</si>
  <si>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</si>
  <si>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</si>
  <si>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</si>
  <si>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</si>
  <si>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</si>
  <si>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</si>
  <si>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</si>
  <si>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</si>
  <si>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</si>
  <si>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</si>
  <si>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</si>
  <si>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</si>
  <si>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</si>
  <si>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</si>
  <si>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</si>
  <si>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</si>
  <si>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</si>
  <si>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</si>
  <si>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</si>
  <si>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</si>
  <si>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</si>
  <si>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</si>
  <si>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</si>
  <si>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</si>
  <si>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</si>
  <si>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</si>
  <si>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</si>
  <si>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</si>
  <si>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知立市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</si>
  <si>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</si>
  <si>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</si>
  <si>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</si>
  <si>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</si>
  <si>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</si>
  <si>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</si>
  <si>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</si>
  <si>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</si>
  <si>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</si>
  <si>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</si>
  <si>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</si>
  <si>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</si>
  <si>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</si>
  <si>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</si>
  <si>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</si>
  <si>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</si>
  <si>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</si>
  <si>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では、下水道未整備地区の整備推進が急務であったため、ここ数年は修繕・更新を控えていましたが、令和元年度より、平成29年度に策定したストックマネジメント計画に沿って改築更新を進めています。
　有形固定資産のうち償却対象資産の減価償却がどの程度進んでいるかを表す指標である①有形固定資産減価償却率は、全国平均や類似団体平均と比較して低い数値となっています。これは企業会計移行初年度より減価償却を開始することとし、移行前の仮定の償却額を累計額として計上しなかったためです。②管渠老朽化率は、下水道事業当初に整備された知立団地周辺の管渠が法定耐用年数を超えていることから類似団体平均よりも大きくなっています。老朽管が多いこともあり、③管渠改善率は全国や類似団体と比較して高い数値となっています。今後もストックマネジメント計画に基づき老朽管の改善に努めます。</t>
    <rPh sb="1" eb="3">
      <t>ホンシ</t>
    </rPh>
    <rPh sb="138" eb="140">
      <t>ユウケイ</t>
    </rPh>
    <rPh sb="140" eb="142">
      <t>コテイ</t>
    </rPh>
    <rPh sb="142" eb="144">
      <t>シサン</t>
    </rPh>
    <rPh sb="144" eb="146">
      <t>ゲンカ</t>
    </rPh>
    <rPh sb="146" eb="148">
      <t>ショウキャク</t>
    </rPh>
    <rPh sb="148" eb="149">
      <t>リツ</t>
    </rPh>
    <rPh sb="182" eb="184">
      <t>キギョウ</t>
    </rPh>
    <rPh sb="184" eb="186">
      <t>カイケイ</t>
    </rPh>
    <rPh sb="237" eb="239">
      <t>カンキョ</t>
    </rPh>
    <rPh sb="239" eb="242">
      <t>ロウキュウカ</t>
    </rPh>
    <rPh sb="242" eb="243">
      <t>リツ</t>
    </rPh>
    <rPh sb="303" eb="305">
      <t>ロウキュウ</t>
    </rPh>
    <rPh sb="305" eb="306">
      <t>カン</t>
    </rPh>
    <rPh sb="307" eb="308">
      <t>オオ</t>
    </rPh>
    <rPh sb="316" eb="318">
      <t>カンキョ</t>
    </rPh>
    <rPh sb="318" eb="320">
      <t>カイゼン</t>
    </rPh>
    <rPh sb="320" eb="321">
      <t>リツ</t>
    </rPh>
    <rPh sb="322" eb="324">
      <t>ゼンコク</t>
    </rPh>
    <rPh sb="325" eb="329">
      <t>ルイジダンタイ</t>
    </rPh>
    <rPh sb="330" eb="332">
      <t>ヒカク</t>
    </rPh>
    <rPh sb="334" eb="335">
      <t>タカ</t>
    </rPh>
    <rPh sb="336" eb="338">
      <t>スウチ</t>
    </rPh>
    <rPh sb="346" eb="348">
      <t>コンゴ</t>
    </rPh>
    <rPh sb="359" eb="361">
      <t>ケイカク</t>
    </rPh>
    <rPh sb="362" eb="363">
      <t>モト</t>
    </rPh>
    <rPh sb="365" eb="367">
      <t>ロウキュウ</t>
    </rPh>
    <rPh sb="367" eb="368">
      <t>カン</t>
    </rPh>
    <rPh sb="369" eb="371">
      <t>カイゼン</t>
    </rPh>
    <rPh sb="372" eb="373">
      <t>ツト</t>
    </rPh>
    <phoneticPr fontId="4"/>
  </si>
  <si>
    <t>　本市の普及率は67.6％（令和元年度末時点）と未だ低く、引き続き未整備地区の整備が必要です。そして汚水整備の推進のほか、老朽化に伴う点検・調査・改築更新、さらには、地震や水害などの災害対策を併せて進めており、財政負担は増加傾向にあります。
　このような経営環境の変化に適切に対応するため、現状と将来の財政予測を踏まえた中長期における経営の基本となる「経営戦略」を令和２年度策定します。
　この経営戦略は、汚水整備の効率的推進や水洗化率向上のための補助金制度の創設、使用料改定の検討などを盛り込んでおり、左記の指標を健全に保つものとなっています。
　令和３年度以降、この経営戦略をもとに、より一層効率的かつ継続的な事業運営を目指します。</t>
    <rPh sb="1" eb="3">
      <t>ホンシ</t>
    </rPh>
    <rPh sb="182" eb="184">
      <t>レイワ</t>
    </rPh>
    <rPh sb="185" eb="187">
      <t>ネンド</t>
    </rPh>
    <rPh sb="197" eb="199">
      <t>ケイエイ</t>
    </rPh>
    <rPh sb="199" eb="201">
      <t>センリャク</t>
    </rPh>
    <rPh sb="203" eb="205">
      <t>オスイ</t>
    </rPh>
    <rPh sb="205" eb="207">
      <t>セイビ</t>
    </rPh>
    <rPh sb="208" eb="211">
      <t>コウリツテキ</t>
    </rPh>
    <rPh sb="211" eb="213">
      <t>スイシン</t>
    </rPh>
    <rPh sb="214" eb="217">
      <t>スイセンカ</t>
    </rPh>
    <rPh sb="217" eb="218">
      <t>リツ</t>
    </rPh>
    <rPh sb="218" eb="220">
      <t>コウジョウ</t>
    </rPh>
    <rPh sb="224" eb="227">
      <t>ホジョキン</t>
    </rPh>
    <rPh sb="227" eb="229">
      <t>セイド</t>
    </rPh>
    <rPh sb="230" eb="232">
      <t>ソウセツ</t>
    </rPh>
    <rPh sb="233" eb="236">
      <t>シヨウリョウ</t>
    </rPh>
    <rPh sb="236" eb="238">
      <t>カイテイ</t>
    </rPh>
    <rPh sb="239" eb="241">
      <t>ケントウ</t>
    </rPh>
    <rPh sb="244" eb="245">
      <t>モ</t>
    </rPh>
    <rPh sb="246" eb="247">
      <t>コ</t>
    </rPh>
    <rPh sb="252" eb="254">
      <t>サキ</t>
    </rPh>
    <rPh sb="255" eb="257">
      <t>シヒョウ</t>
    </rPh>
    <rPh sb="258" eb="260">
      <t>ケンゼン</t>
    </rPh>
    <rPh sb="261" eb="262">
      <t>タモ</t>
    </rPh>
    <rPh sb="275" eb="277">
      <t>レイワ</t>
    </rPh>
    <rPh sb="278" eb="280">
      <t>ネンド</t>
    </rPh>
    <rPh sb="280" eb="282">
      <t>イコウ</t>
    </rPh>
    <rPh sb="285" eb="287">
      <t>ケイエイ</t>
    </rPh>
    <rPh sb="287" eb="289">
      <t>センリャク</t>
    </rPh>
    <phoneticPr fontId="4"/>
  </si>
  <si>
    <t>　知立市は令和元年度より地方公営企業法を一部適用したため会計処理方法の異なる平成30年度以前とは比較検証ができません。そのため令和元年度のデータのみ掲載しています。
　本市の①経常収支比率は、目安の100％に届かない状況ですが、令和元年度は流域下水道維持管理負担金の還付金が経常外の特別利益として計上されていることもあり、欠損金は発生していません。よって②累積欠損金比率も0％となっています。③流動比率は、100％を下回ると支払能力に不安があるとされるところ59.97％です。これは流動負債に多額の１年以内償還予定企業債が含まれていることが原因ですが、企業債は翌年度予算で一般会計からの基準外繰入が担保されていますので、支払不能を起こすことはありません。企業債残高の規模を表す④企業債残高対事業規模比率は、全国平均や類似団体平均と比較すると非常に高く、収益に対して多額の企業債残高があります。過去、未普及工事の推進のため多くの企業債を借り入れたことが原因です。普及が進むにつれて分母である営業収益が大きくなるため、将来的には類似団体平均に近づいていきます。使用料で回収すべき経費を、どの程度賄えているかを表した⑤経費回収率は、65.96％に留まり、主たる財源である下水道使用料で、公費負担分を除く汚水処理費が賄えていないことを表しています。また、全国や類似団体と比較して低い数値となっているのは、使用料単価が低いことも要因の一つです。収入の対象となった水量１㎥当たりの汚水処理に要した費用である⑥汚水処理原価は使用料で回収すべき理想の単価150円/㎥を示しています。⑧水洗化率は、類似団体平均を下回っていますが、本市が普及段階であり供用開始から間もない地区が多いことが原因となっています。</t>
    <rPh sb="1" eb="3">
      <t>チリュウ</t>
    </rPh>
    <rPh sb="5" eb="7">
      <t>レイワ</t>
    </rPh>
    <rPh sb="7" eb="8">
      <t>ガン</t>
    </rPh>
    <rPh sb="20" eb="22">
      <t>イチブ</t>
    </rPh>
    <rPh sb="38" eb="40">
      <t>ヘイセイ</t>
    </rPh>
    <rPh sb="63" eb="65">
      <t>レイワ</t>
    </rPh>
    <rPh sb="65" eb="66">
      <t>ガン</t>
    </rPh>
    <rPh sb="88" eb="90">
      <t>ケイジョウ</t>
    </rPh>
    <rPh sb="90" eb="92">
      <t>シュウシ</t>
    </rPh>
    <rPh sb="92" eb="94">
      <t>ヒリツ</t>
    </rPh>
    <rPh sb="114" eb="116">
      <t>レイワ</t>
    </rPh>
    <rPh sb="116" eb="117">
      <t>ガン</t>
    </rPh>
    <rPh sb="178" eb="180">
      <t>ルイセキ</t>
    </rPh>
    <rPh sb="180" eb="182">
      <t>ケッソン</t>
    </rPh>
    <rPh sb="182" eb="183">
      <t>キン</t>
    </rPh>
    <rPh sb="183" eb="185">
      <t>ヒリツ</t>
    </rPh>
    <rPh sb="197" eb="199">
      <t>リュウドウ</t>
    </rPh>
    <rPh sb="199" eb="201">
      <t>ヒリツ</t>
    </rPh>
    <rPh sb="327" eb="329">
      <t>キギョウ</t>
    </rPh>
    <rPh sb="329" eb="330">
      <t>サイ</t>
    </rPh>
    <rPh sb="330" eb="332">
      <t>ザンダカ</t>
    </rPh>
    <rPh sb="333" eb="335">
      <t>キボ</t>
    </rPh>
    <rPh sb="336" eb="337">
      <t>アラワ</t>
    </rPh>
    <rPh sb="339" eb="341">
      <t>キギョウ</t>
    </rPh>
    <rPh sb="341" eb="342">
      <t>サイ</t>
    </rPh>
    <rPh sb="342" eb="344">
      <t>ザンダカ</t>
    </rPh>
    <rPh sb="344" eb="345">
      <t>タイ</t>
    </rPh>
    <rPh sb="345" eb="347">
      <t>ジギョウ</t>
    </rPh>
    <rPh sb="347" eb="349">
      <t>キボ</t>
    </rPh>
    <rPh sb="349" eb="351">
      <t>ヒリツ</t>
    </rPh>
    <rPh sb="353" eb="355">
      <t>ゼンコク</t>
    </rPh>
    <rPh sb="355" eb="357">
      <t>ヘイキン</t>
    </rPh>
    <rPh sb="410" eb="411">
      <t>オオ</t>
    </rPh>
    <rPh sb="417" eb="418">
      <t>カ</t>
    </rPh>
    <rPh sb="419" eb="420">
      <t>イ</t>
    </rPh>
    <rPh sb="425" eb="427">
      <t>ゲンイン</t>
    </rPh>
    <rPh sb="506" eb="508">
      <t>ケイヒ</t>
    </rPh>
    <rPh sb="508" eb="510">
      <t>カイシュウ</t>
    </rPh>
    <rPh sb="510" eb="511">
      <t>リツ</t>
    </rPh>
    <rPh sb="573" eb="575">
      <t>ゼンコク</t>
    </rPh>
    <rPh sb="684" eb="687">
      <t>スイセンカ</t>
    </rPh>
    <rPh sb="687" eb="688">
      <t>リツオスイショリゲンカシヨウリョウカイシュウリソウタンカエンシメ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</si>
</sst>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0.4</c:v>
                </c:pt>
              </c:numCache>
            </c:numRef>
          </c:val>
          <c:extLst>
            <c:ext xmlns:c16="http://schemas.microsoft.com/office/drawing/2014/chart" uri="{C3380CC4-5D6E-409C-BE32-E72D297353CC}">
              <c16:uniqueId val="{00000000-D997-4ACA-97B9-C4BF5EE516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D997-4ACA-97B9-C4BF5EE516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08-4E5F-B4EC-D3579FD32B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57.04</c:v>
                </c:pt>
              </c:numCache>
            </c:numRef>
          </c:val>
          <c:smooth val="0"/>
          <c:extLst>
            <c:ext xmlns:c16="http://schemas.microsoft.com/office/drawing/2014/chart" uri="{C3380CC4-5D6E-409C-BE32-E72D297353CC}">
              <c16:uniqueId val="{00000001-1C08-4E5F-B4EC-D3579FD32B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86.38</c:v>
                </c:pt>
              </c:numCache>
            </c:numRef>
          </c:val>
          <c:extLst>
            <c:ext xmlns:c16="http://schemas.microsoft.com/office/drawing/2014/chart" uri="{C3380CC4-5D6E-409C-BE32-E72D297353CC}">
              <c16:uniqueId val="{00000000-C21C-4D12-84CB-12CCCC8BD7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93.73</c:v>
                </c:pt>
              </c:numCache>
            </c:numRef>
          </c:val>
          <c:smooth val="0"/>
          <c:extLst>
            <c:ext xmlns:c16="http://schemas.microsoft.com/office/drawing/2014/chart" uri="{C3380CC4-5D6E-409C-BE32-E72D297353CC}">
              <c16:uniqueId val="{00000001-C21C-4D12-84CB-12CCCC8BD7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96.87</c:v>
                </c:pt>
              </c:numCache>
            </c:numRef>
          </c:val>
          <c:extLst>
            <c:ext xmlns:c16="http://schemas.microsoft.com/office/drawing/2014/chart" uri="{C3380CC4-5D6E-409C-BE32-E72D297353CC}">
              <c16:uniqueId val="{00000000-7C83-47BA-963C-B19A365FEE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106.32</c:v>
                </c:pt>
              </c:numCache>
            </c:numRef>
          </c:val>
          <c:smooth val="0"/>
          <c:extLst>
            <c:ext xmlns:c16="http://schemas.microsoft.com/office/drawing/2014/chart" uri="{C3380CC4-5D6E-409C-BE32-E72D297353CC}">
              <c16:uniqueId val="{00000001-7C83-47BA-963C-B19A365FEE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3.01</c:v>
                </c:pt>
              </c:numCache>
            </c:numRef>
          </c:val>
          <c:extLst>
            <c:ext xmlns:c16="http://schemas.microsoft.com/office/drawing/2014/chart" uri="{C3380CC4-5D6E-409C-BE32-E72D297353CC}">
              <c16:uniqueId val="{00000000-8D4D-4756-9079-2C7CBDD9D4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21.22</c:v>
                </c:pt>
              </c:numCache>
            </c:numRef>
          </c:val>
          <c:smooth val="0"/>
          <c:extLst>
            <c:ext xmlns:c16="http://schemas.microsoft.com/office/drawing/2014/chart" uri="{C3380CC4-5D6E-409C-BE32-E72D297353CC}">
              <c16:uniqueId val="{00000001-8D4D-4756-9079-2C7CBDD9D4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3.34</c:v>
                </c:pt>
              </c:numCache>
            </c:numRef>
          </c:val>
          <c:extLst>
            <c:ext xmlns:c16="http://schemas.microsoft.com/office/drawing/2014/chart" uri="{C3380CC4-5D6E-409C-BE32-E72D297353CC}">
              <c16:uniqueId val="{00000000-2CF3-4CB1-A850-22E2919464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2CF3-4CB1-A850-22E2919464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77-4C2E-AE6C-DEBA511508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c:v>
                </c:pt>
              </c:numCache>
            </c:numRef>
          </c:val>
          <c:smooth val="0"/>
          <c:extLst>
            <c:ext xmlns:c16="http://schemas.microsoft.com/office/drawing/2014/chart" uri="{C3380CC4-5D6E-409C-BE32-E72D297353CC}">
              <c16:uniqueId val="{00000001-4477-4C2E-AE6C-DEBA511508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59.97</c:v>
                </c:pt>
              </c:numCache>
            </c:numRef>
          </c:val>
          <c:extLst>
            <c:ext xmlns:c16="http://schemas.microsoft.com/office/drawing/2014/chart" uri="{C3380CC4-5D6E-409C-BE32-E72D297353CC}">
              <c16:uniqueId val="{00000000-741A-4C00-9FF2-8BEB6B3F76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71.540000000000006</c:v>
                </c:pt>
              </c:numCache>
            </c:numRef>
          </c:val>
          <c:smooth val="0"/>
          <c:extLst>
            <c:ext xmlns:c16="http://schemas.microsoft.com/office/drawing/2014/chart" uri="{C3380CC4-5D6E-409C-BE32-E72D297353CC}">
              <c16:uniqueId val="{00000001-741A-4C00-9FF2-8BEB6B3F76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1304.42</c:v>
                </c:pt>
              </c:numCache>
            </c:numRef>
          </c:val>
          <c:extLst>
            <c:ext xmlns:c16="http://schemas.microsoft.com/office/drawing/2014/chart" uri="{C3380CC4-5D6E-409C-BE32-E72D297353CC}">
              <c16:uniqueId val="{00000000-5050-43F6-944E-522AA7CD9E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653.69000000000005</c:v>
                </c:pt>
              </c:numCache>
            </c:numRef>
          </c:val>
          <c:smooth val="0"/>
          <c:extLst>
            <c:ext xmlns:c16="http://schemas.microsoft.com/office/drawing/2014/chart" uri="{C3380CC4-5D6E-409C-BE32-E72D297353CC}">
              <c16:uniqueId val="{00000001-5050-43F6-944E-522AA7CD9E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65.959999999999994</c:v>
                </c:pt>
              </c:numCache>
            </c:numRef>
          </c:val>
          <c:extLst>
            <c:ext xmlns:c16="http://schemas.microsoft.com/office/drawing/2014/chart" uri="{C3380CC4-5D6E-409C-BE32-E72D297353CC}">
              <c16:uniqueId val="{00000000-3030-4653-8A1D-24E51DEF85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88.05</c:v>
                </c:pt>
              </c:numCache>
            </c:numRef>
          </c:val>
          <c:smooth val="0"/>
          <c:extLst>
            <c:ext xmlns:c16="http://schemas.microsoft.com/office/drawing/2014/chart" uri="{C3380CC4-5D6E-409C-BE32-E72D297353CC}">
              <c16:uniqueId val="{00000001-3030-4653-8A1D-24E51DEF85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E41D-44BD-865A-9D09B176F4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141.15</c:v>
                </c:pt>
              </c:numCache>
            </c:numRef>
          </c:val>
          <c:smooth val="0"/>
          <c:extLst>
            <c:ext xmlns:c16="http://schemas.microsoft.com/office/drawing/2014/chart" uri="{C3380CC4-5D6E-409C-BE32-E72D297353CC}">
              <c16:uniqueId val="{00000001-E41D-44BD-865A-9D09B176F4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知立市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72363</v>
      </c>
      <c r="AM8" s="51"/>
      <c r="AN8" s="51"/>
      <c r="AO8" s="51"/>
      <c r="AP8" s="51"/>
      <c r="AQ8" s="51"/>
      <c r="AR8" s="51"/>
      <c r="AS8" s="51"/>
      <c r="AT8" s="46">
        <f>データ!T6</f>
        <v>16.309999999999999</v>
      </c>
      <c r="AU8" s="46"/>
      <c r="AV8" s="46"/>
      <c r="AW8" s="46"/>
      <c r="AX8" s="46"/>
      <c r="AY8" s="46"/>
      <c r="AZ8" s="46"/>
      <c r="BA8" s="46"/>
      <c r="BB8" s="46">
        <f>データ!U6</f>
        <v>4436.7299999999996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63.51</v>
      </c>
      <c r="J10" s="46"/>
      <c r="K10" s="46"/>
      <c r="L10" s="46"/>
      <c r="M10" s="46"/>
      <c r="N10" s="46"/>
      <c r="O10" s="46"/>
      <c r="P10" s="46">
        <f>データ!P6</f>
        <v>67.62</v>
      </c>
      <c r="Q10" s="46"/>
      <c r="R10" s="46"/>
      <c r="S10" s="46"/>
      <c r="T10" s="46"/>
      <c r="U10" s="46"/>
      <c r="V10" s="46"/>
      <c r="W10" s="46">
        <f>データ!Q6</f>
        <v>86.41</v>
      </c>
      <c r="X10" s="46"/>
      <c r="Y10" s="46"/>
      <c r="Z10" s="46"/>
      <c r="AA10" s="46"/>
      <c r="AB10" s="46"/>
      <c r="AC10" s="46"/>
      <c r="AD10" s="51">
        <f>データ!R6</f>
        <v>1782</v>
      </c>
      <c r="AE10" s="51"/>
      <c r="AF10" s="51"/>
      <c r="AG10" s="51"/>
      <c r="AH10" s="51"/>
      <c r="AI10" s="51"/>
      <c r="AJ10" s="51"/>
      <c r="AK10" s="2"/>
      <c r="AL10" s="51">
        <f>データ!V6</f>
        <v>48953</v>
      </c>
      <c r="AM10" s="51"/>
      <c r="AN10" s="51"/>
      <c r="AO10" s="51"/>
      <c r="AP10" s="51"/>
      <c r="AQ10" s="51"/>
      <c r="AR10" s="51"/>
      <c r="AS10" s="51"/>
      <c r="AT10" s="46">
        <f>データ!W6</f>
        <v>6.67</v>
      </c>
      <c r="AU10" s="46"/>
      <c r="AV10" s="46"/>
      <c r="AW10" s="46"/>
      <c r="AX10" s="46"/>
      <c r="AY10" s="46"/>
      <c r="AZ10" s="46"/>
      <c r="BA10" s="46"/>
      <c r="BB10" s="46">
        <f>データ!X6</f>
        <v>7339.28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q0fuofdmq88KYV6mmKbuU27Jb+MrrfcSGGQ5WAgcGdf+iaFu6+9trkWlryRYW5/t3I1VGKFVLlfRnVgolBn+rg==" saltValue="nlwudpiJLuMDnR/LfNL6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232254</v>
      </c>
      <c r="D6" s="33">
        <f t="shared" si="3"/>
        <v>46</v>
      </c>
      <c r="E6" s="33">
        <f t="shared" si="3"/>
        <v>17</v>
      </c>
      <c r="F6" s="33">
        <f t="shared" si="3"/>
        <v>1</v>
      </c>
      <c r="G6" s="33">
        <f t="shared" si="3"/>
        <v>0</v>
      </c>
      <c r="H6" s="33" t="str">
        <f t="shared" si="3"/>
        <v>愛知県　知立市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63.51</v>
      </c>
      <c r="P6" s="34">
        <f t="shared" si="3"/>
        <v>67.62</v>
      </c>
      <c r="Q6" s="34">
        <f t="shared" si="3"/>
        <v>86.41</v>
      </c>
      <c r="R6" s="34">
        <f t="shared" si="3"/>
        <v>1782</v>
      </c>
      <c r="S6" s="34">
        <f t="shared" si="3"/>
        <v>72363</v>
      </c>
      <c r="T6" s="34">
        <f t="shared" si="3"/>
        <v>16.309999999999999</v>
      </c>
      <c r="U6" s="34">
        <f t="shared" si="3"/>
        <v>4436.7299999999996</v>
      </c>
      <c r="V6" s="34">
        <f t="shared" si="3"/>
        <v>48953</v>
      </c>
      <c r="W6" s="34">
        <f t="shared" si="3"/>
        <v>6.67</v>
      </c>
      <c r="X6" s="34">
        <f t="shared" si="3"/>
        <v>7339.28</v>
      </c>
      <c r="Y6" s="35" t="str">
        <f>IF(Y7="",NA(),Y7)</f>
        <v>-</v>
      </c>
      <c r="Z6" s="35" t="str">
        <f t="shared" ref="Z6:AH6" si="4">IF(Z7="",NA(),Z7)</f>
        <v>-</v>
      </c>
      <c r="AA6" s="35" t="str">
        <f t="shared" si="4"/>
        <v>-</v>
      </c>
      <c r="AB6" s="35" t="str">
        <f t="shared" si="4"/>
        <v>-</v>
      </c>
      <c r="AC6" s="35">
        <f t="shared" si="4"/>
        <v>96.87</v>
      </c>
      <c r="AD6" s="35" t="str">
        <f t="shared" si="4"/>
        <v>-</v>
      </c>
      <c r="AE6" s="35" t="str">
        <f t="shared" si="4"/>
        <v>-</v>
      </c>
      <c r="AF6" s="35" t="str">
        <f t="shared" si="4"/>
        <v>-</v>
      </c>
      <c r="AG6" s="35" t="str">
        <f t="shared" si="4"/>
        <v>-</v>
      </c>
      <c r="AH6" s="35">
        <f t="shared" si="4"/>
        <v>106.32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v>
      </c>
      <c r="AT6" s="34" t="str">
        <f>IF(AT7="","",IF(AT7="-","【-】","【"&amp;SUBSTITUTE(TEXT(AT7,"#,##0.00"),"-","△")&amp;"】"))</f>
        <v>【3.09】</v>
      </c>
      <c r="AU6" s="35" t="str">
        <f>IF(AU7="",NA(),AU7)</f>
        <v>-</v>
      </c>
      <c r="AV6" s="35" t="str">
        <f t="shared" ref="AV6:BD6" si="6">IF(AV7="",NA(),AV7)</f>
        <v>-</v>
      </c>
      <c r="AW6" s="35" t="str">
        <f t="shared" si="6"/>
        <v>-</v>
      </c>
      <c r="AX6" s="35" t="str">
        <f t="shared" si="6"/>
        <v>-</v>
      </c>
      <c r="AY6" s="35">
        <f t="shared" si="6"/>
        <v>59.97</v>
      </c>
      <c r="AZ6" s="35" t="str">
        <f t="shared" si="6"/>
        <v>-</v>
      </c>
      <c r="BA6" s="35" t="str">
        <f t="shared" si="6"/>
        <v>-</v>
      </c>
      <c r="BB6" s="35" t="str">
        <f t="shared" si="6"/>
        <v>-</v>
      </c>
      <c r="BC6" s="35" t="str">
        <f t="shared" si="6"/>
        <v>-</v>
      </c>
      <c r="BD6" s="35">
        <f t="shared" si="6"/>
        <v>71.540000000000006</v>
      </c>
      <c r="BE6" s="34" t="str">
        <f>IF(BE7="","",IF(BE7="-","【-】","【"&amp;SUBSTITUTE(TEXT(BE7,"#,##0.00"),"-","△")&amp;"】"))</f>
        <v>【69.54】</v>
      </c>
      <c r="BF6" s="35" t="str">
        <f>IF(BF7="",NA(),BF7)</f>
        <v>-</v>
      </c>
      <c r="BG6" s="35" t="str">
        <f t="shared" ref="BG6:BO6" si="7">IF(BG7="",NA(),BG7)</f>
        <v>-</v>
      </c>
      <c r="BH6" s="35" t="str">
        <f t="shared" si="7"/>
        <v>-</v>
      </c>
      <c r="BI6" s="35" t="str">
        <f t="shared" si="7"/>
        <v>-</v>
      </c>
      <c r="BJ6" s="35">
        <f t="shared" si="7"/>
        <v>1304.42</v>
      </c>
      <c r="BK6" s="35" t="str">
        <f t="shared" si="7"/>
        <v>-</v>
      </c>
      <c r="BL6" s="35" t="str">
        <f t="shared" si="7"/>
        <v>-</v>
      </c>
      <c r="BM6" s="35" t="str">
        <f t="shared" si="7"/>
        <v>-</v>
      </c>
      <c r="BN6" s="35" t="str">
        <f t="shared" si="7"/>
        <v>-</v>
      </c>
      <c r="BO6" s="35">
        <f t="shared" si="7"/>
        <v>653.69000000000005</v>
      </c>
      <c r="BP6" s="34" t="str">
        <f>IF(BP7="","",IF(BP7="-","【-】","【"&amp;SUBSTITUTE(TEXT(BP7,"#,##0.00"),"-","△")&amp;"】"))</f>
        <v>【682.51】</v>
      </c>
      <c r="BQ6" s="35" t="str">
        <f>IF(BQ7="",NA(),BQ7)</f>
        <v>-</v>
      </c>
      <c r="BR6" s="35" t="str">
        <f t="shared" ref="BR6:BZ6" si="8">IF(BR7="",NA(),BR7)</f>
        <v>-</v>
      </c>
      <c r="BS6" s="35" t="str">
        <f t="shared" si="8"/>
        <v>-</v>
      </c>
      <c r="BT6" s="35" t="str">
        <f t="shared" si="8"/>
        <v>-</v>
      </c>
      <c r="BU6" s="35">
        <f t="shared" si="8"/>
        <v>65.959999999999994</v>
      </c>
      <c r="BV6" s="35" t="str">
        <f t="shared" si="8"/>
        <v>-</v>
      </c>
      <c r="BW6" s="35" t="str">
        <f t="shared" si="8"/>
        <v>-</v>
      </c>
      <c r="BX6" s="35" t="str">
        <f t="shared" si="8"/>
        <v>-</v>
      </c>
      <c r="BY6" s="35" t="str">
        <f t="shared" si="8"/>
        <v>-</v>
      </c>
      <c r="BZ6" s="35">
        <f t="shared" si="8"/>
        <v>88.05</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57.04</v>
      </c>
      <c r="CW6" s="34" t="str">
        <f>IF(CW7="","",IF(CW7="-","【-】","【"&amp;SUBSTITUTE(TEXT(CW7,"#,##0.00"),"-","△")&amp;"】"))</f>
        <v>【59.64】</v>
      </c>
      <c r="CX6" s="35" t="str">
        <f>IF(CX7="",NA(),CX7)</f>
        <v>-</v>
      </c>
      <c r="CY6" s="35" t="str">
        <f t="shared" ref="CY6:DG6" si="11">IF(CY7="",NA(),CY7)</f>
        <v>-</v>
      </c>
      <c r="CZ6" s="35" t="str">
        <f t="shared" si="11"/>
        <v>-</v>
      </c>
      <c r="DA6" s="35" t="str">
        <f t="shared" si="11"/>
        <v>-</v>
      </c>
      <c r="DB6" s="35">
        <f t="shared" si="11"/>
        <v>86.38</v>
      </c>
      <c r="DC6" s="35" t="str">
        <f t="shared" si="11"/>
        <v>-</v>
      </c>
      <c r="DD6" s="35" t="str">
        <f t="shared" si="11"/>
        <v>-</v>
      </c>
      <c r="DE6" s="35" t="str">
        <f t="shared" si="11"/>
        <v>-</v>
      </c>
      <c r="DF6" s="35" t="str">
        <f t="shared" si="11"/>
        <v>-</v>
      </c>
      <c r="DG6" s="35">
        <f t="shared" si="11"/>
        <v>93.73</v>
      </c>
      <c r="DH6" s="34" t="str">
        <f>IF(DH7="","",IF(DH7="-","【-】","【"&amp;SUBSTITUTE(TEXT(DH7,"#,##0.00"),"-","△")&amp;"】"))</f>
        <v>【95.35】</v>
      </c>
      <c r="DI6" s="35" t="str">
        <f>IF(DI7="",NA(),DI7)</f>
        <v>-</v>
      </c>
      <c r="DJ6" s="35" t="str">
        <f t="shared" ref="DJ6:DR6" si="12">IF(DJ7="",NA(),DJ7)</f>
        <v>-</v>
      </c>
      <c r="DK6" s="35" t="str">
        <f t="shared" si="12"/>
        <v>-</v>
      </c>
      <c r="DL6" s="35" t="str">
        <f t="shared" si="12"/>
        <v>-</v>
      </c>
      <c r="DM6" s="35">
        <f t="shared" si="12"/>
        <v>3.01</v>
      </c>
      <c r="DN6" s="35" t="str">
        <f t="shared" si="12"/>
        <v>-</v>
      </c>
      <c r="DO6" s="35" t="str">
        <f t="shared" si="12"/>
        <v>-</v>
      </c>
      <c r="DP6" s="35" t="str">
        <f t="shared" si="12"/>
        <v>-</v>
      </c>
      <c r="DQ6" s="35" t="str">
        <f t="shared" si="12"/>
        <v>-</v>
      </c>
      <c r="DR6" s="35">
        <f t="shared" si="12"/>
        <v>21.22</v>
      </c>
      <c r="DS6" s="34" t="str">
        <f>IF(DS7="","",IF(DS7="-","【-】","【"&amp;SUBSTITUTE(TEXT(DS7,"#,##0.00"),"-","△")&amp;"】"))</f>
        <v>【38.57】</v>
      </c>
      <c r="DT6" s="35" t="str">
        <f>IF(DT7="",NA(),DT7)</f>
        <v>-</v>
      </c>
      <c r="DU6" s="35" t="str">
        <f t="shared" ref="DU6:EC6" si="13">IF(DU7="",NA(),DU7)</f>
        <v>-</v>
      </c>
      <c r="DV6" s="35" t="str">
        <f t="shared" si="13"/>
        <v>-</v>
      </c>
      <c r="DW6" s="35" t="str">
        <f t="shared" si="13"/>
        <v>-</v>
      </c>
      <c r="DX6" s="35">
        <f t="shared" si="13"/>
        <v>3.34</v>
      </c>
      <c r="DY6" s="35" t="str">
        <f t="shared" si="13"/>
        <v>-</v>
      </c>
      <c r="DZ6" s="35" t="str">
        <f t="shared" si="13"/>
        <v>-</v>
      </c>
      <c r="EA6" s="35" t="str">
        <f t="shared" si="13"/>
        <v>-</v>
      </c>
      <c r="EB6" s="35" t="str">
        <f t="shared" si="13"/>
        <v>-</v>
      </c>
      <c r="EC6" s="35">
        <f t="shared" si="13"/>
        <v>0.83</v>
      </c>
      <c r="ED6" s="34" t="str">
        <f>IF(ED7="","",IF(ED7="-","【-】","【"&amp;SUBSTITUTE(TEXT(ED7,"#,##0.00"),"-","△")&amp;"】"))</f>
        <v>【5.90】</v>
      </c>
      <c r="EE6" s="35" t="str">
        <f>IF(EE7="",NA(),EE7)</f>
        <v>-</v>
      </c>
      <c r="EF6" s="35" t="str">
        <f t="shared" ref="EF6:EN6" si="14">IF(EF7="",NA(),EF7)</f>
        <v>-</v>
      </c>
      <c r="EG6" s="35" t="str">
        <f t="shared" si="14"/>
        <v>-</v>
      </c>
      <c r="EH6" s="35" t="str">
        <f t="shared" si="14"/>
        <v>-</v>
      </c>
      <c r="EI6" s="35">
        <f t="shared" si="14"/>
        <v>0.4</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232254</v>
      </c>
      <c r="D7" s="37">
        <v>46</v>
      </c>
      <c r="E7" s="37">
        <v>17</v>
      </c>
      <c r="F7" s="37">
        <v>1</v>
      </c>
      <c r="G7" s="37">
        <v>0</v>
      </c>
      <c r="H7" s="37" t="s">
        <v>96</v>
      </c>
      <c r="I7" s="37" t="s">
        <v>97</v>
      </c>
      <c r="J7" s="37" t="s">
        <v>98</v>
      </c>
      <c r="K7" s="37" t="s">
        <v>99</v>
      </c>
      <c r="L7" s="37" t="s">
        <v>100</v>
      </c>
      <c r="M7" s="37" t="s">
        <v>101</v>
      </c>
      <c r="N7" s="38" t="s">
        <v>102</v>
      </c>
      <c r="O7" s="38">
        <v>63.51</v>
      </c>
      <c r="P7" s="38">
        <v>67.62</v>
      </c>
      <c r="Q7" s="38">
        <v>86.41</v>
      </c>
      <c r="R7" s="38">
        <v>1782</v>
      </c>
      <c r="S7" s="38">
        <v>72363</v>
      </c>
      <c r="T7" s="38">
        <v>16.309999999999999</v>
      </c>
      <c r="U7" s="38">
        <v>4436.7299999999996</v>
      </c>
      <c r="V7" s="38">
        <v>48953</v>
      </c>
      <c r="W7" s="38">
        <v>6.67</v>
      </c>
      <c r="X7" s="38">
        <v>7339.28</v>
      </c>
      <c r="Y7" s="38" t="s">
        <v>102</v>
      </c>
      <c r="Z7" s="38" t="s">
        <v>102</v>
      </c>
      <c r="AA7" s="38" t="s">
        <v>102</v>
      </c>
      <c r="AB7" s="38" t="s">
        <v>102</v>
      </c>
      <c r="AC7" s="38">
        <v>96.87</v>
      </c>
      <c r="AD7" s="38" t="s">
        <v>102</v>
      </c>
      <c r="AE7" s="38" t="s">
        <v>102</v>
      </c>
      <c r="AF7" s="38" t="s">
        <v>102</v>
      </c>
      <c r="AG7" s="38" t="s">
        <v>102</v>
      </c>
      <c r="AH7" s="38">
        <v>106.32</v>
      </c>
      <c r="AI7" s="38">
        <v>108.07</v>
      </c>
      <c r="AJ7" s="38" t="s">
        <v>102</v>
      </c>
      <c r="AK7" s="38" t="s">
        <v>102</v>
      </c>
      <c r="AL7" s="38" t="s">
        <v>102</v>
      </c>
      <c r="AM7" s="38" t="s">
        <v>102</v>
      </c>
      <c r="AN7" s="38">
        <v>0</v>
      </c>
      <c r="AO7" s="38" t="s">
        <v>102</v>
      </c>
      <c r="AP7" s="38" t="s">
        <v>102</v>
      </c>
      <c r="AQ7" s="38" t="s">
        <v>102</v>
      </c>
      <c r="AR7" s="38" t="s">
        <v>102</v>
      </c>
      <c r="AS7" s="38">
        <v>1.35</v>
      </c>
      <c r="AT7" s="38">
        <v>3.09</v>
      </c>
      <c r="AU7" s="38" t="s">
        <v>102</v>
      </c>
      <c r="AV7" s="38" t="s">
        <v>102</v>
      </c>
      <c r="AW7" s="38" t="s">
        <v>102</v>
      </c>
      <c r="AX7" s="38" t="s">
        <v>102</v>
      </c>
      <c r="AY7" s="38">
        <v>59.97</v>
      </c>
      <c r="AZ7" s="38" t="s">
        <v>102</v>
      </c>
      <c r="BA7" s="38" t="s">
        <v>102</v>
      </c>
      <c r="BB7" s="38" t="s">
        <v>102</v>
      </c>
      <c r="BC7" s="38" t="s">
        <v>102</v>
      </c>
      <c r="BD7" s="38">
        <v>71.540000000000006</v>
      </c>
      <c r="BE7" s="38">
        <v>69.540000000000006</v>
      </c>
      <c r="BF7" s="38" t="s">
        <v>102</v>
      </c>
      <c r="BG7" s="38" t="s">
        <v>102</v>
      </c>
      <c r="BH7" s="38" t="s">
        <v>102</v>
      </c>
      <c r="BI7" s="38" t="s">
        <v>102</v>
      </c>
      <c r="BJ7" s="38">
        <v>1304.42</v>
      </c>
      <c r="BK7" s="38" t="s">
        <v>102</v>
      </c>
      <c r="BL7" s="38" t="s">
        <v>102</v>
      </c>
      <c r="BM7" s="38" t="s">
        <v>102</v>
      </c>
      <c r="BN7" s="38" t="s">
        <v>102</v>
      </c>
      <c r="BO7" s="38">
        <v>653.69000000000005</v>
      </c>
      <c r="BP7" s="38">
        <v>682.51</v>
      </c>
      <c r="BQ7" s="38" t="s">
        <v>102</v>
      </c>
      <c r="BR7" s="38" t="s">
        <v>102</v>
      </c>
      <c r="BS7" s="38" t="s">
        <v>102</v>
      </c>
      <c r="BT7" s="38" t="s">
        <v>102</v>
      </c>
      <c r="BU7" s="38">
        <v>65.959999999999994</v>
      </c>
      <c r="BV7" s="38" t="s">
        <v>102</v>
      </c>
      <c r="BW7" s="38" t="s">
        <v>102</v>
      </c>
      <c r="BX7" s="38" t="s">
        <v>102</v>
      </c>
      <c r="BY7" s="38" t="s">
        <v>102</v>
      </c>
      <c r="BZ7" s="38">
        <v>88.05</v>
      </c>
      <c r="CA7" s="38">
        <v>100.34</v>
      </c>
      <c r="CB7" s="38" t="s">
        <v>102</v>
      </c>
      <c r="CC7" s="38" t="s">
        <v>102</v>
      </c>
      <c r="CD7" s="38" t="s">
        <v>102</v>
      </c>
      <c r="CE7" s="38" t="s">
        <v>102</v>
      </c>
      <c r="CF7" s="38">
        <v>150</v>
      </c>
      <c r="CG7" s="38" t="s">
        <v>102</v>
      </c>
      <c r="CH7" s="38" t="s">
        <v>102</v>
      </c>
      <c r="CI7" s="38" t="s">
        <v>102</v>
      </c>
      <c r="CJ7" s="38" t="s">
        <v>102</v>
      </c>
      <c r="CK7" s="38">
        <v>141.15</v>
      </c>
      <c r="CL7" s="38">
        <v>136.15</v>
      </c>
      <c r="CM7" s="38" t="s">
        <v>102</v>
      </c>
      <c r="CN7" s="38" t="s">
        <v>102</v>
      </c>
      <c r="CO7" s="38" t="s">
        <v>102</v>
      </c>
      <c r="CP7" s="38" t="s">
        <v>102</v>
      </c>
      <c r="CQ7" s="38" t="s">
        <v>102</v>
      </c>
      <c r="CR7" s="38" t="s">
        <v>102</v>
      </c>
      <c r="CS7" s="38" t="s">
        <v>102</v>
      </c>
      <c r="CT7" s="38" t="s">
        <v>102</v>
      </c>
      <c r="CU7" s="38" t="s">
        <v>102</v>
      </c>
      <c r="CV7" s="38">
        <v>57.04</v>
      </c>
      <c r="CW7" s="38">
        <v>59.64</v>
      </c>
      <c r="CX7" s="38" t="s">
        <v>102</v>
      </c>
      <c r="CY7" s="38" t="s">
        <v>102</v>
      </c>
      <c r="CZ7" s="38" t="s">
        <v>102</v>
      </c>
      <c r="DA7" s="38" t="s">
        <v>102</v>
      </c>
      <c r="DB7" s="38">
        <v>86.38</v>
      </c>
      <c r="DC7" s="38" t="s">
        <v>102</v>
      </c>
      <c r="DD7" s="38" t="s">
        <v>102</v>
      </c>
      <c r="DE7" s="38" t="s">
        <v>102</v>
      </c>
      <c r="DF7" s="38" t="s">
        <v>102</v>
      </c>
      <c r="DG7" s="38">
        <v>93.73</v>
      </c>
      <c r="DH7" s="38">
        <v>95.35</v>
      </c>
      <c r="DI7" s="38" t="s">
        <v>102</v>
      </c>
      <c r="DJ7" s="38" t="s">
        <v>102</v>
      </c>
      <c r="DK7" s="38" t="s">
        <v>102</v>
      </c>
      <c r="DL7" s="38" t="s">
        <v>102</v>
      </c>
      <c r="DM7" s="38">
        <v>3.01</v>
      </c>
      <c r="DN7" s="38" t="s">
        <v>102</v>
      </c>
      <c r="DO7" s="38" t="s">
        <v>102</v>
      </c>
      <c r="DP7" s="38" t="s">
        <v>102</v>
      </c>
      <c r="DQ7" s="38" t="s">
        <v>102</v>
      </c>
      <c r="DR7" s="38">
        <v>21.22</v>
      </c>
      <c r="DS7" s="38">
        <v>38.57</v>
      </c>
      <c r="DT7" s="38" t="s">
        <v>102</v>
      </c>
      <c r="DU7" s="38" t="s">
        <v>102</v>
      </c>
      <c r="DV7" s="38" t="s">
        <v>102</v>
      </c>
      <c r="DW7" s="38" t="s">
        <v>102</v>
      </c>
      <c r="DX7" s="38">
        <v>3.34</v>
      </c>
      <c r="DY7" s="38" t="s">
        <v>102</v>
      </c>
      <c r="DZ7" s="38" t="s">
        <v>102</v>
      </c>
      <c r="EA7" s="38" t="s">
        <v>102</v>
      </c>
      <c r="EB7" s="38" t="s">
        <v>102</v>
      </c>
      <c r="EC7" s="38">
        <v>0.83</v>
      </c>
      <c r="ED7" s="38">
        <v>5.9</v>
      </c>
      <c r="EE7" s="38" t="s">
        <v>102</v>
      </c>
      <c r="EF7" s="38" t="s">
        <v>102</v>
      </c>
      <c r="EG7" s="38" t="s">
        <v>102</v>
      </c>
      <c r="EH7" s="38" t="s">
        <v>102</v>
      </c>
      <c r="EI7" s="38">
        <v>0.4</v>
      </c>
      <c r="EJ7" s="38" t="s">
        <v>102</v>
      </c>
      <c r="EK7" s="38" t="s">
        <v>102</v>
      </c>
      <c r="EL7" s="38" t="s">
        <v>102</v>
      </c>
      <c r="EM7" s="38" t="s">
        <v>102</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46388</v>
      </c>
      <c r="C10" s="41">
        <f>DATEVALUE($B7+12-C11&amp;"/1/"&amp;C12)</f>
        <v>46753</v>
      </c>
      <c r="D10" s="41">
        <f>DATEVALUE($B7+12-D11&amp;"/1/"&amp;D12)</f>
        <v>47119</v>
      </c>
      <c r="E10" s="41">
        <f>DATEVALUE($B7+12-E11&amp;"/1/"&amp;E12)</f>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2021-02-15T00:09:04Z</cp:lastPrinted>
  <dcterms:created xsi:type="dcterms:W3CDTF">2020-12-04T02:27:34Z</dcterms:created>
  <dcterms:modified xsi:type="dcterms:W3CDTF">2021-02-22T04:47:34Z</dcterms:modified>
  <cp:category/>
</cp:coreProperties>
</file>