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8農業集落排水・漁業集落排水事業\"/>
    </mc:Choice>
  </mc:AlternateContent>
  <workbookProtection workbookAlgorithmName="SHA-512" workbookHashValue="IL//Zr3eSn6zMp4iMu15/Bxja9UaO8BeYUczkVFaWLrO32KnxkatBLVIi00h2FLXkJOHym5DU76JJvIALj+Rfw==" workbookSaltValue="O4eQbiBYASfBWPLuNhJMo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<sst xmlns="http://schemas.openxmlformats.org/spreadsheetml/2006/main" count="236" uniqueCount="120">
  <si>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</si>
  <si>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</si>
  <si>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</si>
  <si>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</si>
  <si>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</si>
  <si>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</si>
  <si>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</si>
  <si>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</si>
  <si>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</si>
  <si>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</si>
  <si>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</si>
  <si>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</si>
  <si>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</si>
  <si>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</si>
  <si>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</si>
  <si>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</si>
  <si>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</si>
  <si>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</si>
  <si>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</si>
  <si>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</si>
  <si>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</si>
  <si>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</si>
  <si>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</si>
  <si>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</si>
  <si>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</si>
  <si>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</si>
  <si>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</si>
  <si>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</si>
  <si>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</si>
  <si>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</si>
  <si>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</si>
  <si>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</si>
  <si>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</si>
  <si>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</si>
  <si>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</si>
  <si>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</si>
  <si>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</si>
  <si>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</si>
  <si>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</si>
  <si>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</si>
  <si>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</si>
  <si>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</si>
  <si>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</si>
  <si>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</si>
  <si>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</si>
  <si>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</si>
  <si>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</si>
  <si>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</si>
  <si>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</si>
  <si>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</si>
  <si>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</si>
  <si>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</si>
  <si>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</si>
  <si>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</si>
  <si>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</si>
  <si>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</si>
  <si>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</si>
  <si>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</si>
  <si>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</si>
  <si>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</si>
  <si>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</si>
  <si>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</si>
  <si>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</si>
  <si>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</si>
  <si>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</si>
  <si>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</si>
  <si>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</si>
  <si>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</si>
  <si>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</si>
  <si>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</si>
  <si>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</si>
  <si>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</si>
  <si>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</si>
  <si>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</si>
  <si>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</si>
  <si>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</si>
  <si>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</si>
  <si>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</si>
  <si>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</si>
  <si>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</si>
  <si>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</si>
  <si>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</si>
  <si>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</si>
  <si>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</si>
  <si>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</si>
  <si>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</si>
  <si>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</si>
  <si>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</si>
  <si>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</si>
  <si>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</si>
  <si>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</si>
  <si>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</si>
  <si>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</si>
  <si>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</si>
  <si>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</si>
  <si>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</si>
  <si>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</si>
  <si>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</si>
  <si>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大口町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</si>
  <si>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</si>
  <si>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</si>
  <si>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</si>
  <si>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</si>
  <si>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</si>
  <si>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</si>
  <si>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</si>
  <si>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</si>
  <si>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</si>
  <si>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</si>
  <si>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</si>
  <si>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</si>
  <si>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</si>
  <si>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</si>
  <si>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</si>
  <si>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</si>
  <si>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</si>
  <si>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</si>
  <si>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供用開始より28年経過しており、また施設利用率が100%を超える状況となってきていることから計画的な管路の老朽化対策(不明水対策)が必要である。
管渠改善率が0％なのは現在までの改修工事はマンホールの止水修繕を行ってきていたためで、今後は管渠修繕に移っていく予定である。
</t>
    <phoneticPr fontId="4"/>
  </si>
  <si>
    <r>
      <t xml:space="preserve">①収益的収支比率が100%を維持しているのは、一般会計からの繰入により不足分を補っているためである。　　　　　　　　　　　　　　　　　　　　　　④企業債残高対事業規模比率が0％なのは建設に際して起債をしなかったためである。そのため、平均値よりも⑤経費回収率が高く⑥汚水処理原価が低くすんでいる。　　　　　　　　　　　　　　　　　H27とH30の⑤経費回収率の降下及び⑥汚水処理原価の上昇は、H27では汚泥処理系に不具合が発生し、溜まった汚泥の処理、清掃費用がかさんだため、H30では不明水対策の調査費がかさんだためである。また、R1の⑤経費回収率の増加及び⑥汚水処理原価の減少は、令和元年度末で農業集落排水が廃止のため、管路調査及び修繕費等の経費が発生しなかったことによる。なお、⑤経費回収率が100%を下回っているのは料金収入が不足気味であることを示している。　　　　　　　　　　　　　　　　　　⑦施設利用率が100%を超えるようになってきたのは、⑧水洗化率が100%近いことに加え、不明水が計画を超えているためである。　　　　　　　　　　　⑧水洗化率は100%に近いところで推移している。なお、この地区は人口減少傾向にあるため、最近の変動は、その影響を受け減少傾向にある。
</t>
    </r>
    <r>
      <rPr>
        <sz val="11"/>
        <color rgb="FFFF0000"/>
        <rFont val="ＭＳ ゴシック"/>
        <family val="3"/>
        <charset val="128"/>
      </rPr>
      <t xml:space="preserve">
</t>
    </r>
    <rPh sb="116" eb="119">
      <t>ヘイキンチ</t>
    </rPh>
    <rPh sb="129" eb="130">
      <t>タカ</t>
    </rPh>
    <rPh sb="139" eb="140">
      <t>ヒク</t>
    </rPh>
    <rPh sb="268" eb="273">
      <t>ケイヒカイシュウリツ</t>
    </rPh>
    <rPh sb="274" eb="276">
      <t>ゾウカ</t>
    </rPh>
    <rPh sb="276" eb="277">
      <t>オヨ</t>
    </rPh>
    <rPh sb="279" eb="281">
      <t>オスイ</t>
    </rPh>
    <rPh sb="281" eb="283">
      <t>ショリ</t>
    </rPh>
    <rPh sb="283" eb="285">
      <t>ゲンカ</t>
    </rPh>
    <rPh sb="286" eb="288">
      <t>ゲンショウ</t>
    </rPh>
    <rPh sb="290" eb="292">
      <t>レイワ</t>
    </rPh>
    <rPh sb="292" eb="294">
      <t>ガンネン</t>
    </rPh>
    <rPh sb="294" eb="295">
      <t>ド</t>
    </rPh>
    <rPh sb="295" eb="296">
      <t>マツ</t>
    </rPh>
    <rPh sb="297" eb="299">
      <t>ノウギョウ</t>
    </rPh>
    <rPh sb="299" eb="301">
      <t>シュウラク</t>
    </rPh>
    <rPh sb="301" eb="303">
      <t>ハイスイ</t>
    </rPh>
    <rPh sb="304" eb="306">
      <t>ハイシ</t>
    </rPh>
    <rPh sb="310" eb="312">
      <t>カンロ</t>
    </rPh>
    <rPh sb="312" eb="314">
      <t>チョウサ</t>
    </rPh>
    <rPh sb="314" eb="315">
      <t>オヨ</t>
    </rPh>
    <rPh sb="316" eb="319">
      <t>シュウゼンヒ</t>
    </rPh>
    <rPh sb="319" eb="320">
      <t>トウ</t>
    </rPh>
    <rPh sb="321" eb="323">
      <t>ケイヒ</t>
    </rPh>
    <rPh sb="324" eb="326">
      <t>ハッセイ</t>
    </rPh>
    <rPh sb="489" eb="491">
      <t>スイイ</t>
    </rPh>
    <rPh sb="530" eb="532">
      <t>ゲンショウ</t>
    </rPh>
    <rPh sb="532" eb="534">
      <t>ケイコウ</t>
    </rPh>
    <phoneticPr fontId="4"/>
  </si>
  <si>
    <r>
      <t xml:space="preserve">令和元年度末で公共下水道へ編入をした。管路は引き続き使用していくが、処理施設は不用となる。管路は、不明水率が約30%と高いこともあり老朽化対策(不明水対策)を進める必要がある。
公共下水道へ編入することで当地区は起債残高もなく、隣接している大規模工場が接続されれば大きな収益改善が期待できる。
経営戦略については、農業集落排水としては策定しなかった。
</t>
    </r>
    <r>
      <rPr>
        <sz val="11"/>
        <color rgb="FFFF0000"/>
        <rFont val="ＭＳ ゴシック"/>
        <family val="3"/>
        <charset val="128"/>
      </rPr>
      <t xml:space="preserve">
</t>
    </r>
    <rPh sb="5" eb="6">
      <t>マツ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</si>
</sst>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4B-4A0D-B7D6-8AA62C15418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5C4B-4A0D-B7D6-8AA62C15418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107.81</c:v>
                </c:pt>
                <c:pt idx="1">
                  <c:v>102.02</c:v>
                </c:pt>
                <c:pt idx="2">
                  <c:v>106.8</c:v>
                </c:pt>
                <c:pt idx="3">
                  <c:v>100.5</c:v>
                </c:pt>
                <c:pt idx="4">
                  <c:v>95.97</c:v>
                </c:pt>
              </c:numCache>
            </c:numRef>
          </c:val>
          <c:extLst>
            <c:ext xmlns:c16="http://schemas.microsoft.com/office/drawing/2014/chart" uri="{C3380CC4-5D6E-409C-BE32-E72D297353CC}">
              <c16:uniqueId val="{00000000-2F45-4F81-A28A-809FF5C518C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2F45-4F81-A28A-809FF5C518C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97.53</c:v>
                </c:pt>
                <c:pt idx="1">
                  <c:v>98.35</c:v>
                </c:pt>
                <c:pt idx="2">
                  <c:v>97.3</c:v>
                </c:pt>
                <c:pt idx="3">
                  <c:v>96.72</c:v>
                </c:pt>
                <c:pt idx="4">
                  <c:v>96.47</c:v>
                </c:pt>
              </c:numCache>
            </c:numRef>
          </c:val>
          <c:extLst>
            <c:ext xmlns:c16="http://schemas.microsoft.com/office/drawing/2014/chart" uri="{C3380CC4-5D6E-409C-BE32-E72D297353CC}">
              <c16:uniqueId val="{00000000-5F4E-491B-B70E-1902ECE13A8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5F4E-491B-B70E-1902ECE13A8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D3A-4D45-8CB5-4EC0D528498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3A-4D45-8CB5-4EC0D528498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C8-4F7D-A65A-6CE7FA64B31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C8-4F7D-A65A-6CE7FA64B31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0B-4CB0-AE4E-831C9F95A79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0B-4CB0-AE4E-831C9F95A79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0D-473C-81F3-C9494EAE987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0D-473C-81F3-C9494EAE987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9D-4E42-BEDA-1C7F1E8255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9D-4E42-BEDA-1C7F1E8255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45-4E54-A361-E76A5C6EBC4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1845-4E54-A361-E76A5C6EBC4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70.14</c:v>
                </c:pt>
                <c:pt idx="1">
                  <c:v>84.43</c:v>
                </c:pt>
                <c:pt idx="2">
                  <c:v>89.58</c:v>
                </c:pt>
                <c:pt idx="3">
                  <c:v>77.510000000000005</c:v>
                </c:pt>
                <c:pt idx="4">
                  <c:v>93.55</c:v>
                </c:pt>
              </c:numCache>
            </c:numRef>
          </c:val>
          <c:extLst>
            <c:ext xmlns:c16="http://schemas.microsoft.com/office/drawing/2014/chart" uri="{C3380CC4-5D6E-409C-BE32-E72D297353CC}">
              <c16:uniqueId val="{00000000-DB8F-4926-A5D2-DF60182944E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DB8F-4926-A5D2-DF60182944E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155.08000000000001</c:v>
                </c:pt>
                <c:pt idx="1">
                  <c:v>129.5</c:v>
                </c:pt>
                <c:pt idx="2">
                  <c:v>122.28</c:v>
                </c:pt>
                <c:pt idx="3">
                  <c:v>141.99</c:v>
                </c:pt>
                <c:pt idx="4">
                  <c:v>116.87</c:v>
                </c:pt>
              </c:numCache>
            </c:numRef>
          </c:val>
          <c:extLst>
            <c:ext xmlns:c16="http://schemas.microsoft.com/office/drawing/2014/chart" uri="{C3380CC4-5D6E-409C-BE32-E72D297353CC}">
              <c16:uniqueId val="{00000000-7A40-418A-BFBC-677E7532F9B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7A40-418A-BFBC-677E7532F9B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大口町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24217</v>
      </c>
      <c r="AM8" s="69"/>
      <c r="AN8" s="69"/>
      <c r="AO8" s="69"/>
      <c r="AP8" s="69"/>
      <c r="AQ8" s="69"/>
      <c r="AR8" s="69"/>
      <c r="AS8" s="69"/>
      <c r="AT8" s="68">
        <f>データ!T6</f>
        <v>13.61</v>
      </c>
      <c r="AU8" s="68"/>
      <c r="AV8" s="68"/>
      <c r="AW8" s="68"/>
      <c r="AX8" s="68"/>
      <c r="AY8" s="68"/>
      <c r="AZ8" s="68"/>
      <c r="BA8" s="68"/>
      <c r="BB8" s="68">
        <f>データ!U6</f>
        <v>1779.35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5.14</v>
      </c>
      <c r="Q10" s="68"/>
      <c r="R10" s="68"/>
      <c r="S10" s="68"/>
      <c r="T10" s="68"/>
      <c r="U10" s="68"/>
      <c r="V10" s="68"/>
      <c r="W10" s="68">
        <f>データ!Q6</f>
        <v>78.11</v>
      </c>
      <c r="X10" s="68"/>
      <c r="Y10" s="68"/>
      <c r="Z10" s="68"/>
      <c r="AA10" s="68"/>
      <c r="AB10" s="68"/>
      <c r="AC10" s="68"/>
      <c r="AD10" s="69">
        <f>データ!R6</f>
        <v>1929</v>
      </c>
      <c r="AE10" s="69"/>
      <c r="AF10" s="69"/>
      <c r="AG10" s="69"/>
      <c r="AH10" s="69"/>
      <c r="AI10" s="69"/>
      <c r="AJ10" s="69"/>
      <c r="AK10" s="2"/>
      <c r="AL10" s="69">
        <f>データ!V6</f>
        <v>1245</v>
      </c>
      <c r="AM10" s="69"/>
      <c r="AN10" s="69"/>
      <c r="AO10" s="69"/>
      <c r="AP10" s="69"/>
      <c r="AQ10" s="69"/>
      <c r="AR10" s="69"/>
      <c r="AS10" s="69"/>
      <c r="AT10" s="68">
        <f>データ!W6</f>
        <v>1.1299999999999999</v>
      </c>
      <c r="AU10" s="68"/>
      <c r="AV10" s="68"/>
      <c r="AW10" s="68"/>
      <c r="AX10" s="68"/>
      <c r="AY10" s="68"/>
      <c r="AZ10" s="68"/>
      <c r="BA10" s="68"/>
      <c r="BB10" s="68">
        <f>データ!X6</f>
        <v>1101.77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eeT+5fe7omo8sXKV6dykZ4j5QHIUAi3GE/F5tqQyo7M8LHFwPMAkNKeke1+VJoX0RPjyZFxwcDWfWSK8ecDgRQ==" saltValue="4OuUJXQWcp7O8ASRtIbZ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233617</v>
      </c>
      <c r="D6" s="33">
        <f t="shared" si="3"/>
        <v>47</v>
      </c>
      <c r="E6" s="33">
        <f t="shared" si="3"/>
        <v>17</v>
      </c>
      <c r="F6" s="33">
        <f t="shared" si="3"/>
        <v>5</v>
      </c>
      <c r="G6" s="33">
        <f t="shared" si="3"/>
        <v>0</v>
      </c>
      <c r="H6" s="33" t="str">
        <f t="shared" si="3"/>
        <v>愛知県　大口町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5.14</v>
      </c>
      <c r="Q6" s="34">
        <f t="shared" si="3"/>
        <v>78.11</v>
      </c>
      <c r="R6" s="34">
        <f t="shared" si="3"/>
        <v>1929</v>
      </c>
      <c r="S6" s="34">
        <f t="shared" si="3"/>
        <v>24217</v>
      </c>
      <c r="T6" s="34">
        <f t="shared" si="3"/>
        <v>13.61</v>
      </c>
      <c r="U6" s="34">
        <f t="shared" si="3"/>
        <v>1779.35</v>
      </c>
      <c r="V6" s="34">
        <f t="shared" si="3"/>
        <v>1245</v>
      </c>
      <c r="W6" s="34">
        <f t="shared" si="3"/>
        <v>1.1299999999999999</v>
      </c>
      <c r="X6" s="34">
        <f t="shared" si="3"/>
        <v>1101.77</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70.14</v>
      </c>
      <c r="BR6" s="35">
        <f t="shared" ref="BR6:BZ6" si="8">IF(BR7="",NA(),BR7)</f>
        <v>84.43</v>
      </c>
      <c r="BS6" s="35">
        <f t="shared" si="8"/>
        <v>89.58</v>
      </c>
      <c r="BT6" s="35">
        <f t="shared" si="8"/>
        <v>77.510000000000005</v>
      </c>
      <c r="BU6" s="35">
        <f t="shared" si="8"/>
        <v>93.55</v>
      </c>
      <c r="BV6" s="35">
        <f t="shared" si="8"/>
        <v>52.19</v>
      </c>
      <c r="BW6" s="35">
        <f t="shared" si="8"/>
        <v>55.32</v>
      </c>
      <c r="BX6" s="35">
        <f t="shared" si="8"/>
        <v>59.8</v>
      </c>
      <c r="BY6" s="35">
        <f t="shared" si="8"/>
        <v>57.77</v>
      </c>
      <c r="BZ6" s="35">
        <f t="shared" si="8"/>
        <v>57.31</v>
      </c>
      <c r="CA6" s="34" t="str">
        <f>IF(CA7="","",IF(CA7="-","【-】","【"&amp;SUBSTITUTE(TEXT(CA7,"#,##0.00"),"-","△")&amp;"】"))</f>
        <v>【59.59】</v>
      </c>
      <c r="CB6" s="35">
        <f>IF(CB7="",NA(),CB7)</f>
        <v>155.08000000000001</v>
      </c>
      <c r="CC6" s="35">
        <f t="shared" ref="CC6:CK6" si="9">IF(CC7="",NA(),CC7)</f>
        <v>129.5</v>
      </c>
      <c r="CD6" s="35">
        <f t="shared" si="9"/>
        <v>122.28</v>
      </c>
      <c r="CE6" s="35">
        <f t="shared" si="9"/>
        <v>141.99</v>
      </c>
      <c r="CF6" s="35">
        <f t="shared" si="9"/>
        <v>116.87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107.81</v>
      </c>
      <c r="CN6" s="35">
        <f t="shared" ref="CN6:CV6" si="10">IF(CN7="",NA(),CN7)</f>
        <v>102.02</v>
      </c>
      <c r="CO6" s="35">
        <f t="shared" si="10"/>
        <v>106.8</v>
      </c>
      <c r="CP6" s="35">
        <f t="shared" si="10"/>
        <v>100.5</v>
      </c>
      <c r="CQ6" s="35">
        <f t="shared" si="10"/>
        <v>95.97</v>
      </c>
      <c r="CR6" s="35">
        <f t="shared" si="10"/>
        <v>52.31</v>
      </c>
      <c r="CS6" s="35">
        <f t="shared" si="10"/>
        <v>60.65</v>
      </c>
      <c r="CT6" s="35">
        <f t="shared" si="10"/>
        <v>51.75</v>
      </c>
      <c r="CU6" s="35">
        <f t="shared" si="10"/>
        <v>50.68</v>
      </c>
      <c r="CV6" s="35">
        <f t="shared" si="10"/>
        <v>50.14</v>
      </c>
      <c r="CW6" s="34" t="str">
        <f>IF(CW7="","",IF(CW7="-","【-】","【"&amp;SUBSTITUTE(TEXT(CW7,"#,##0.00"),"-","△")&amp;"】"))</f>
        <v>【51.30】</v>
      </c>
      <c r="CX6" s="35">
        <f>IF(CX7="",NA(),CX7)</f>
        <v>97.53</v>
      </c>
      <c r="CY6" s="35">
        <f t="shared" ref="CY6:DG6" si="11">IF(CY7="",NA(),CY7)</f>
        <v>98.35</v>
      </c>
      <c r="CZ6" s="35">
        <f t="shared" si="11"/>
        <v>97.3</v>
      </c>
      <c r="DA6" s="35">
        <f t="shared" si="11"/>
        <v>96.72</v>
      </c>
      <c r="DB6" s="35">
        <f t="shared" si="11"/>
        <v>96.47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233617</v>
      </c>
      <c r="D7" s="37">
        <v>47</v>
      </c>
      <c r="E7" s="37">
        <v>17</v>
      </c>
      <c r="F7" s="37">
        <v>5</v>
      </c>
      <c r="G7" s="37">
        <v>0</v>
      </c>
      <c r="H7" s="37" t="s">
        <v>98</v>
      </c>
      <c r="I7" s="37" t="s">
        <v>99</v>
      </c>
      <c r="J7" s="37" t="s">
        <v>100</v>
      </c>
      <c r="K7" s="37" t="s">
        <v>101</v>
      </c>
      <c r="L7" s="37" t="s">
        <v>102</v>
      </c>
      <c r="M7" s="37" t="s">
        <v>103</v>
      </c>
      <c r="N7" s="38" t="s">
        <v>104</v>
      </c>
      <c r="O7" s="38" t="s">
        <v>105</v>
      </c>
      <c r="P7" s="38">
        <v>5.14</v>
      </c>
      <c r="Q7" s="38">
        <v>78.11</v>
      </c>
      <c r="R7" s="38">
        <v>1929</v>
      </c>
      <c r="S7" s="38">
        <v>24217</v>
      </c>
      <c r="T7" s="38">
        <v>13.61</v>
      </c>
      <c r="U7" s="38">
        <v>1779.35</v>
      </c>
      <c r="V7" s="38">
        <v>1245</v>
      </c>
      <c r="W7" s="38">
        <v>1.1299999999999999</v>
      </c>
      <c r="X7" s="38">
        <v>1101.77</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70.14</v>
      </c>
      <c r="BR7" s="38">
        <v>84.43</v>
      </c>
      <c r="BS7" s="38">
        <v>89.58</v>
      </c>
      <c r="BT7" s="38">
        <v>77.510000000000005</v>
      </c>
      <c r="BU7" s="38">
        <v>93.55</v>
      </c>
      <c r="BV7" s="38">
        <v>52.19</v>
      </c>
      <c r="BW7" s="38">
        <v>55.32</v>
      </c>
      <c r="BX7" s="38">
        <v>59.8</v>
      </c>
      <c r="BY7" s="38">
        <v>57.77</v>
      </c>
      <c r="BZ7" s="38">
        <v>57.31</v>
      </c>
      <c r="CA7" s="38">
        <v>59.59</v>
      </c>
      <c r="CB7" s="38">
        <v>155.08000000000001</v>
      </c>
      <c r="CC7" s="38">
        <v>129.5</v>
      </c>
      <c r="CD7" s="38">
        <v>122.28</v>
      </c>
      <c r="CE7" s="38">
        <v>141.99</v>
      </c>
      <c r="CF7" s="38">
        <v>116.87</v>
      </c>
      <c r="CG7" s="38">
        <v>296.14</v>
      </c>
      <c r="CH7" s="38">
        <v>283.17</v>
      </c>
      <c r="CI7" s="38">
        <v>263.76</v>
      </c>
      <c r="CJ7" s="38">
        <v>274.35000000000002</v>
      </c>
      <c r="CK7" s="38">
        <v>273.52</v>
      </c>
      <c r="CL7" s="38">
        <v>257.86</v>
      </c>
      <c r="CM7" s="38">
        <v>107.81</v>
      </c>
      <c r="CN7" s="38">
        <v>102.02</v>
      </c>
      <c r="CO7" s="38">
        <v>106.8</v>
      </c>
      <c r="CP7" s="38">
        <v>100.5</v>
      </c>
      <c r="CQ7" s="38">
        <v>95.97</v>
      </c>
      <c r="CR7" s="38">
        <v>52.31</v>
      </c>
      <c r="CS7" s="38">
        <v>60.65</v>
      </c>
      <c r="CT7" s="38">
        <v>51.75</v>
      </c>
      <c r="CU7" s="38">
        <v>50.68</v>
      </c>
      <c r="CV7" s="38">
        <v>50.14</v>
      </c>
      <c r="CW7" s="38">
        <v>51.3</v>
      </c>
      <c r="CX7" s="38">
        <v>97.53</v>
      </c>
      <c r="CY7" s="38">
        <v>98.35</v>
      </c>
      <c r="CZ7" s="38">
        <v>97.3</v>
      </c>
      <c r="DA7" s="38">
        <v>96.72</v>
      </c>
      <c r="DB7" s="38">
        <v>96.47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2021-01-20T04:33:15Z</cp:lastPrinted>
  <dcterms:created xsi:type="dcterms:W3CDTF">2020-12-04T03:05:26Z</dcterms:created>
  <dcterms:modified xsi:type="dcterms:W3CDTF">2021-02-22T02:46:18Z</dcterms:modified>
  <cp:category/>
</cp:coreProperties>
</file>