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5_飛島村\"/>
    </mc:Choice>
  </mc:AlternateContent>
  <workbookProtection workbookAlgorithmName="SHA-512" workbookHashValue="I9o7hDafJtEhobZT52e/oMCUeIfAINvkVohjBorDVwUg0poF5iKZcR6cuelSJDp8c/lhLsPJPHypm4tWI9uyLg==" workbookSaltValue="94l1HH7DV8Ff+Hdov5UP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<sst xmlns="http://schemas.openxmlformats.org/spreadsheetml/2006/main" count="236" uniqueCount="119">
  <si>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</si>
  <si>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</si>
  <si>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</si>
  <si>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</si>
  <si>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</si>
  <si>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</si>
  <si>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</si>
  <si>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</si>
  <si>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</si>
  <si>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</si>
  <si>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</si>
  <si>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</si>
  <si>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</si>
  <si>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</si>
  <si>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</si>
  <si>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</si>
  <si>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</si>
  <si>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</si>
  <si>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</si>
  <si>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</si>
  <si>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</si>
  <si>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</si>
  <si>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</si>
  <si>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</si>
  <si>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</si>
  <si>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</si>
  <si>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</si>
  <si>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</si>
  <si>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</si>
  <si>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</si>
  <si>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</si>
  <si>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</si>
  <si>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</si>
  <si>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</si>
  <si>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</si>
  <si>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</si>
  <si>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</si>
  <si>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</si>
  <si>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</si>
  <si>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</si>
  <si>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</si>
  <si>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</si>
  <si>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</si>
  <si>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</si>
  <si>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</si>
  <si>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</si>
  <si>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</si>
  <si>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</si>
  <si>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</si>
  <si>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</si>
  <si>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</si>
  <si>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</si>
  <si>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</si>
  <si>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</si>
  <si>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</si>
  <si>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</si>
  <si>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</si>
  <si>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</si>
  <si>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</si>
  <si>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</si>
  <si>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</si>
  <si>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</si>
  <si>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</si>
  <si>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</si>
  <si>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</si>
  <si>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</si>
  <si>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</si>
  <si>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</si>
  <si>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</si>
  <si>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</si>
  <si>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</si>
  <si>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</si>
  <si>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</si>
  <si>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</si>
  <si>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</si>
  <si>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</si>
  <si>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</si>
  <si>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</si>
  <si>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</si>
  <si>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</si>
  <si>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</si>
  <si>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</si>
  <si>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</si>
  <si>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</si>
  <si>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</si>
  <si>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</si>
  <si>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</si>
  <si>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</si>
  <si>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</si>
  <si>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</si>
  <si>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</si>
  <si>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</si>
  <si>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</si>
  <si>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</si>
  <si>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</si>
  <si>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</si>
  <si>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</si>
  <si>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</si>
  <si>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</si>
  <si>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</si>
  <si>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</si>
  <si>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</si>
  <si>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</si>
  <si>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</si>
  <si>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</si>
  <si>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</si>
  <si>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</si>
  <si>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</si>
  <si>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</si>
  <si>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</si>
  <si>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</si>
  <si>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</si>
  <si>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</si>
  <si>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</si>
  <si>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</si>
  <si>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</si>
  <si>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16年度に、最終の処理区の供用を開始しており、管路整備については完了しています。近年は、維持管理にコストを投入していますが、供用開始時期が早い処理区は、平成５年度からであるため、老朽化対策が必要です。</t>
    <phoneticPr fontId="4"/>
  </si>
  <si>
    <t>村内の全ての処理区において整備が完了しており、近年は維持管理にコストがシフトしています。しかし、経費回収率が低いことから現状では適切な水準の料金収入が確保されていない状況です。将来的な公営企業会計の導入を含めた検討を行い、経営の健全化を図る必要があると考えてます。
経営戦略については、令和２年度に策定予定です。</t>
    <phoneticPr fontId="4"/>
  </si>
  <si>
    <t>①収益的収支比率
　一般会計からの繰入金に依存しているのが現状で、経営改善に向けた取り組みが必要な状況です。
④企業債残高対事業規模比率
　企業債残高対事業規模比率は、整備事業の縮小により企業債残高は減少していく。
⑤経費回収率
　水洗化率が高いにも関わらず経費回収率が類似団体平均値を下回っているのは、適切な料金設定がされていないことが要因です。
⑥汚水処理原価
　汚水処理原価は、有収水量１㎥あたりの汚水処理に要した費用であり、機能診断調査を行った結果減少している。
⑦施設利用率
　平均値を上回る形で推移しており、適正な水準にあります。
⑧水洗化率
　平均値を上回る形で推移しているが、100％には、達しておらず、使用料収入を確保するため水洗化率向上の取組が必要です。</t>
    <rPh sb="85" eb="87">
      <t>セイビ</t>
    </rPh>
    <rPh sb="87" eb="89">
      <t>ジギョウ</t>
    </rPh>
    <rPh sb="90" eb="92">
      <t>シュクショウ</t>
    </rPh>
    <rPh sb="95" eb="97">
      <t>キギョウ</t>
    </rPh>
    <rPh sb="97" eb="98">
      <t>サイ</t>
    </rPh>
    <rPh sb="98" eb="100">
      <t>ザンダカ</t>
    </rPh>
    <rPh sb="101" eb="103">
      <t>ゲンショウ</t>
    </rPh>
    <rPh sb="219" eb="221">
      <t>キノウ</t>
    </rPh>
    <rPh sb="221" eb="223">
      <t>シンダン</t>
    </rPh>
    <rPh sb="223" eb="225">
      <t>チョウサ</t>
    </rPh>
    <rPh sb="226" eb="227">
      <t>オコナ</t>
    </rPh>
    <rPh sb="229" eb="231">
      <t>ケッカ</t>
    </rPh>
    <rPh sb="231" eb="23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</si>
</sst>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AB-4A6D-8099-90715F0AB5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8AB-4A6D-8099-90715F0AB5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53.94</c:v>
                </c:pt>
                <c:pt idx="1">
                  <c:v>44.91</c:v>
                </c:pt>
                <c:pt idx="2">
                  <c:v>54.03</c:v>
                </c:pt>
                <c:pt idx="3">
                  <c:v>51.92</c:v>
                </c:pt>
                <c:pt idx="4">
                  <c:v>51.7</c:v>
                </c:pt>
              </c:numCache>
            </c:numRef>
          </c:val>
          <c:extLst>
            <c:ext xmlns:c16="http://schemas.microsoft.com/office/drawing/2014/chart" uri="{C3380CC4-5D6E-409C-BE32-E72D297353CC}">
              <c16:uniqueId val="{00000000-BC56-408D-A451-B2C035B636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C56-408D-A451-B2C035B636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96.91</c:v>
                </c:pt>
                <c:pt idx="1">
                  <c:v>96.89</c:v>
                </c:pt>
                <c:pt idx="2">
                  <c:v>97.61</c:v>
                </c:pt>
                <c:pt idx="3">
                  <c:v>97.31</c:v>
                </c:pt>
                <c:pt idx="4">
                  <c:v>97.78</c:v>
                </c:pt>
              </c:numCache>
            </c:numRef>
          </c:val>
          <c:extLst>
            <c:ext xmlns:c16="http://schemas.microsoft.com/office/drawing/2014/chart" uri="{C3380CC4-5D6E-409C-BE32-E72D297353CC}">
              <c16:uniqueId val="{00000000-3F3E-4F61-8280-54A6501CBD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F3E-4F61-8280-54A6501CBD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107.44</c:v>
                </c:pt>
                <c:pt idx="1">
                  <c:v>91.37</c:v>
                </c:pt>
                <c:pt idx="2">
                  <c:v>124.33</c:v>
                </c:pt>
                <c:pt idx="3">
                  <c:v>84.03</c:v>
                </c:pt>
                <c:pt idx="4">
                  <c:v>82.29</c:v>
                </c:pt>
              </c:numCache>
            </c:numRef>
          </c:val>
          <c:extLst>
            <c:ext xmlns:c16="http://schemas.microsoft.com/office/drawing/2014/chart" uri="{C3380CC4-5D6E-409C-BE32-E72D297353CC}">
              <c16:uniqueId val="{00000000-2A9F-456D-AB2C-94BC46736F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9F-456D-AB2C-94BC46736F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FB-49A5-A96D-84A410054D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B-49A5-A96D-84A410054D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7-4B33-BE29-84AEB10969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7-4B33-BE29-84AEB10969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0-4FBB-B820-51D23A7FF6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0-4FBB-B820-51D23A7FF6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6-4E67-B591-B2840BB965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6-4E67-B591-B2840BB965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585.91999999999996</c:v>
                </c:pt>
                <c:pt idx="2">
                  <c:v>493.3</c:v>
                </c:pt>
                <c:pt idx="3">
                  <c:v>398.62</c:v>
                </c:pt>
                <c:pt idx="4">
                  <c:v>295.82</c:v>
                </c:pt>
              </c:numCache>
            </c:numRef>
          </c:val>
          <c:extLst>
            <c:ext xmlns:c16="http://schemas.microsoft.com/office/drawing/2014/chart" uri="{C3380CC4-5D6E-409C-BE32-E72D297353CC}">
              <c16:uniqueId val="{00000000-A46E-44D1-85F5-8F0A7BFDC3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46E-44D1-85F5-8F0A7BFDC3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19.690000000000001</c:v>
                </c:pt>
                <c:pt idx="1">
                  <c:v>20.58</c:v>
                </c:pt>
                <c:pt idx="2">
                  <c:v>23.27</c:v>
                </c:pt>
                <c:pt idx="3">
                  <c:v>23.79</c:v>
                </c:pt>
                <c:pt idx="4">
                  <c:v>18.170000000000002</c:v>
                </c:pt>
              </c:numCache>
            </c:numRef>
          </c:val>
          <c:extLst>
            <c:ext xmlns:c16="http://schemas.microsoft.com/office/drawing/2014/chart" uri="{C3380CC4-5D6E-409C-BE32-E72D297353CC}">
              <c16:uniqueId val="{00000000-9AC0-4FE1-994F-ABE33AAD28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AC0-4FE1-994F-ABE33AAD28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394.56</c:v>
                </c:pt>
                <c:pt idx="1">
                  <c:v>453.99</c:v>
                </c:pt>
                <c:pt idx="2">
                  <c:v>336.31</c:v>
                </c:pt>
                <c:pt idx="3">
                  <c:v>344.68</c:v>
                </c:pt>
                <c:pt idx="4">
                  <c:v>463.05</c:v>
                </c:pt>
              </c:numCache>
            </c:numRef>
          </c:val>
          <c:extLst>
            <c:ext xmlns:c16="http://schemas.microsoft.com/office/drawing/2014/chart" uri="{C3380CC4-5D6E-409C-BE32-E72D297353CC}">
              <c16:uniqueId val="{00000000-D6FC-4FF1-A9B9-49DCC9DC85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6FC-4FF1-A9B9-49DCC9DC85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飛島村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4824</v>
      </c>
      <c r="AM8" s="51"/>
      <c r="AN8" s="51"/>
      <c r="AO8" s="51"/>
      <c r="AP8" s="51"/>
      <c r="AQ8" s="51"/>
      <c r="AR8" s="51"/>
      <c r="AS8" s="51"/>
      <c r="AT8" s="46">
        <f>データ!T6</f>
        <v>22.42</v>
      </c>
      <c r="AU8" s="46"/>
      <c r="AV8" s="46"/>
      <c r="AW8" s="46"/>
      <c r="AX8" s="46"/>
      <c r="AY8" s="46"/>
      <c r="AZ8" s="46"/>
      <c r="BA8" s="46"/>
      <c r="BB8" s="46">
        <f>データ!U6</f>
        <v>215.17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86.99</v>
      </c>
      <c r="Q10" s="46"/>
      <c r="R10" s="46"/>
      <c r="S10" s="46"/>
      <c r="T10" s="46"/>
      <c r="U10" s="46"/>
      <c r="V10" s="46"/>
      <c r="W10" s="46">
        <f>データ!Q6</f>
        <v>90</v>
      </c>
      <c r="X10" s="46"/>
      <c r="Y10" s="46"/>
      <c r="Z10" s="46"/>
      <c r="AA10" s="46"/>
      <c r="AB10" s="46"/>
      <c r="AC10" s="46"/>
      <c r="AD10" s="51">
        <f>データ!R6</f>
        <v>1936</v>
      </c>
      <c r="AE10" s="51"/>
      <c r="AF10" s="51"/>
      <c r="AG10" s="51"/>
      <c r="AH10" s="51"/>
      <c r="AI10" s="51"/>
      <c r="AJ10" s="51"/>
      <c r="AK10" s="2"/>
      <c r="AL10" s="51">
        <f>データ!V6</f>
        <v>4192</v>
      </c>
      <c r="AM10" s="51"/>
      <c r="AN10" s="51"/>
      <c r="AO10" s="51"/>
      <c r="AP10" s="51"/>
      <c r="AQ10" s="51"/>
      <c r="AR10" s="51"/>
      <c r="AS10" s="51"/>
      <c r="AT10" s="46">
        <f>データ!W6</f>
        <v>2.27</v>
      </c>
      <c r="AU10" s="46"/>
      <c r="AV10" s="46"/>
      <c r="AW10" s="46"/>
      <c r="AX10" s="46"/>
      <c r="AY10" s="46"/>
      <c r="AZ10" s="46"/>
      <c r="BA10" s="46"/>
      <c r="BB10" s="46">
        <f>データ!X6</f>
        <v>1846.7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YJLFcO+cb3asokEKYCUU1lP5/Ep1OtrNeyfmhodtyrs02EtpcB8RkuRQ8t2LcNk12Heqa4gedZnqYhS1SNfYIA==" saltValue="kItWi9swXXoQbNg7SkXm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234273</v>
      </c>
      <c r="D6" s="33">
        <f t="shared" si="3"/>
        <v>47</v>
      </c>
      <c r="E6" s="33">
        <f t="shared" si="3"/>
        <v>17</v>
      </c>
      <c r="F6" s="33">
        <f t="shared" si="3"/>
        <v>5</v>
      </c>
      <c r="G6" s="33">
        <f t="shared" si="3"/>
        <v>0</v>
      </c>
      <c r="H6" s="33" t="str">
        <f t="shared" si="3"/>
        <v>愛知県　飛島村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86.99</v>
      </c>
      <c r="Q6" s="34">
        <f t="shared" si="3"/>
        <v>90</v>
      </c>
      <c r="R6" s="34">
        <f t="shared" si="3"/>
        <v>1936</v>
      </c>
      <c r="S6" s="34">
        <f t="shared" si="3"/>
        <v>4824</v>
      </c>
      <c r="T6" s="34">
        <f t="shared" si="3"/>
        <v>22.42</v>
      </c>
      <c r="U6" s="34">
        <f t="shared" si="3"/>
        <v>215.17</v>
      </c>
      <c r="V6" s="34">
        <f t="shared" si="3"/>
        <v>4192</v>
      </c>
      <c r="W6" s="34">
        <f t="shared" si="3"/>
        <v>2.27</v>
      </c>
      <c r="X6" s="34">
        <f t="shared" si="3"/>
        <v>1846.7</v>
      </c>
      <c r="Y6" s="35">
        <f>IF(Y7="",NA(),Y7)</f>
        <v>107.44</v>
      </c>
      <c r="Z6" s="35">
        <f t="shared" ref="Z6:AH6" si="4">IF(Z7="",NA(),Z7)</f>
        <v>91.37</v>
      </c>
      <c r="AA6" s="35">
        <f t="shared" si="4"/>
        <v>124.33</v>
      </c>
      <c r="AB6" s="35">
        <f t="shared" si="4"/>
        <v>84.03</v>
      </c>
      <c r="AC6" s="35">
        <f t="shared" si="4"/>
        <v>82.29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585.91999999999996</v>
      </c>
      <c r="BH6" s="35">
        <f t="shared" si="7"/>
        <v>493.3</v>
      </c>
      <c r="BI6" s="35">
        <f t="shared" si="7"/>
        <v>398.62</v>
      </c>
      <c r="BJ6" s="35">
        <f t="shared" si="7"/>
        <v>295.82</v>
      </c>
      <c r="BK6" s="35">
        <f t="shared" si="7"/>
        <v>1081.8</v>
      </c>
      <c r="BL6" s="35">
        <f t="shared" si="7"/>
        <v>974.93</v>
      </c>
      <c r="BM6" s="35">
        <f t="shared" si="7"/>
        <v>855.8</v>
      </c>
      <c r="BN6" s="35">
        <f t="shared" si="7"/>
        <v>789.46</v>
      </c>
      <c r="BO6" s="35">
        <f t="shared" si="7"/>
        <v>826.83</v>
      </c>
      <c r="BP6" s="34" t="str">
        <f>IF(BP7="","",IF(BP7="-","【-】","【"&amp;SUBSTITUTE(TEXT(BP7,"#,##0.00"),"-","△")&amp;"】"))</f>
        <v>【765.47】</v>
      </c>
      <c r="BQ6" s="35">
        <f>IF(BQ7="",NA(),BQ7)</f>
        <v>19.690000000000001</v>
      </c>
      <c r="BR6" s="35">
        <f t="shared" ref="BR6:BZ6" si="8">IF(BR7="",NA(),BR7)</f>
        <v>20.58</v>
      </c>
      <c r="BS6" s="35">
        <f t="shared" si="8"/>
        <v>23.27</v>
      </c>
      <c r="BT6" s="35">
        <f t="shared" si="8"/>
        <v>23.79</v>
      </c>
      <c r="BU6" s="35">
        <f t="shared" si="8"/>
        <v>18.170000000000002</v>
      </c>
      <c r="BV6" s="35">
        <f t="shared" si="8"/>
        <v>52.19</v>
      </c>
      <c r="BW6" s="35">
        <f t="shared" si="8"/>
        <v>55.32</v>
      </c>
      <c r="BX6" s="35">
        <f t="shared" si="8"/>
        <v>59.8</v>
      </c>
      <c r="BY6" s="35">
        <f t="shared" si="8"/>
        <v>57.77</v>
      </c>
      <c r="BZ6" s="35">
        <f t="shared" si="8"/>
        <v>57.31</v>
      </c>
      <c r="CA6" s="34" t="str">
        <f>IF(CA7="","",IF(CA7="-","【-】","【"&amp;SUBSTITUTE(TEXT(CA7,"#,##0.00"),"-","△")&amp;"】"))</f>
        <v>【59.59】</v>
      </c>
      <c r="CB6" s="35">
        <f>IF(CB7="",NA(),CB7)</f>
        <v>394.56</v>
      </c>
      <c r="CC6" s="35">
        <f t="shared" ref="CC6:CK6" si="9">IF(CC7="",NA(),CC7)</f>
        <v>453.99</v>
      </c>
      <c r="CD6" s="35">
        <f t="shared" si="9"/>
        <v>336.31</v>
      </c>
      <c r="CE6" s="35">
        <f t="shared" si="9"/>
        <v>344.68</v>
      </c>
      <c r="CF6" s="35">
        <f t="shared" si="9"/>
        <v>463.05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53.94</v>
      </c>
      <c r="CN6" s="35">
        <f t="shared" ref="CN6:CV6" si="10">IF(CN7="",NA(),CN7)</f>
        <v>44.91</v>
      </c>
      <c r="CO6" s="35">
        <f t="shared" si="10"/>
        <v>54.03</v>
      </c>
      <c r="CP6" s="35">
        <f t="shared" si="10"/>
        <v>51.92</v>
      </c>
      <c r="CQ6" s="35">
        <f t="shared" si="10"/>
        <v>51.7</v>
      </c>
      <c r="CR6" s="35">
        <f t="shared" si="10"/>
        <v>52.31</v>
      </c>
      <c r="CS6" s="35">
        <f t="shared" si="10"/>
        <v>60.65</v>
      </c>
      <c r="CT6" s="35">
        <f t="shared" si="10"/>
        <v>51.75</v>
      </c>
      <c r="CU6" s="35">
        <f t="shared" si="10"/>
        <v>50.68</v>
      </c>
      <c r="CV6" s="35">
        <f t="shared" si="10"/>
        <v>50.14</v>
      </c>
      <c r="CW6" s="34" t="str">
        <f>IF(CW7="","",IF(CW7="-","【-】","【"&amp;SUBSTITUTE(TEXT(CW7,"#,##0.00"),"-","△")&amp;"】"))</f>
        <v>【51.30】</v>
      </c>
      <c r="CX6" s="35">
        <f>IF(CX7="",NA(),CX7)</f>
        <v>96.91</v>
      </c>
      <c r="CY6" s="35">
        <f t="shared" ref="CY6:DG6" si="11">IF(CY7="",NA(),CY7)</f>
        <v>96.89</v>
      </c>
      <c r="CZ6" s="35">
        <f t="shared" si="11"/>
        <v>97.61</v>
      </c>
      <c r="DA6" s="35">
        <f t="shared" si="11"/>
        <v>97.31</v>
      </c>
      <c r="DB6" s="35">
        <f t="shared" si="11"/>
        <v>97.78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234273</v>
      </c>
      <c r="D7" s="37">
        <v>47</v>
      </c>
      <c r="E7" s="37">
        <v>17</v>
      </c>
      <c r="F7" s="37">
        <v>5</v>
      </c>
      <c r="G7" s="37">
        <v>0</v>
      </c>
      <c r="H7" s="37" t="s">
        <v>97</v>
      </c>
      <c r="I7" s="37" t="s">
        <v>98</v>
      </c>
      <c r="J7" s="37" t="s">
        <v>99</v>
      </c>
      <c r="K7" s="37" t="s">
        <v>100</v>
      </c>
      <c r="L7" s="37" t="s">
        <v>101</v>
      </c>
      <c r="M7" s="37" t="s">
        <v>102</v>
      </c>
      <c r="N7" s="38" t="s">
        <v>103</v>
      </c>
      <c r="O7" s="38" t="s">
        <v>104</v>
      </c>
      <c r="P7" s="38">
        <v>86.99</v>
      </c>
      <c r="Q7" s="38">
        <v>90</v>
      </c>
      <c r="R7" s="38">
        <v>1936</v>
      </c>
      <c r="S7" s="38">
        <v>4824</v>
      </c>
      <c r="T7" s="38">
        <v>22.42</v>
      </c>
      <c r="U7" s="38">
        <v>215.17</v>
      </c>
      <c r="V7" s="38">
        <v>4192</v>
      </c>
      <c r="W7" s="38">
        <v>2.27</v>
      </c>
      <c r="X7" s="38">
        <v>1846.7</v>
      </c>
      <c r="Y7" s="38">
        <v>107.44</v>
      </c>
      <c r="Z7" s="38">
        <v>91.37</v>
      </c>
      <c r="AA7" s="38">
        <v>124.33</v>
      </c>
      <c r="AB7" s="38">
        <v>84.03</v>
      </c>
      <c r="AC7" s="38">
        <v>82.29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585.91999999999996</v>
      </c>
      <c r="BH7" s="38">
        <v>493.3</v>
      </c>
      <c r="BI7" s="38">
        <v>398.62</v>
      </c>
      <c r="BJ7" s="38">
        <v>295.82</v>
      </c>
      <c r="BK7" s="38">
        <v>1081.8</v>
      </c>
      <c r="BL7" s="38">
        <v>974.93</v>
      </c>
      <c r="BM7" s="38">
        <v>855.8</v>
      </c>
      <c r="BN7" s="38">
        <v>789.46</v>
      </c>
      <c r="BO7" s="38">
        <v>826.83</v>
      </c>
      <c r="BP7" s="38">
        <v>765.47</v>
      </c>
      <c r="BQ7" s="38">
        <v>19.690000000000001</v>
      </c>
      <c r="BR7" s="38">
        <v>20.58</v>
      </c>
      <c r="BS7" s="38">
        <v>23.27</v>
      </c>
      <c r="BT7" s="38">
        <v>23.79</v>
      </c>
      <c r="BU7" s="38">
        <v>18.170000000000002</v>
      </c>
      <c r="BV7" s="38">
        <v>52.19</v>
      </c>
      <c r="BW7" s="38">
        <v>55.32</v>
      </c>
      <c r="BX7" s="38">
        <v>59.8</v>
      </c>
      <c r="BY7" s="38">
        <v>57.77</v>
      </c>
      <c r="BZ7" s="38">
        <v>57.31</v>
      </c>
      <c r="CA7" s="38">
        <v>59.59</v>
      </c>
      <c r="CB7" s="38">
        <v>394.56</v>
      </c>
      <c r="CC7" s="38">
        <v>453.99</v>
      </c>
      <c r="CD7" s="38">
        <v>336.31</v>
      </c>
      <c r="CE7" s="38">
        <v>344.68</v>
      </c>
      <c r="CF7" s="38">
        <v>463.05</v>
      </c>
      <c r="CG7" s="38">
        <v>296.14</v>
      </c>
      <c r="CH7" s="38">
        <v>283.17</v>
      </c>
      <c r="CI7" s="38">
        <v>263.76</v>
      </c>
      <c r="CJ7" s="38">
        <v>274.35000000000002</v>
      </c>
      <c r="CK7" s="38">
        <v>273.52</v>
      </c>
      <c r="CL7" s="38">
        <v>257.86</v>
      </c>
      <c r="CM7" s="38">
        <v>53.94</v>
      </c>
      <c r="CN7" s="38">
        <v>44.91</v>
      </c>
      <c r="CO7" s="38">
        <v>54.03</v>
      </c>
      <c r="CP7" s="38">
        <v>51.92</v>
      </c>
      <c r="CQ7" s="38">
        <v>51.7</v>
      </c>
      <c r="CR7" s="38">
        <v>52.31</v>
      </c>
      <c r="CS7" s="38">
        <v>60.65</v>
      </c>
      <c r="CT7" s="38">
        <v>51.75</v>
      </c>
      <c r="CU7" s="38">
        <v>50.68</v>
      </c>
      <c r="CV7" s="38">
        <v>50.14</v>
      </c>
      <c r="CW7" s="38">
        <v>51.3</v>
      </c>
      <c r="CX7" s="38">
        <v>96.91</v>
      </c>
      <c r="CY7" s="38">
        <v>96.89</v>
      </c>
      <c r="CZ7" s="38">
        <v>97.61</v>
      </c>
      <c r="DA7" s="38">
        <v>97.31</v>
      </c>
      <c r="DB7" s="38">
        <v>97.78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2021-01-27T05:53:06Z</cp:lastPrinted>
  <dcterms:created xsi:type="dcterms:W3CDTF">2020-12-04T03:05:27Z</dcterms:created>
  <dcterms:modified xsi:type="dcterms:W3CDTF">2021-02-15T02:13:50Z</dcterms:modified>
  <cp:category/>
</cp:coreProperties>
</file>