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Zencho-fs.aicnw.intra.aichi\BC103000_総務部市町村課\理財G（全庁ファイルサーバー）\99 個人フォルダ\R2\09 伊藤\01_下水道\07_経営比較分析表（修正確認）\51_幸田町\"/>
    </mc:Choice>
  </mc:AlternateContent>
  <workbookProtection workbookAlgorithmName="SHA-512" workbookHashValue="HaVWQBYkuNfIrcym333rZrFRrSIv0daa97pznawXbOB/s8McEZSgOSwD5P1p1fiyswMvuZ8Xj6nwl+/Es9lv0g==" workbookSaltValue="pVW6bU35J6z89DrrhcI2d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J86" i="4"/>
  <c r="I86" i="4"/>
  <c r="H86" i="4"/>
  <c r="E86" i="4"/>
  <c r="BB10" i="4"/>
  <c r="AT10" i="4"/>
  <c r="AL10" i="4"/>
  <c r="P10" i="4"/>
  <c r="I10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<sst xmlns="http://schemas.openxmlformats.org/spreadsheetml/2006/main" count="236" uniqueCount="118">
  <si>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</si>
  <si>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</si>
  <si>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</si>
  <si>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</si>
  <si>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</si>
  <si>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</si>
  <si>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</si>
  <si>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</si>
  <si>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</si>
  <si>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</si>
  <si>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</si>
  <si>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</si>
  <si>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</si>
  <si>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</si>
  <si>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</si>
  <si>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</si>
  <si>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</si>
  <si>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</si>
  <si>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</si>
  <si>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</si>
  <si>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</si>
  <si>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</si>
  <si>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</si>
  <si>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</si>
  <si>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</si>
  <si>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</si>
  <si>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</si>
  <si>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</si>
  <si>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</si>
  <si>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</si>
  <si>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</si>
  <si>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</si>
  <si>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</si>
  <si>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</si>
  <si>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</si>
  <si>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</si>
  <si>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</si>
  <si>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</si>
  <si>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</si>
  <si>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</si>
  <si>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</si>
  <si>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</si>
  <si>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</si>
  <si>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</si>
  <si>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</si>
  <si>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</si>
  <si>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</si>
  <si>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</si>
  <si>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</si>
  <si>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</si>
  <si>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</si>
  <si>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</si>
  <si>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</si>
  <si>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</si>
  <si>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</si>
  <si>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</si>
  <si>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</si>
  <si>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</si>
  <si>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</si>
  <si>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</si>
  <si>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</si>
  <si>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</si>
  <si>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</si>
  <si>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</si>
  <si>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</si>
  <si>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</si>
  <si>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</si>
  <si>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</si>
  <si>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</si>
  <si>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</si>
  <si>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</si>
  <si>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</si>
  <si>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</si>
  <si>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</si>
  <si>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</si>
  <si>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</si>
  <si>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</si>
  <si>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</si>
  <si>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</si>
  <si>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</si>
  <si>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</si>
  <si>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</si>
  <si>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</si>
  <si>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</si>
  <si>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</si>
  <si>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</si>
  <si>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</si>
  <si>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</si>
  <si>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</si>
  <si>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</si>
  <si>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</si>
  <si>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</si>
  <si>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</si>
  <si>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</si>
  <si>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</si>
  <si>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</si>
  <si>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</si>
  <si>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愛知県　幸田町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</si>
  <si>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</si>
  <si>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</si>
  <si>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</si>
  <si>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</si>
  <si>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</si>
  <si>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</si>
  <si>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</si>
  <si>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</si>
  <si>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</si>
  <si>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</si>
  <si>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</si>
  <si>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</si>
  <si>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</si>
  <si>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</si>
  <si>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</si>
  <si>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</si>
  <si>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</si>
  <si>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1.農業集落排水　　　　　　　　　　　　　　　　　施設の老朽化に対応した、効率的な維持管理を進める。　　　　　　　　　　　　　　　　　　　　　　2.町全体での統括　　　　　　　　　　　　　　　　現在、汚水処理普及率は99.9%。公共下水道、農業集落排水、合併浄化槽が町全域に整備されている。今後は、計画的に農業集落排水を公共下水へ接続し、下水道経営の健全化、効率化を目指す。経営戦略についても令和２年度に策定予定。</t>
    <rPh sb="2" eb="4">
      <t>ノウギョウ</t>
    </rPh>
    <rPh sb="4" eb="6">
      <t>シュウラク</t>
    </rPh>
    <rPh sb="6" eb="8">
      <t>ハイスイ</t>
    </rPh>
    <rPh sb="25" eb="27">
      <t>シセツ</t>
    </rPh>
    <rPh sb="28" eb="31">
      <t>ロウキュウカ</t>
    </rPh>
    <rPh sb="32" eb="34">
      <t>タイオウ</t>
    </rPh>
    <rPh sb="37" eb="40">
      <t>コウリツテキ</t>
    </rPh>
    <rPh sb="41" eb="43">
      <t>イジ</t>
    </rPh>
    <rPh sb="43" eb="45">
      <t>カンリ</t>
    </rPh>
    <rPh sb="46" eb="47">
      <t>スス</t>
    </rPh>
    <rPh sb="74" eb="75">
      <t>チョウ</t>
    </rPh>
    <rPh sb="75" eb="77">
      <t>ゼンタイ</t>
    </rPh>
    <rPh sb="79" eb="81">
      <t>トウカツ</t>
    </rPh>
    <rPh sb="97" eb="99">
      <t>ゲンザイ</t>
    </rPh>
    <rPh sb="100" eb="102">
      <t>オスイ</t>
    </rPh>
    <rPh sb="102" eb="104">
      <t>ショリ</t>
    </rPh>
    <rPh sb="104" eb="106">
      <t>フキュウ</t>
    </rPh>
    <rPh sb="106" eb="107">
      <t>リツ</t>
    </rPh>
    <rPh sb="114" eb="116">
      <t>コウキョウ</t>
    </rPh>
    <rPh sb="116" eb="118">
      <t>ゲスイ</t>
    </rPh>
    <rPh sb="118" eb="119">
      <t>ミチ</t>
    </rPh>
    <rPh sb="120" eb="122">
      <t>ノウギョウ</t>
    </rPh>
    <rPh sb="122" eb="124">
      <t>シュウラク</t>
    </rPh>
    <rPh sb="124" eb="126">
      <t>ハイスイ</t>
    </rPh>
    <rPh sb="127" eb="129">
      <t>ガッペイ</t>
    </rPh>
    <rPh sb="129" eb="132">
      <t>ジョウカソウ</t>
    </rPh>
    <rPh sb="133" eb="134">
      <t>チョウ</t>
    </rPh>
    <rPh sb="134" eb="136">
      <t>ゼンイキ</t>
    </rPh>
    <rPh sb="137" eb="139">
      <t>セイビ</t>
    </rPh>
    <rPh sb="145" eb="147">
      <t>コンゴ</t>
    </rPh>
    <rPh sb="149" eb="152">
      <t>ケイカクテキ</t>
    </rPh>
    <rPh sb="153" eb="155">
      <t>ノウギョウ</t>
    </rPh>
    <rPh sb="155" eb="157">
      <t>シュウラク</t>
    </rPh>
    <rPh sb="157" eb="159">
      <t>ハイスイ</t>
    </rPh>
    <rPh sb="160" eb="162">
      <t>コウキョウ</t>
    </rPh>
    <rPh sb="162" eb="164">
      <t>ゲスイ</t>
    </rPh>
    <rPh sb="165" eb="167">
      <t>セツゾク</t>
    </rPh>
    <rPh sb="169" eb="172">
      <t>ゲスイドウ</t>
    </rPh>
    <rPh sb="172" eb="174">
      <t>ケイエイ</t>
    </rPh>
    <rPh sb="175" eb="178">
      <t>ケンゼンカ</t>
    </rPh>
    <rPh sb="179" eb="182">
      <t>コウリツカ</t>
    </rPh>
    <rPh sb="183" eb="185">
      <t>メザ</t>
    </rPh>
    <rPh sb="187" eb="189">
      <t>ケイエイ</t>
    </rPh>
    <rPh sb="189" eb="191">
      <t>センリャク</t>
    </rPh>
    <rPh sb="196" eb="198">
      <t>レイワ</t>
    </rPh>
    <rPh sb="199" eb="201">
      <t>ネンド</t>
    </rPh>
    <rPh sb="202" eb="204">
      <t>サクテイ</t>
    </rPh>
    <rPh sb="204" eb="206">
      <t>ヨテイ</t>
    </rPh>
    <phoneticPr fontId="4"/>
  </si>
  <si>
    <r>
      <t>1.健全性　　　　　　　　　　　　　　　　　　　
経営の健全化を図るため、料金改定を平成２９年４月に実施。ある程度の効果はあるものの、令和元年度の経費回収率は、48.97％となり前年比3.11</t>
    </r>
    <r>
      <rPr>
        <sz val="11"/>
        <rFont val="ＭＳ ゴシック"/>
        <family val="3"/>
        <charset val="128"/>
      </rPr>
      <t>ポイントの減少となった。平均値との差も8.34ポイント</t>
    </r>
    <r>
      <rPr>
        <sz val="11"/>
        <color theme="1"/>
        <rFont val="ＭＳ ゴシック"/>
        <family val="3"/>
        <charset val="128"/>
      </rPr>
      <t xml:space="preserve">あり、効率化については更に検討する必要がある。また、集落排水整備事業は完了しており、新規企業債の借入がないため、④企業債残高対事業規模比率については年々減少している。　　　　　　　　　
2.効率性
集落排水処理場の維持管理費は、機械の更新や修繕等多額の費用を伴うため、公共下水道へ接続が可能な処理場については、随時移行予定となっている。継続して稼働予定の処理場については、機能診断の結果を踏まえ、効率的な維持管理を行う。
</t>
    </r>
    <r>
      <rPr>
        <sz val="11"/>
        <color rgb="FFFF0000"/>
        <rFont val="ＭＳ ゴシック"/>
        <family val="3"/>
        <charset val="128"/>
      </rPr>
      <t xml:space="preserve">
</t>
    </r>
    <rPh sb="2" eb="5">
      <t>ケンゼンセイ</t>
    </rPh>
    <rPh sb="25" eb="27">
      <t>ケイエイ</t>
    </rPh>
    <rPh sb="28" eb="31">
      <t>ケンゼンカ</t>
    </rPh>
    <rPh sb="32" eb="33">
      <t>ハカ</t>
    </rPh>
    <rPh sb="37" eb="39">
      <t>リョウキン</t>
    </rPh>
    <rPh sb="39" eb="41">
      <t>カイテイ</t>
    </rPh>
    <rPh sb="42" eb="44">
      <t>ヘイセイ</t>
    </rPh>
    <rPh sb="46" eb="47">
      <t>ネン</t>
    </rPh>
    <rPh sb="48" eb="49">
      <t>ガツ</t>
    </rPh>
    <rPh sb="50" eb="52">
      <t>ジッシ</t>
    </rPh>
    <rPh sb="55" eb="57">
      <t>テイド</t>
    </rPh>
    <rPh sb="58" eb="60">
      <t>コウカ</t>
    </rPh>
    <rPh sb="67" eb="69">
      <t>レイワ</t>
    </rPh>
    <rPh sb="69" eb="70">
      <t>モト</t>
    </rPh>
    <rPh sb="70" eb="72">
      <t>ネンド</t>
    </rPh>
    <rPh sb="73" eb="75">
      <t>ケイヒ</t>
    </rPh>
    <rPh sb="75" eb="77">
      <t>カイシュウ</t>
    </rPh>
    <rPh sb="77" eb="78">
      <t>リツ</t>
    </rPh>
    <rPh sb="89" eb="91">
      <t>ゼンネン</t>
    </rPh>
    <rPh sb="91" eb="92">
      <t>ヒ</t>
    </rPh>
    <rPh sb="101" eb="103">
      <t>ゲンショウ</t>
    </rPh>
    <rPh sb="108" eb="111">
      <t>ヘイキンチ</t>
    </rPh>
    <rPh sb="113" eb="114">
      <t>サ</t>
    </rPh>
    <rPh sb="126" eb="129">
      <t>コウリツカ</t>
    </rPh>
    <rPh sb="134" eb="135">
      <t>サラ</t>
    </rPh>
    <rPh sb="136" eb="138">
      <t>ケントウ</t>
    </rPh>
    <rPh sb="140" eb="142">
      <t>ヒツヨウ</t>
    </rPh>
    <rPh sb="149" eb="151">
      <t>シュウラク</t>
    </rPh>
    <rPh sb="151" eb="153">
      <t>ハイスイ</t>
    </rPh>
    <rPh sb="153" eb="155">
      <t>セイビ</t>
    </rPh>
    <rPh sb="155" eb="157">
      <t>ジギョウ</t>
    </rPh>
    <rPh sb="158" eb="160">
      <t>カンリョウ</t>
    </rPh>
    <rPh sb="165" eb="167">
      <t>シンキ</t>
    </rPh>
    <rPh sb="167" eb="169">
      <t>キギョウ</t>
    </rPh>
    <rPh sb="169" eb="170">
      <t>サイ</t>
    </rPh>
    <rPh sb="171" eb="172">
      <t>カ</t>
    </rPh>
    <rPh sb="172" eb="173">
      <t>イ</t>
    </rPh>
    <rPh sb="180" eb="182">
      <t>キギョウ</t>
    </rPh>
    <rPh sb="182" eb="183">
      <t>サイ</t>
    </rPh>
    <rPh sb="183" eb="185">
      <t>ザンダカ</t>
    </rPh>
    <rPh sb="219" eb="222">
      <t>コウリツセイ</t>
    </rPh>
    <rPh sb="223" eb="225">
      <t>シュウラク</t>
    </rPh>
    <rPh sb="225" eb="227">
      <t>ハイスイ</t>
    </rPh>
    <rPh sb="227" eb="229">
      <t>ショリ</t>
    </rPh>
    <rPh sb="229" eb="230">
      <t>ジョウ</t>
    </rPh>
    <rPh sb="231" eb="233">
      <t>イジ</t>
    </rPh>
    <rPh sb="233" eb="236">
      <t>カンリヒ</t>
    </rPh>
    <rPh sb="238" eb="240">
      <t>キカイ</t>
    </rPh>
    <rPh sb="241" eb="243">
      <t>コウシン</t>
    </rPh>
    <rPh sb="244" eb="246">
      <t>シュウゼン</t>
    </rPh>
    <rPh sb="246" eb="247">
      <t>ナド</t>
    </rPh>
    <rPh sb="247" eb="249">
      <t>タガク</t>
    </rPh>
    <rPh sb="250" eb="252">
      <t>ヒヨウ</t>
    </rPh>
    <rPh sb="253" eb="254">
      <t>トモナ</t>
    </rPh>
    <rPh sb="258" eb="260">
      <t>コウキョウ</t>
    </rPh>
    <rPh sb="260" eb="263">
      <t>ゲスイドウ</t>
    </rPh>
    <rPh sb="264" eb="266">
      <t>セツゾク</t>
    </rPh>
    <rPh sb="267" eb="269">
      <t>カノウ</t>
    </rPh>
    <rPh sb="270" eb="273">
      <t>ショリジョウ</t>
    </rPh>
    <rPh sb="279" eb="281">
      <t>ズイジ</t>
    </rPh>
    <rPh sb="281" eb="283">
      <t>イコウ</t>
    </rPh>
    <rPh sb="283" eb="285">
      <t>ヨテイ</t>
    </rPh>
    <rPh sb="292" eb="294">
      <t>ケイゾク</t>
    </rPh>
    <rPh sb="296" eb="298">
      <t>カドウ</t>
    </rPh>
    <rPh sb="298" eb="300">
      <t>ヨテイ</t>
    </rPh>
    <rPh sb="301" eb="303">
      <t>ショリ</t>
    </rPh>
    <rPh sb="303" eb="304">
      <t>ジョウ</t>
    </rPh>
    <rPh sb="310" eb="312">
      <t>キノウ</t>
    </rPh>
    <rPh sb="312" eb="314">
      <t>シンダン</t>
    </rPh>
    <rPh sb="315" eb="317">
      <t>ケッカ</t>
    </rPh>
    <rPh sb="318" eb="319">
      <t>フ</t>
    </rPh>
    <rPh sb="322" eb="325">
      <t>コウリツテキ</t>
    </rPh>
    <rPh sb="326" eb="328">
      <t>イジ</t>
    </rPh>
    <rPh sb="328" eb="330">
      <t>カンリ</t>
    </rPh>
    <rPh sb="331" eb="332">
      <t>オコナ</t>
    </rPh>
    <phoneticPr fontId="4"/>
  </si>
  <si>
    <t xml:space="preserve">1.老朽化の状況  　　　　　　　　　　　　　　　　幸田町の集落排水施設については、平成１０年度前後に整備されており、老朽化が進み機器の故障や更新が問題となっている。　　　　　　　　　　　　　　2.老朽化対策　　　　　　　　　　　　　　　　　国、県の指導方針に沿い、処理場の機能強化や長寿命化を行う。　
</t>
    <rPh sb="2" eb="5">
      <t>ロウキュウカ</t>
    </rPh>
    <rPh sb="6" eb="8">
      <t>ジョウキョウ</t>
    </rPh>
    <rPh sb="26" eb="29">
      <t>コウタチョウ</t>
    </rPh>
    <rPh sb="30" eb="32">
      <t>シュウラク</t>
    </rPh>
    <rPh sb="32" eb="34">
      <t>ハイスイ</t>
    </rPh>
    <rPh sb="34" eb="36">
      <t>シセツ</t>
    </rPh>
    <rPh sb="42" eb="44">
      <t>ヘイセイ</t>
    </rPh>
    <rPh sb="46" eb="48">
      <t>ネンド</t>
    </rPh>
    <rPh sb="48" eb="50">
      <t>ゼンゴ</t>
    </rPh>
    <rPh sb="51" eb="53">
      <t>セイビ</t>
    </rPh>
    <rPh sb="59" eb="62">
      <t>ロウキュウカ</t>
    </rPh>
    <rPh sb="63" eb="64">
      <t>スス</t>
    </rPh>
    <rPh sb="65" eb="67">
      <t>キキ</t>
    </rPh>
    <rPh sb="68" eb="70">
      <t>コショウ</t>
    </rPh>
    <rPh sb="71" eb="73">
      <t>コウシン</t>
    </rPh>
    <rPh sb="74" eb="76">
      <t>モンダイ</t>
    </rPh>
    <rPh sb="99" eb="102">
      <t>ロウキュウカ</t>
    </rPh>
    <rPh sb="102" eb="104">
      <t>タイサク</t>
    </rPh>
    <rPh sb="121" eb="122">
      <t>クニ</t>
    </rPh>
    <rPh sb="123" eb="124">
      <t>ケン</t>
    </rPh>
    <rPh sb="125" eb="127">
      <t>シドウ</t>
    </rPh>
    <rPh sb="127" eb="129">
      <t>ホウシン</t>
    </rPh>
    <rPh sb="130" eb="131">
      <t>ソ</t>
    </rPh>
    <rPh sb="133" eb="136">
      <t>ショリジョウ</t>
    </rPh>
    <rPh sb="137" eb="139">
      <t>キノウ</t>
    </rPh>
    <rPh sb="139" eb="141">
      <t>キョウカ</t>
    </rPh>
    <rPh sb="142" eb="146">
      <t>チョウジュミョウカ</t>
    </rPh>
    <rPh sb="147" eb="148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</si>
</sst>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3-4D5D-9DFA-D614E4B18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2.0499999999999998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13-4D5D-9DFA-D614E4B18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73.2</c:v>
                </c:pt>
                <c:pt idx="1">
                  <c:v>72.37</c:v>
                </c:pt>
                <c:pt idx="2">
                  <c:v>73.2</c:v>
                </c:pt>
                <c:pt idx="3">
                  <c:v>72.92</c:v>
                </c:pt>
                <c:pt idx="4">
                  <c:v>72.84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F-4B35-B2B3-AB3CE74B9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52.31</c:v>
                </c:pt>
                <c:pt idx="1">
                  <c:v>60.65</c:v>
                </c:pt>
                <c:pt idx="2">
                  <c:v>51.75</c:v>
                </c:pt>
                <c:pt idx="3">
                  <c:v>50.68</c:v>
                </c:pt>
                <c:pt idx="4">
                  <c:v>50.14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5F-4B35-B2B3-AB3CE74B9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97.07</c:v>
                </c:pt>
                <c:pt idx="1">
                  <c:v>97.46</c:v>
                </c:pt>
                <c:pt idx="2">
                  <c:v>97.52</c:v>
                </c:pt>
                <c:pt idx="3">
                  <c:v>97.54</c:v>
                </c:pt>
                <c:pt idx="4">
                  <c:v>97.72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28-4E07-B066-3A2D91B9E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84.32</c:v>
                </c:pt>
                <c:pt idx="1">
                  <c:v>84.58</c:v>
                </c:pt>
                <c:pt idx="2">
                  <c:v>84.84</c:v>
                </c:pt>
                <c:pt idx="3">
                  <c:v>84.86</c:v>
                </c:pt>
                <c:pt idx="4">
                  <c:v>84.98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28-4E07-B066-3A2D91B9E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97.34</c:v>
                </c:pt>
                <c:pt idx="1">
                  <c:v>98.81</c:v>
                </c:pt>
                <c:pt idx="2">
                  <c:v>98.86</c:v>
                </c:pt>
                <c:pt idx="3">
                  <c:v>98.47</c:v>
                </c:pt>
                <c:pt idx="4">
                  <c:v>95.77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A3-4A94-96D6-1ED0C28F8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A3-4A94-96D6-1ED0C28F8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15-43E0-AC18-307208082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15-43E0-AC18-307208082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E-4678-B127-6837F67BE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2E-4678-B127-6837F67BE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56-43AB-BCA8-08074D7F6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56-43AB-BCA8-08074D7F6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4D-45EC-ACAD-210295204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4D-45EC-ACAD-210295204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1162.97</c:v>
                </c:pt>
                <c:pt idx="1">
                  <c:v>1072.29</c:v>
                </c:pt>
                <c:pt idx="2">
                  <c:v>847.71</c:v>
                </c:pt>
                <c:pt idx="3">
                  <c:v>765.8</c:v>
                </c:pt>
                <c:pt idx="4">
                  <c:v>607.41999999999996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5-4E20-AFDA-D388F5721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1081.8</c:v>
                </c:pt>
                <c:pt idx="1">
                  <c:v>974.93</c:v>
                </c:pt>
                <c:pt idx="2">
                  <c:v>855.8</c:v>
                </c:pt>
                <c:pt idx="3">
                  <c:v>789.46</c:v>
                </c:pt>
                <c:pt idx="4">
                  <c:v>826.83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F5-4E20-AFDA-D388F5721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41.44</c:v>
                </c:pt>
                <c:pt idx="1">
                  <c:v>43.76</c:v>
                </c:pt>
                <c:pt idx="2">
                  <c:v>52.25</c:v>
                </c:pt>
                <c:pt idx="3">
                  <c:v>52.08</c:v>
                </c:pt>
                <c:pt idx="4">
                  <c:v>48.97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F-427B-BC22-57BBE455A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52.19</c:v>
                </c:pt>
                <c:pt idx="1">
                  <c:v>55.32</c:v>
                </c:pt>
                <c:pt idx="2">
                  <c:v>59.8</c:v>
                </c:pt>
                <c:pt idx="3">
                  <c:v>57.77</c:v>
                </c:pt>
                <c:pt idx="4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AF-427B-BC22-57BBE455A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218.12</c:v>
                </c:pt>
                <c:pt idx="1">
                  <c:v>207.33</c:v>
                </c:pt>
                <c:pt idx="2">
                  <c:v>189.53</c:v>
                </c:pt>
                <c:pt idx="3">
                  <c:v>193.69</c:v>
                </c:pt>
                <c:pt idx="4">
                  <c:v>206.94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8E-425B-9AA4-9EE1D7C6B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296.14</c:v>
                </c:pt>
                <c:pt idx="1">
                  <c:v>283.17</c:v>
                </c:pt>
                <c:pt idx="2">
                  <c:v>263.76</c:v>
                </c:pt>
                <c:pt idx="3">
                  <c:v>274.35000000000002</c:v>
                </c:pt>
                <c:pt idx="4">
                  <c:v>273.52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8E-425B-9AA4-9EE1D7C6B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愛知県　幸田町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42378</v>
      </c>
      <c r="AM8" s="69"/>
      <c r="AN8" s="69"/>
      <c r="AO8" s="69"/>
      <c r="AP8" s="69"/>
      <c r="AQ8" s="69"/>
      <c r="AR8" s="69"/>
      <c r="AS8" s="69"/>
      <c r="AT8" s="68">
        <f>データ!T6</f>
        <v>56.72</v>
      </c>
      <c r="AU8" s="68"/>
      <c r="AV8" s="68"/>
      <c r="AW8" s="68"/>
      <c r="AX8" s="68"/>
      <c r="AY8" s="68"/>
      <c r="AZ8" s="68"/>
      <c r="BA8" s="68"/>
      <c r="BB8" s="68">
        <f>データ!U6</f>
        <v>747.14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24.45</v>
      </c>
      <c r="Q10" s="68"/>
      <c r="R10" s="68"/>
      <c r="S10" s="68"/>
      <c r="T10" s="68"/>
      <c r="U10" s="68"/>
      <c r="V10" s="68"/>
      <c r="W10" s="68">
        <f>データ!Q6</f>
        <v>94</v>
      </c>
      <c r="X10" s="68"/>
      <c r="Y10" s="68"/>
      <c r="Z10" s="68"/>
      <c r="AA10" s="68"/>
      <c r="AB10" s="68"/>
      <c r="AC10" s="68"/>
      <c r="AD10" s="69">
        <f>データ!R6</f>
        <v>1870</v>
      </c>
      <c r="AE10" s="69"/>
      <c r="AF10" s="69"/>
      <c r="AG10" s="69"/>
      <c r="AH10" s="69"/>
      <c r="AI10" s="69"/>
      <c r="AJ10" s="69"/>
      <c r="AK10" s="2"/>
      <c r="AL10" s="69">
        <f>データ!V6</f>
        <v>10376</v>
      </c>
      <c r="AM10" s="69"/>
      <c r="AN10" s="69"/>
      <c r="AO10" s="69"/>
      <c r="AP10" s="69"/>
      <c r="AQ10" s="69"/>
      <c r="AR10" s="69"/>
      <c r="AS10" s="69"/>
      <c r="AT10" s="68">
        <f>データ!W6</f>
        <v>3.7</v>
      </c>
      <c r="AU10" s="68"/>
      <c r="AV10" s="68"/>
      <c r="AW10" s="68"/>
      <c r="AX10" s="68"/>
      <c r="AY10" s="68"/>
      <c r="AZ10" s="68"/>
      <c r="BA10" s="68"/>
      <c r="BB10" s="68">
        <f>データ!X6</f>
        <v>2804.32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116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117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115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【765.47】</v>
      </c>
      <c r="I86" s="26" t="str">
        <f>データ!CA6</f>
        <v>【59.59】</v>
      </c>
      <c r="J86" s="26" t="str">
        <f>データ!CL6</f>
        <v>【257.86】</v>
      </c>
      <c r="K86" s="26" t="str">
        <f>データ!CW6</f>
        <v>【51.30】</v>
      </c>
      <c r="L86" s="26" t="str">
        <f>データ!DH6</f>
        <v>【86.22】</v>
      </c>
      <c r="M86" s="26" t="s">
        <v>43</v>
      </c>
      <c r="N86" s="26" t="s">
        <v>43</v>
      </c>
      <c r="O86" s="26" t="str">
        <f>データ!EO6</f>
        <v>【0.02】</v>
      </c>
    </row>
  </sheetData>
  <sheetProtection algorithmName="SHA-512" hashValue="HPouTwscfaV422hCioLeNB4HJpCu12p7s/uhW4Cllyy5Iz3waqrOPr0z5h4oWx4cq+ICobwLgU2K57efqhCOSA==" saltValue="TvoWJHoW5QuKgIGv/hoDb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55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60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61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63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64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65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66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67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2019</v>
      </c>
      <c r="C6" s="33">
        <f t="shared" ref="C6:X6" si="3">C7</f>
        <v>235016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愛知県　幸田町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24.45</v>
      </c>
      <c r="Q6" s="34">
        <f t="shared" si="3"/>
        <v>94</v>
      </c>
      <c r="R6" s="34">
        <f t="shared" si="3"/>
        <v>1870</v>
      </c>
      <c r="S6" s="34">
        <f t="shared" si="3"/>
        <v>42378</v>
      </c>
      <c r="T6" s="34">
        <f t="shared" si="3"/>
        <v>56.72</v>
      </c>
      <c r="U6" s="34">
        <f t="shared" si="3"/>
        <v>747.14</v>
      </c>
      <c r="V6" s="34">
        <f t="shared" si="3"/>
        <v>10376</v>
      </c>
      <c r="W6" s="34">
        <f t="shared" si="3"/>
        <v>3.7</v>
      </c>
      <c r="X6" s="34">
        <f t="shared" si="3"/>
        <v>2804.32</v>
      </c>
      <c r="Y6" s="35">
        <f>IF(Y7="",NA(),Y7)</f>
        <v>97.34</v>
      </c>
      <c r="Z6" s="35">
        <f t="shared" ref="Z6:AH6" si="4">IF(Z7="",NA(),Z7)</f>
        <v>98.81</v>
      </c>
      <c r="AA6" s="35">
        <f t="shared" si="4"/>
        <v>98.86</v>
      </c>
      <c r="AB6" s="35">
        <f t="shared" si="4"/>
        <v>98.47</v>
      </c>
      <c r="AC6" s="35">
        <f t="shared" si="4"/>
        <v>95.77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1162.97</v>
      </c>
      <c r="BG6" s="35">
        <f t="shared" ref="BG6:BO6" si="7">IF(BG7="",NA(),BG7)</f>
        <v>1072.29</v>
      </c>
      <c r="BH6" s="35">
        <f t="shared" si="7"/>
        <v>847.71</v>
      </c>
      <c r="BI6" s="35">
        <f t="shared" si="7"/>
        <v>765.8</v>
      </c>
      <c r="BJ6" s="35">
        <f t="shared" si="7"/>
        <v>607.41999999999996</v>
      </c>
      <c r="BK6" s="35">
        <f t="shared" si="7"/>
        <v>1081.8</v>
      </c>
      <c r="BL6" s="35">
        <f t="shared" si="7"/>
        <v>974.93</v>
      </c>
      <c r="BM6" s="35">
        <f t="shared" si="7"/>
        <v>855.8</v>
      </c>
      <c r="BN6" s="35">
        <f t="shared" si="7"/>
        <v>789.46</v>
      </c>
      <c r="BO6" s="35">
        <f t="shared" si="7"/>
        <v>826.83</v>
      </c>
      <c r="BP6" s="34" t="str">
        <f>IF(BP7="","",IF(BP7="-","【-】","【"&amp;SUBSTITUTE(TEXT(BP7,"#,##0.00"),"-","△")&amp;"】"))</f>
        <v>【765.47】</v>
      </c>
      <c r="BQ6" s="35">
        <f>IF(BQ7="",NA(),BQ7)</f>
        <v>41.44</v>
      </c>
      <c r="BR6" s="35">
        <f t="shared" ref="BR6:BZ6" si="8">IF(BR7="",NA(),BR7)</f>
        <v>43.76</v>
      </c>
      <c r="BS6" s="35">
        <f t="shared" si="8"/>
        <v>52.25</v>
      </c>
      <c r="BT6" s="35">
        <f t="shared" si="8"/>
        <v>52.08</v>
      </c>
      <c r="BU6" s="35">
        <f t="shared" si="8"/>
        <v>48.97</v>
      </c>
      <c r="BV6" s="35">
        <f t="shared" si="8"/>
        <v>52.19</v>
      </c>
      <c r="BW6" s="35">
        <f t="shared" si="8"/>
        <v>55.32</v>
      </c>
      <c r="BX6" s="35">
        <f t="shared" si="8"/>
        <v>59.8</v>
      </c>
      <c r="BY6" s="35">
        <f t="shared" si="8"/>
        <v>57.77</v>
      </c>
      <c r="BZ6" s="35">
        <f t="shared" si="8"/>
        <v>57.31</v>
      </c>
      <c r="CA6" s="34" t="str">
        <f>IF(CA7="","",IF(CA7="-","【-】","【"&amp;SUBSTITUTE(TEXT(CA7,"#,##0.00"),"-","△")&amp;"】"))</f>
        <v>【59.59】</v>
      </c>
      <c r="CB6" s="35">
        <f>IF(CB7="",NA(),CB7)</f>
        <v>218.12</v>
      </c>
      <c r="CC6" s="35">
        <f t="shared" ref="CC6:CK6" si="9">IF(CC7="",NA(),CC7)</f>
        <v>207.33</v>
      </c>
      <c r="CD6" s="35">
        <f t="shared" si="9"/>
        <v>189.53</v>
      </c>
      <c r="CE6" s="35">
        <f t="shared" si="9"/>
        <v>193.69</v>
      </c>
      <c r="CF6" s="35">
        <f t="shared" si="9"/>
        <v>206.94</v>
      </c>
      <c r="CG6" s="35">
        <f t="shared" si="9"/>
        <v>296.14</v>
      </c>
      <c r="CH6" s="35">
        <f t="shared" si="9"/>
        <v>283.17</v>
      </c>
      <c r="CI6" s="35">
        <f t="shared" si="9"/>
        <v>263.76</v>
      </c>
      <c r="CJ6" s="35">
        <f t="shared" si="9"/>
        <v>274.35000000000002</v>
      </c>
      <c r="CK6" s="35">
        <f t="shared" si="9"/>
        <v>273.52</v>
      </c>
      <c r="CL6" s="34" t="str">
        <f>IF(CL7="","",IF(CL7="-","【-】","【"&amp;SUBSTITUTE(TEXT(CL7,"#,##0.00"),"-","△")&amp;"】"))</f>
        <v>【257.86】</v>
      </c>
      <c r="CM6" s="35">
        <f>IF(CM7="",NA(),CM7)</f>
        <v>73.2</v>
      </c>
      <c r="CN6" s="35">
        <f t="shared" ref="CN6:CV6" si="10">IF(CN7="",NA(),CN7)</f>
        <v>72.37</v>
      </c>
      <c r="CO6" s="35">
        <f t="shared" si="10"/>
        <v>73.2</v>
      </c>
      <c r="CP6" s="35">
        <f t="shared" si="10"/>
        <v>72.92</v>
      </c>
      <c r="CQ6" s="35">
        <f t="shared" si="10"/>
        <v>72.84</v>
      </c>
      <c r="CR6" s="35">
        <f t="shared" si="10"/>
        <v>52.31</v>
      </c>
      <c r="CS6" s="35">
        <f t="shared" si="10"/>
        <v>60.65</v>
      </c>
      <c r="CT6" s="35">
        <f t="shared" si="10"/>
        <v>51.75</v>
      </c>
      <c r="CU6" s="35">
        <f t="shared" si="10"/>
        <v>50.68</v>
      </c>
      <c r="CV6" s="35">
        <f t="shared" si="10"/>
        <v>50.14</v>
      </c>
      <c r="CW6" s="34" t="str">
        <f>IF(CW7="","",IF(CW7="-","【-】","【"&amp;SUBSTITUTE(TEXT(CW7,"#,##0.00"),"-","△")&amp;"】"))</f>
        <v>【51.30】</v>
      </c>
      <c r="CX6" s="35">
        <f>IF(CX7="",NA(),CX7)</f>
        <v>97.07</v>
      </c>
      <c r="CY6" s="35">
        <f t="shared" ref="CY6:DG6" si="11">IF(CY7="",NA(),CY7)</f>
        <v>97.46</v>
      </c>
      <c r="CZ6" s="35">
        <f t="shared" si="11"/>
        <v>97.52</v>
      </c>
      <c r="DA6" s="35">
        <f t="shared" si="11"/>
        <v>97.54</v>
      </c>
      <c r="DB6" s="35">
        <f t="shared" si="11"/>
        <v>97.72</v>
      </c>
      <c r="DC6" s="35">
        <f t="shared" si="11"/>
        <v>84.32</v>
      </c>
      <c r="DD6" s="35">
        <f t="shared" si="11"/>
        <v>84.58</v>
      </c>
      <c r="DE6" s="35">
        <f t="shared" si="11"/>
        <v>84.84</v>
      </c>
      <c r="DF6" s="35">
        <f t="shared" si="11"/>
        <v>84.86</v>
      </c>
      <c r="DG6" s="35">
        <f t="shared" si="11"/>
        <v>84.98</v>
      </c>
      <c r="DH6" s="34" t="str">
        <f>IF(DH7="","",IF(DH7="-","【-】","【"&amp;SUBSTITUTE(TEXT(DH7,"#,##0.00"),"-","△")&amp;"】"))</f>
        <v>【86.22】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0.01</v>
      </c>
      <c r="EK6" s="35">
        <f t="shared" si="14"/>
        <v>2.0499999999999998</v>
      </c>
      <c r="EL6" s="35">
        <f t="shared" si="14"/>
        <v>0.01</v>
      </c>
      <c r="EM6" s="35">
        <f t="shared" si="14"/>
        <v>0.01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2019</v>
      </c>
      <c r="C7" s="37">
        <v>235016</v>
      </c>
      <c r="D7" s="37">
        <v>47</v>
      </c>
      <c r="E7" s="37">
        <v>17</v>
      </c>
      <c r="F7" s="37">
        <v>5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24.45</v>
      </c>
      <c r="Q7" s="38">
        <v>94</v>
      </c>
      <c r="R7" s="38">
        <v>1870</v>
      </c>
      <c r="S7" s="38">
        <v>42378</v>
      </c>
      <c r="T7" s="38">
        <v>56.72</v>
      </c>
      <c r="U7" s="38">
        <v>747.14</v>
      </c>
      <c r="V7" s="38">
        <v>10376</v>
      </c>
      <c r="W7" s="38">
        <v>3.7</v>
      </c>
      <c r="X7" s="38">
        <v>2804.32</v>
      </c>
      <c r="Y7" s="38">
        <v>97.34</v>
      </c>
      <c r="Z7" s="38">
        <v>98.81</v>
      </c>
      <c r="AA7" s="38">
        <v>98.86</v>
      </c>
      <c r="AB7" s="38">
        <v>98.47</v>
      </c>
      <c r="AC7" s="38">
        <v>95.77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1162.97</v>
      </c>
      <c r="BG7" s="38">
        <v>1072.29</v>
      </c>
      <c r="BH7" s="38">
        <v>847.71</v>
      </c>
      <c r="BI7" s="38">
        <v>765.8</v>
      </c>
      <c r="BJ7" s="38">
        <v>607.41999999999996</v>
      </c>
      <c r="BK7" s="38">
        <v>1081.8</v>
      </c>
      <c r="BL7" s="38">
        <v>974.93</v>
      </c>
      <c r="BM7" s="38">
        <v>855.8</v>
      </c>
      <c r="BN7" s="38">
        <v>789.46</v>
      </c>
      <c r="BO7" s="38">
        <v>826.83</v>
      </c>
      <c r="BP7" s="38">
        <v>765.47</v>
      </c>
      <c r="BQ7" s="38">
        <v>41.44</v>
      </c>
      <c r="BR7" s="38">
        <v>43.76</v>
      </c>
      <c r="BS7" s="38">
        <v>52.25</v>
      </c>
      <c r="BT7" s="38">
        <v>52.08</v>
      </c>
      <c r="BU7" s="38">
        <v>48.97</v>
      </c>
      <c r="BV7" s="38">
        <v>52.19</v>
      </c>
      <c r="BW7" s="38">
        <v>55.32</v>
      </c>
      <c r="BX7" s="38">
        <v>59.8</v>
      </c>
      <c r="BY7" s="38">
        <v>57.77</v>
      </c>
      <c r="BZ7" s="38">
        <v>57.31</v>
      </c>
      <c r="CA7" s="38">
        <v>59.59</v>
      </c>
      <c r="CB7" s="38">
        <v>218.12</v>
      </c>
      <c r="CC7" s="38">
        <v>207.33</v>
      </c>
      <c r="CD7" s="38">
        <v>189.53</v>
      </c>
      <c r="CE7" s="38">
        <v>193.69</v>
      </c>
      <c r="CF7" s="38">
        <v>206.94</v>
      </c>
      <c r="CG7" s="38">
        <v>296.14</v>
      </c>
      <c r="CH7" s="38">
        <v>283.17</v>
      </c>
      <c r="CI7" s="38">
        <v>263.76</v>
      </c>
      <c r="CJ7" s="38">
        <v>274.35000000000002</v>
      </c>
      <c r="CK7" s="38">
        <v>273.52</v>
      </c>
      <c r="CL7" s="38">
        <v>257.86</v>
      </c>
      <c r="CM7" s="38">
        <v>73.2</v>
      </c>
      <c r="CN7" s="38">
        <v>72.37</v>
      </c>
      <c r="CO7" s="38">
        <v>73.2</v>
      </c>
      <c r="CP7" s="38">
        <v>72.92</v>
      </c>
      <c r="CQ7" s="38">
        <v>72.84</v>
      </c>
      <c r="CR7" s="38">
        <v>52.31</v>
      </c>
      <c r="CS7" s="38">
        <v>60.65</v>
      </c>
      <c r="CT7" s="38">
        <v>51.75</v>
      </c>
      <c r="CU7" s="38">
        <v>50.68</v>
      </c>
      <c r="CV7" s="38">
        <v>50.14</v>
      </c>
      <c r="CW7" s="38">
        <v>51.3</v>
      </c>
      <c r="CX7" s="38">
        <v>97.07</v>
      </c>
      <c r="CY7" s="38">
        <v>97.46</v>
      </c>
      <c r="CZ7" s="38">
        <v>97.52</v>
      </c>
      <c r="DA7" s="38">
        <v>97.54</v>
      </c>
      <c r="DB7" s="38">
        <v>97.72</v>
      </c>
      <c r="DC7" s="38">
        <v>84.32</v>
      </c>
      <c r="DD7" s="38">
        <v>84.58</v>
      </c>
      <c r="DE7" s="38">
        <v>84.84</v>
      </c>
      <c r="DF7" s="38">
        <v>84.86</v>
      </c>
      <c r="DG7" s="38">
        <v>84.98</v>
      </c>
      <c r="DH7" s="38">
        <v>86.22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0.01</v>
      </c>
      <c r="EK7" s="38">
        <v>2.0499999999999998</v>
      </c>
      <c r="EL7" s="38">
        <v>0.01</v>
      </c>
      <c r="EM7" s="38">
        <v>0.01</v>
      </c>
      <c r="EN7" s="38">
        <v>0.02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111</v>
      </c>
    </row>
    <row r="13" spans="1:145" x14ac:dyDescent="0.15">
      <c r="B13" t="s">
        <v>112</v>
      </c>
      <c r="C13" t="s">
        <v>112</v>
      </c>
      <c r="D13" t="s">
        <v>112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</cp:lastModifiedBy>
  <cp:lastPrinted>2021-01-15T00:31:48Z</cp:lastPrinted>
  <dcterms:created xsi:type="dcterms:W3CDTF">2020-12-04T03:05:30Z</dcterms:created>
  <dcterms:modified xsi:type="dcterms:W3CDTF">2021-02-09T02:10:31Z</dcterms:modified>
  <cp:category/>
</cp:coreProperties>
</file>