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4簡易水道\"/>
    </mc:Choice>
  </mc:AlternateContent>
  <workbookProtection workbookAlgorithmName="SHA-512" workbookHashValue="vn1tjnLihbC6z0tl9RSDWR6ltvFOpqDcrrj7NaIUu31Rd1AXErtxLVQFA1s7jDKnTfcGaZIgotuySuXD/6CXKQ==" workbookSaltValue="lORk+iTh+ITzsUs1SoOxYg==" workbookSpinCount="100000" lockStructure="1"/>
  <bookViews>
    <workbookView xWindow="0" yWindow="0" windowWidth="20490" windowHeight="73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<sst xmlns="http://schemas.openxmlformats.org/spreadsheetml/2006/main" count="233" uniqueCount="118">
  <si>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</si>
  <si>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</si>
  <si>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</si>
  <si>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</si>
  <si>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</si>
  <si>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</si>
  <si>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</si>
  <si>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</si>
  <si>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</si>
  <si>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</si>
  <si>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</si>
  <si>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</si>
  <si>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</si>
  <si>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</si>
  <si>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</si>
  <si>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</si>
  <si>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</si>
  <si>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</si>
  <si>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</si>
  <si>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</si>
  <si>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</si>
  <si>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</si>
  <si>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</si>
  <si>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</si>
  <si>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</si>
  <si>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</si>
  <si>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</si>
  <si>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</si>
  <si>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</si>
  <si>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</si>
  <si>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</si>
  <si>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</si>
  <si>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</si>
  <si>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</si>
  <si>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</si>
  <si>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</si>
  <si>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</si>
  <si>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</si>
  <si>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</si>
  <si>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</si>
  <si>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</si>
  <si>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</si>
  <si>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</si>
  <si>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</si>
  <si>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</si>
  <si>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</si>
  <si>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</si>
  <si>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</si>
  <si>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</si>
  <si>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</si>
  <si>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</si>
  <si>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</si>
  <si>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</si>
  <si>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</si>
  <si>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</si>
  <si>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</si>
  <si>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</si>
  <si>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</si>
  <si>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</si>
  <si>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</si>
  <si>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</si>
  <si>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</si>
  <si>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</si>
  <si>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</si>
  <si>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</si>
  <si>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</si>
  <si>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</si>
  <si>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</si>
  <si>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</si>
  <si>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</si>
  <si>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</si>
  <si>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</si>
  <si>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</si>
  <si>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</si>
  <si>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</si>
  <si>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</si>
  <si>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</si>
  <si>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</si>
  <si>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</si>
  <si>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</si>
  <si>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</si>
  <si>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</si>
  <si>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</si>
  <si>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</si>
  <si>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</si>
  <si>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</si>
  <si>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</si>
  <si>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</si>
  <si>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</si>
  <si>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</si>
  <si>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</si>
  <si>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</si>
  <si>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</si>
  <si>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</si>
  <si>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</si>
  <si>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</si>
  <si>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豊根村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</si>
  <si>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</si>
  <si>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</si>
  <si>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</si>
  <si>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</si>
  <si>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</si>
  <si>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</si>
  <si>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</si>
  <si>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</si>
  <si>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</si>
  <si>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</si>
  <si>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</si>
  <si>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</si>
  <si>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</si>
  <si>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</si>
  <si>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</si>
  <si>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</si>
  <si>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</si>
  <si>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</si>
  <si>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今後も継続した配水管や水道施設の更新が必要となるため、平成28年度に策定した経営戦略に基づき、財源確保に努めるとともに施設の統合も視野に入れ、管理体制の効率化等による経費削減を図るなど、収支の将来性を鑑みた経営計画の見直しが必要である。また、供給した配水量の効率性を高めていくことも課題である。
　経営戦略の見直し時期について、令和8年度を予定している。</t>
    <phoneticPr fontId="4"/>
  </si>
  <si>
    <t>①収益的収支比率　
　愛知県で最も標高が高い地域であり、山間地域特有の起伏に富んだ地形で集落が点在しているため、管路が長く浄水場・配水地等の水道施設も数多いことから、維持管理の経常経費が嵩み、尚且つ人口減少により水道使用料の収益も年々減収傾向にあり厳しい経営状況が続いている。
④企業債残高対給水収益比率
　企業債残高対給水収益比率は料金収入に対する企業債残高の割合であるが、前述のとおり、管路が長く、水道施設も多いため施設整備等の維持管理費用が嵩む一方、料金収入は人口減少により年々減収傾向にあり、配水管布設替えなどの大規模な工事は企業債に頼らざるを得ず、類似団体平均より高く推移している。
⑤料金回収率
　給水収益に比べ一般会計からの繰入金の方が多く、収益だけでは賄えず類似団体よりも回収率は低い。
⑥給水原価
　老朽化している配水管の布設替や計装機器整備等を毎年実施している結果、原価は類似団体の平均よりも高くなっている。人口の減少により有収水量も減収が見込まれるため、経費削減などの改善が必要である。
⑦施設利用率
　類似団体平均より高水準ではあるものの、人口減少により確実に効率の悪い施設もでてきているため、施設の統廃合などの検討も必要になっている。　
⑧有収率
　有収率の低い要因として、老朽管の漏水、水質維持や冬期の水道管凍結防止のための捨て水がある。類似団体より低水準であるが、管路更新の成果もありわずかながら上昇した。</t>
    <rPh sb="88" eb="92">
      <t>ケイジョウケイヒ</t>
    </rPh>
    <rPh sb="106" eb="111">
      <t>スイドウシヨウリョウ</t>
    </rPh>
    <rPh sb="359" eb="362">
      <t>ロウキュウカ</t>
    </rPh>
    <phoneticPr fontId="4"/>
  </si>
  <si>
    <t xml:space="preserve">配水管や電気計装機器等の老朽化に伴い計画的に更新を行っているが、配管延長が長いことや数多くの水道施設を有しているため、財源確保が厳しい状況下での更新はスローペースとなっている。更新の必要性が高い地区から引き続き効率的に更新を図っていく。
③管路更新率
令和元年度と令和２年度を比較すると増加しているが、これは管路布設場所の工法の違いによるものであり、近年では類似団体より高い水準で推移しており、計画的に管路の更新が進んでいると言える。しかし、まだまだ経年劣化している管路が多く存在するというのが現状。
</t>
    <rPh sb="126" eb="128">
      <t>レイワ</t>
    </rPh>
    <rPh sb="128" eb="129">
      <t>ガン</t>
    </rPh>
    <rPh sb="143" eb="145">
      <t>ゾウカ</t>
    </rPh>
    <rPh sb="225" eb="229">
      <t>ケイネンレッカ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</si>
</sst>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0.64</c:v>
                </c:pt>
                <c:pt idx="1">
                  <c:v>1.32</c:v>
                </c:pt>
                <c:pt idx="2">
                  <c:v>1.36</c:v>
                </c:pt>
                <c:pt idx="3">
                  <c:v>0.72</c:v>
                </c:pt>
                <c:pt idx="4">
                  <c:v>1.21</c:v>
                </c:pt>
              </c:numCache>
            </c:numRef>
          </c:val>
          <c:extLst>
            <c:ext xmlns:c16="http://schemas.microsoft.com/office/drawing/2014/chart" uri="{C3380CC4-5D6E-409C-BE32-E72D297353CC}">
              <c16:uniqueId val="{00000000-B871-4A7F-A14B-3D7D7B2A50D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B871-4A7F-A14B-3D7D7B2A50D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63.83</c:v>
                </c:pt>
                <c:pt idx="1">
                  <c:v>63.53</c:v>
                </c:pt>
                <c:pt idx="2">
                  <c:v>64.42</c:v>
                </c:pt>
                <c:pt idx="3">
                  <c:v>55.13</c:v>
                </c:pt>
                <c:pt idx="4">
                  <c:v>55.86</c:v>
                </c:pt>
              </c:numCache>
            </c:numRef>
          </c:val>
          <c:extLst>
            <c:ext xmlns:c16="http://schemas.microsoft.com/office/drawing/2014/chart" uri="{C3380CC4-5D6E-409C-BE32-E72D297353CC}">
              <c16:uniqueId val="{00000000-23D3-4996-8BA3-4DE8857B5D6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23D3-4996-8BA3-4DE8857B5D6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49.38</c:v>
                </c:pt>
                <c:pt idx="1">
                  <c:v>50.78</c:v>
                </c:pt>
                <c:pt idx="2">
                  <c:v>49.2</c:v>
                </c:pt>
                <c:pt idx="3">
                  <c:v>55.83</c:v>
                </c:pt>
                <c:pt idx="4">
                  <c:v>57.11</c:v>
                </c:pt>
              </c:numCache>
            </c:numRef>
          </c:val>
          <c:extLst>
            <c:ext xmlns:c16="http://schemas.microsoft.com/office/drawing/2014/chart" uri="{C3380CC4-5D6E-409C-BE32-E72D297353CC}">
              <c16:uniqueId val="{00000000-8C7D-4A50-9AD5-CEA47BB0E6E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8C7D-4A50-9AD5-CEA47BB0E6E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58.48</c:v>
                </c:pt>
                <c:pt idx="1">
                  <c:v>54.56</c:v>
                </c:pt>
                <c:pt idx="2">
                  <c:v>52.75</c:v>
                </c:pt>
                <c:pt idx="3">
                  <c:v>51.86</c:v>
                </c:pt>
                <c:pt idx="4">
                  <c:v>59.18</c:v>
                </c:pt>
              </c:numCache>
            </c:numRef>
          </c:val>
          <c:extLst>
            <c:ext xmlns:c16="http://schemas.microsoft.com/office/drawing/2014/chart" uri="{C3380CC4-5D6E-409C-BE32-E72D297353CC}">
              <c16:uniqueId val="{00000000-CBF9-437B-BCF7-297AEFC3D40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CBF9-437B-BCF7-297AEFC3D40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C7-4CB9-8C84-8D41A5B4EE1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C7-4CB9-8C84-8D41A5B4EE1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C7-4124-87F8-89BCD6E25C5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C7-4124-87F8-89BCD6E25C5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26-4335-9040-52435C894A5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26-4335-9040-52435C894A5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77-4016-9F1F-9AB8C9B7911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77-4016-9F1F-9AB8C9B7911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1805.57</c:v>
                </c:pt>
                <c:pt idx="1">
                  <c:v>1697.37</c:v>
                </c:pt>
                <c:pt idx="2">
                  <c:v>1604.58</c:v>
                </c:pt>
                <c:pt idx="3">
                  <c:v>1520.58</c:v>
                </c:pt>
                <c:pt idx="4">
                  <c:v>1406.72</c:v>
                </c:pt>
              </c:numCache>
            </c:numRef>
          </c:val>
          <c:extLst>
            <c:ext xmlns:c16="http://schemas.microsoft.com/office/drawing/2014/chart" uri="{C3380CC4-5D6E-409C-BE32-E72D297353CC}">
              <c16:uniqueId val="{00000000-2ED2-4F12-A7D2-C79707C0594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2ED2-4F12-A7D2-C79707C0594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35.47</c:v>
                </c:pt>
                <c:pt idx="1">
                  <c:v>37.14</c:v>
                </c:pt>
                <c:pt idx="2">
                  <c:v>37.76</c:v>
                </c:pt>
                <c:pt idx="3">
                  <c:v>36.299999999999997</c:v>
                </c:pt>
                <c:pt idx="4">
                  <c:v>34.590000000000003</c:v>
                </c:pt>
              </c:numCache>
            </c:numRef>
          </c:val>
          <c:extLst>
            <c:ext xmlns:c16="http://schemas.microsoft.com/office/drawing/2014/chart" uri="{C3380CC4-5D6E-409C-BE32-E72D297353CC}">
              <c16:uniqueId val="{00000000-468A-458A-92E2-951C2EEA9EB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468A-458A-92E2-951C2EEA9EB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579.78</c:v>
                </c:pt>
                <c:pt idx="1">
                  <c:v>545.91</c:v>
                </c:pt>
                <c:pt idx="2">
                  <c:v>545.84</c:v>
                </c:pt>
                <c:pt idx="3">
                  <c:v>577.1</c:v>
                </c:pt>
                <c:pt idx="4">
                  <c:v>599.29999999999995</c:v>
                </c:pt>
              </c:numCache>
            </c:numRef>
          </c:val>
          <c:extLst>
            <c:ext xmlns:c16="http://schemas.microsoft.com/office/drawing/2014/chart" uri="{C3380CC4-5D6E-409C-BE32-E72D297353CC}">
              <c16:uniqueId val="{00000000-0140-4026-B01A-99E626C6A69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0140-4026-B01A-99E626C6A69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愛知県　豊根村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3" t="s">
        <v>1</v>
      </c>
      <c r="C7" s="73"/>
      <c r="D7" s="73"/>
      <c r="E7" s="73"/>
      <c r="F7" s="73"/>
      <c r="G7" s="73"/>
      <c r="H7" s="73"/>
      <c r="I7" s="73" t="s">
        <v>2</v>
      </c>
      <c r="J7" s="73"/>
      <c r="K7" s="73"/>
      <c r="L7" s="73"/>
      <c r="M7" s="73"/>
      <c r="N7" s="73"/>
      <c r="O7" s="73"/>
      <c r="P7" s="73" t="s">
        <v>3</v>
      </c>
      <c r="Q7" s="73"/>
      <c r="R7" s="73"/>
      <c r="S7" s="73"/>
      <c r="T7" s="73"/>
      <c r="U7" s="73"/>
      <c r="V7" s="73"/>
      <c r="W7" s="73" t="s">
        <v>4</v>
      </c>
      <c r="X7" s="73"/>
      <c r="Y7" s="73"/>
      <c r="Z7" s="73"/>
      <c r="AA7" s="73"/>
      <c r="AB7" s="73"/>
      <c r="AC7" s="73"/>
      <c r="AD7" s="73" t="s">
        <v>5</v>
      </c>
      <c r="AE7" s="73"/>
      <c r="AF7" s="73"/>
      <c r="AG7" s="73"/>
      <c r="AH7" s="73"/>
      <c r="AI7" s="73"/>
      <c r="AJ7" s="73"/>
      <c r="AK7" s="2"/>
      <c r="AL7" s="73" t="s">
        <v>6</v>
      </c>
      <c r="AM7" s="73"/>
      <c r="AN7" s="73"/>
      <c r="AO7" s="73"/>
      <c r="AP7" s="73"/>
      <c r="AQ7" s="73"/>
      <c r="AR7" s="73"/>
      <c r="AS7" s="73"/>
      <c r="AT7" s="73" t="s">
        <v>7</v>
      </c>
      <c r="AU7" s="73"/>
      <c r="AV7" s="73"/>
      <c r="AW7" s="73"/>
      <c r="AX7" s="73"/>
      <c r="AY7" s="73"/>
      <c r="AZ7" s="73"/>
      <c r="BA7" s="73"/>
      <c r="BB7" s="73" t="s">
        <v>8</v>
      </c>
      <c r="BC7" s="73"/>
      <c r="BD7" s="73"/>
      <c r="BE7" s="73"/>
      <c r="BF7" s="73"/>
      <c r="BG7" s="73"/>
      <c r="BH7" s="73"/>
      <c r="BI7" s="73"/>
      <c r="BJ7" s="3"/>
      <c r="BK7" s="3"/>
      <c r="BL7" s="4" t="s">
        <v>9</v>
      </c>
      <c r="BM7" s="5"/>
      <c r="BN7" s="5"/>
      <c r="BO7" s="5"/>
      <c r="BP7" s="5"/>
      <c r="BQ7" s="5"/>
      <c r="BR7" s="5"/>
      <c r="BS7" s="5"/>
      <c r="BT7" s="5"/>
      <c r="BU7" s="5"/>
      <c r="BV7" s="5"/>
      <c r="BW7" s="5"/>
      <c r="BX7" s="5"/>
      <c r="BY7" s="6"/>
    </row>
    <row r="8" spans="1:78" ht="18.75" customHeight="1" x14ac:dyDescent="0.15">
      <c r="A8" s="2"/>
      <c r="B8" s="74" t="str">
        <f>データ!$I$6</f>
        <v>法非適用</v>
      </c>
      <c r="C8" s="74"/>
      <c r="D8" s="74"/>
      <c r="E8" s="74"/>
      <c r="F8" s="74"/>
      <c r="G8" s="74"/>
      <c r="H8" s="74"/>
      <c r="I8" s="74" t="str">
        <f>データ!$J$6</f>
        <v>水道事業</v>
      </c>
      <c r="J8" s="74"/>
      <c r="K8" s="74"/>
      <c r="L8" s="74"/>
      <c r="M8" s="74"/>
      <c r="N8" s="74"/>
      <c r="O8" s="74"/>
      <c r="P8" s="74" t="str">
        <f>データ!$K$6</f>
        <v>簡易水道事業</v>
      </c>
      <c r="Q8" s="74"/>
      <c r="R8" s="74"/>
      <c r="S8" s="74"/>
      <c r="T8" s="74"/>
      <c r="U8" s="74"/>
      <c r="V8" s="74"/>
      <c r="W8" s="74" t="str">
        <f>データ!$L$6</f>
        <v>D4</v>
      </c>
      <c r="X8" s="74"/>
      <c r="Y8" s="74"/>
      <c r="Z8" s="74"/>
      <c r="AA8" s="74"/>
      <c r="AB8" s="74"/>
      <c r="AC8" s="74"/>
      <c r="AD8" s="74" t="str">
        <f>データ!$M$6</f>
        <v>非設置</v>
      </c>
      <c r="AE8" s="74"/>
      <c r="AF8" s="74"/>
      <c r="AG8" s="74"/>
      <c r="AH8" s="74"/>
      <c r="AI8" s="74"/>
      <c r="AJ8" s="74"/>
      <c r="AK8" s="2"/>
      <c r="AL8" s="68">
        <f>データ!$R$6</f>
        <v>1057</v>
      </c>
      <c r="AM8" s="68"/>
      <c r="AN8" s="68"/>
      <c r="AO8" s="68"/>
      <c r="AP8" s="68"/>
      <c r="AQ8" s="68"/>
      <c r="AR8" s="68"/>
      <c r="AS8" s="68"/>
      <c r="AT8" s="67">
        <f>データ!$S$6</f>
        <v>155.88</v>
      </c>
      <c r="AU8" s="67"/>
      <c r="AV8" s="67"/>
      <c r="AW8" s="67"/>
      <c r="AX8" s="67"/>
      <c r="AY8" s="67"/>
      <c r="AZ8" s="67"/>
      <c r="BA8" s="67"/>
      <c r="BB8" s="67">
        <f>データ!$T$6</f>
        <v>6.78</v>
      </c>
      <c r="BC8" s="67"/>
      <c r="BD8" s="67"/>
      <c r="BE8" s="67"/>
      <c r="BF8" s="67"/>
      <c r="BG8" s="67"/>
      <c r="BH8" s="67"/>
      <c r="BI8" s="67"/>
      <c r="BJ8" s="3"/>
      <c r="BK8" s="3"/>
      <c r="BL8" s="71" t="s">
        <v>10</v>
      </c>
      <c r="BM8" s="72"/>
      <c r="BN8" s="7" t="s">
        <v>11</v>
      </c>
      <c r="BO8" s="8"/>
      <c r="BP8" s="8"/>
      <c r="BQ8" s="8"/>
      <c r="BR8" s="8"/>
      <c r="BS8" s="8"/>
      <c r="BT8" s="8"/>
      <c r="BU8" s="8"/>
      <c r="BV8" s="8"/>
      <c r="BW8" s="8"/>
      <c r="BX8" s="8"/>
      <c r="BY8" s="9"/>
    </row>
    <row r="9" spans="1:78" ht="18.75" customHeight="1" x14ac:dyDescent="0.15">
      <c r="A9" s="2"/>
      <c r="B9" s="73" t="s">
        <v>12</v>
      </c>
      <c r="C9" s="73"/>
      <c r="D9" s="73"/>
      <c r="E9" s="73"/>
      <c r="F9" s="73"/>
      <c r="G9" s="73"/>
      <c r="H9" s="73"/>
      <c r="I9" s="73" t="s">
        <v>13</v>
      </c>
      <c r="J9" s="73"/>
      <c r="K9" s="73"/>
      <c r="L9" s="73"/>
      <c r="M9" s="73"/>
      <c r="N9" s="73"/>
      <c r="O9" s="73"/>
      <c r="P9" s="73" t="s">
        <v>14</v>
      </c>
      <c r="Q9" s="73"/>
      <c r="R9" s="73"/>
      <c r="S9" s="73"/>
      <c r="T9" s="73"/>
      <c r="U9" s="73"/>
      <c r="V9" s="73"/>
      <c r="W9" s="73" t="s">
        <v>15</v>
      </c>
      <c r="X9" s="73"/>
      <c r="Y9" s="73"/>
      <c r="Z9" s="73"/>
      <c r="AA9" s="73"/>
      <c r="AB9" s="73"/>
      <c r="AC9" s="73"/>
      <c r="AD9" s="2"/>
      <c r="AE9" s="2"/>
      <c r="AF9" s="2"/>
      <c r="AG9" s="2"/>
      <c r="AH9" s="3"/>
      <c r="AI9" s="2"/>
      <c r="AJ9" s="2"/>
      <c r="AK9" s="2"/>
      <c r="AL9" s="73" t="s">
        <v>16</v>
      </c>
      <c r="AM9" s="73"/>
      <c r="AN9" s="73"/>
      <c r="AO9" s="73"/>
      <c r="AP9" s="73"/>
      <c r="AQ9" s="73"/>
      <c r="AR9" s="73"/>
      <c r="AS9" s="73"/>
      <c r="AT9" s="73" t="s">
        <v>17</v>
      </c>
      <c r="AU9" s="73"/>
      <c r="AV9" s="73"/>
      <c r="AW9" s="73"/>
      <c r="AX9" s="73"/>
      <c r="AY9" s="73"/>
      <c r="AZ9" s="73"/>
      <c r="BA9" s="73"/>
      <c r="BB9" s="73" t="s">
        <v>18</v>
      </c>
      <c r="BC9" s="73"/>
      <c r="BD9" s="73"/>
      <c r="BE9" s="73"/>
      <c r="BF9" s="73"/>
      <c r="BG9" s="73"/>
      <c r="BH9" s="73"/>
      <c r="BI9" s="73"/>
      <c r="BJ9" s="3"/>
      <c r="BK9" s="3"/>
      <c r="BL9" s="65" t="s">
        <v>19</v>
      </c>
      <c r="BM9" s="66"/>
      <c r="BN9" s="10" t="s">
        <v>20</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99.71</v>
      </c>
      <c r="Q10" s="67"/>
      <c r="R10" s="67"/>
      <c r="S10" s="67"/>
      <c r="T10" s="67"/>
      <c r="U10" s="67"/>
      <c r="V10" s="67"/>
      <c r="W10" s="68">
        <f>データ!$Q$6</f>
        <v>2750</v>
      </c>
      <c r="X10" s="68"/>
      <c r="Y10" s="68"/>
      <c r="Z10" s="68"/>
      <c r="AA10" s="68"/>
      <c r="AB10" s="68"/>
      <c r="AC10" s="68"/>
      <c r="AD10" s="2"/>
      <c r="AE10" s="2"/>
      <c r="AF10" s="2"/>
      <c r="AG10" s="2"/>
      <c r="AH10" s="2"/>
      <c r="AI10" s="2"/>
      <c r="AJ10" s="2"/>
      <c r="AK10" s="2"/>
      <c r="AL10" s="68">
        <f>データ!$U$6</f>
        <v>1044</v>
      </c>
      <c r="AM10" s="68"/>
      <c r="AN10" s="68"/>
      <c r="AO10" s="68"/>
      <c r="AP10" s="68"/>
      <c r="AQ10" s="68"/>
      <c r="AR10" s="68"/>
      <c r="AS10" s="68"/>
      <c r="AT10" s="67">
        <f>データ!$V$6</f>
        <v>18.760000000000002</v>
      </c>
      <c r="AU10" s="67"/>
      <c r="AV10" s="67"/>
      <c r="AW10" s="67"/>
      <c r="AX10" s="67"/>
      <c r="AY10" s="67"/>
      <c r="AZ10" s="67"/>
      <c r="BA10" s="67"/>
      <c r="BB10" s="67">
        <f>データ!$W$6</f>
        <v>55.65</v>
      </c>
      <c r="BC10" s="67"/>
      <c r="BD10" s="67"/>
      <c r="BE10" s="67"/>
      <c r="BF10" s="67"/>
      <c r="BG10" s="67"/>
      <c r="BH10" s="67"/>
      <c r="BI10" s="67"/>
      <c r="BJ10" s="2"/>
      <c r="BK10" s="2"/>
      <c r="BL10" s="69" t="s">
        <v>21</v>
      </c>
      <c r="BM10" s="70"/>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41</v>
      </c>
      <c r="O85" s="27" t="str">
        <f>データ!EN6</f>
        <v>【0.80】</v>
      </c>
    </row>
  </sheetData>
  <sheetProtection algorithmName="SHA-512" hashValue="2kr0HDmy7V7TQTnH02aOO5hZWrgnuhne3Qstmug2t0CWfWUJU1yrg3+04WwUI+Y/ncDJrllZdQ65WVwyduvC2w==" saltValue="IhXuAEvZxRC+HFbDWrqXx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55</v>
      </c>
      <c r="B4" s="31"/>
      <c r="C4" s="31"/>
      <c r="D4" s="31"/>
      <c r="E4" s="31"/>
      <c r="F4" s="31"/>
      <c r="G4" s="31"/>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235636</v>
      </c>
      <c r="D6" s="34">
        <f t="shared" si="3"/>
        <v>47</v>
      </c>
      <c r="E6" s="34">
        <f t="shared" si="3"/>
        <v>1</v>
      </c>
      <c r="F6" s="34">
        <f t="shared" si="3"/>
        <v>0</v>
      </c>
      <c r="G6" s="34">
        <f t="shared" si="3"/>
        <v>0</v>
      </c>
      <c r="H6" s="34" t="str">
        <f t="shared" si="3"/>
        <v>愛知県　豊根村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99.71</v>
      </c>
      <c r="Q6" s="35">
        <f t="shared" si="3"/>
        <v>2750</v>
      </c>
      <c r="R6" s="35">
        <f t="shared" si="3"/>
        <v>1057</v>
      </c>
      <c r="S6" s="35">
        <f t="shared" si="3"/>
        <v>155.88</v>
      </c>
      <c r="T6" s="35">
        <f t="shared" si="3"/>
        <v>6.78</v>
      </c>
      <c r="U6" s="35">
        <f t="shared" si="3"/>
        <v>1044</v>
      </c>
      <c r="V6" s="35">
        <f t="shared" si="3"/>
        <v>18.760000000000002</v>
      </c>
      <c r="W6" s="35">
        <f t="shared" si="3"/>
        <v>55.65</v>
      </c>
      <c r="X6" s="36">
        <f>IF(X7="",NA(),X7)</f>
        <v>58.48</v>
      </c>
      <c r="Y6" s="36">
        <f t="shared" ref="Y6:AG6" si="4">IF(Y7="",NA(),Y7)</f>
        <v>54.56</v>
      </c>
      <c r="Z6" s="36">
        <f t="shared" si="4"/>
        <v>52.75</v>
      </c>
      <c r="AA6" s="36">
        <f t="shared" si="4"/>
        <v>51.86</v>
      </c>
      <c r="AB6" s="36">
        <f t="shared" si="4"/>
        <v>59.18</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1805.57</v>
      </c>
      <c r="BF6" s="36">
        <f t="shared" ref="BF6:BN6" si="7">IF(BF7="",NA(),BF7)</f>
        <v>1697.37</v>
      </c>
      <c r="BG6" s="36">
        <f t="shared" si="7"/>
        <v>1604.58</v>
      </c>
      <c r="BH6" s="36">
        <f t="shared" si="7"/>
        <v>1520.58</v>
      </c>
      <c r="BI6" s="36">
        <f t="shared" si="7"/>
        <v>1406.72</v>
      </c>
      <c r="BJ6" s="36">
        <f t="shared" si="7"/>
        <v>1595.62</v>
      </c>
      <c r="BK6" s="36">
        <f t="shared" si="7"/>
        <v>1302.33</v>
      </c>
      <c r="BL6" s="36">
        <f t="shared" si="7"/>
        <v>1274.21</v>
      </c>
      <c r="BM6" s="36">
        <f t="shared" si="7"/>
        <v>1183.92</v>
      </c>
      <c r="BN6" s="36">
        <f t="shared" si="7"/>
        <v>1128.72</v>
      </c>
      <c r="BO6" s="35" t="str">
        <f>IF(BO7="","",IF(BO7="-","【-】","【"&amp;SUBSTITUTE(TEXT(BO7,"#,##0.00"),"-","△")&amp;"】"))</f>
        <v>【949.15】</v>
      </c>
      <c r="BP6" s="36">
        <f>IF(BP7="",NA(),BP7)</f>
        <v>35.47</v>
      </c>
      <c r="BQ6" s="36">
        <f t="shared" ref="BQ6:BY6" si="8">IF(BQ7="",NA(),BQ7)</f>
        <v>37.14</v>
      </c>
      <c r="BR6" s="36">
        <f t="shared" si="8"/>
        <v>37.76</v>
      </c>
      <c r="BS6" s="36">
        <f t="shared" si="8"/>
        <v>36.299999999999997</v>
      </c>
      <c r="BT6" s="36">
        <f t="shared" si="8"/>
        <v>34.590000000000003</v>
      </c>
      <c r="BU6" s="36">
        <f t="shared" si="8"/>
        <v>37.92</v>
      </c>
      <c r="BV6" s="36">
        <f t="shared" si="8"/>
        <v>40.89</v>
      </c>
      <c r="BW6" s="36">
        <f t="shared" si="8"/>
        <v>41.25</v>
      </c>
      <c r="BX6" s="36">
        <f t="shared" si="8"/>
        <v>42.5</v>
      </c>
      <c r="BY6" s="36">
        <f t="shared" si="8"/>
        <v>41.84</v>
      </c>
      <c r="BZ6" s="35" t="str">
        <f>IF(BZ7="","",IF(BZ7="-","【-】","【"&amp;SUBSTITUTE(TEXT(BZ7,"#,##0.00"),"-","△")&amp;"】"))</f>
        <v>【55.87】</v>
      </c>
      <c r="CA6" s="36">
        <f>IF(CA7="",NA(),CA7)</f>
        <v>579.78</v>
      </c>
      <c r="CB6" s="36">
        <f t="shared" ref="CB6:CJ6" si="9">IF(CB7="",NA(),CB7)</f>
        <v>545.91</v>
      </c>
      <c r="CC6" s="36">
        <f t="shared" si="9"/>
        <v>545.84</v>
      </c>
      <c r="CD6" s="36">
        <f t="shared" si="9"/>
        <v>577.1</v>
      </c>
      <c r="CE6" s="36">
        <f t="shared" si="9"/>
        <v>599.29999999999995</v>
      </c>
      <c r="CF6" s="36">
        <f t="shared" si="9"/>
        <v>423.18</v>
      </c>
      <c r="CG6" s="36">
        <f t="shared" si="9"/>
        <v>383.2</v>
      </c>
      <c r="CH6" s="36">
        <f t="shared" si="9"/>
        <v>383.25</v>
      </c>
      <c r="CI6" s="36">
        <f t="shared" si="9"/>
        <v>377.72</v>
      </c>
      <c r="CJ6" s="36">
        <f t="shared" si="9"/>
        <v>390.47</v>
      </c>
      <c r="CK6" s="35" t="str">
        <f>IF(CK7="","",IF(CK7="-","【-】","【"&amp;SUBSTITUTE(TEXT(CK7,"#,##0.00"),"-","△")&amp;"】"))</f>
        <v>【288.19】</v>
      </c>
      <c r="CL6" s="36">
        <f>IF(CL7="",NA(),CL7)</f>
        <v>63.83</v>
      </c>
      <c r="CM6" s="36">
        <f t="shared" ref="CM6:CU6" si="10">IF(CM7="",NA(),CM7)</f>
        <v>63.53</v>
      </c>
      <c r="CN6" s="36">
        <f t="shared" si="10"/>
        <v>64.42</v>
      </c>
      <c r="CO6" s="36">
        <f t="shared" si="10"/>
        <v>55.13</v>
      </c>
      <c r="CP6" s="36">
        <f t="shared" si="10"/>
        <v>55.86</v>
      </c>
      <c r="CQ6" s="36">
        <f t="shared" si="10"/>
        <v>46.9</v>
      </c>
      <c r="CR6" s="36">
        <f t="shared" si="10"/>
        <v>47.95</v>
      </c>
      <c r="CS6" s="36">
        <f t="shared" si="10"/>
        <v>48.26</v>
      </c>
      <c r="CT6" s="36">
        <f t="shared" si="10"/>
        <v>48.01</v>
      </c>
      <c r="CU6" s="36">
        <f t="shared" si="10"/>
        <v>49.08</v>
      </c>
      <c r="CV6" s="35" t="str">
        <f>IF(CV7="","",IF(CV7="-","【-】","【"&amp;SUBSTITUTE(TEXT(CV7,"#,##0.00"),"-","△")&amp;"】"))</f>
        <v>【56.31】</v>
      </c>
      <c r="CW6" s="36">
        <f>IF(CW7="",NA(),CW7)</f>
        <v>49.38</v>
      </c>
      <c r="CX6" s="36">
        <f t="shared" ref="CX6:DF6" si="11">IF(CX7="",NA(),CX7)</f>
        <v>50.78</v>
      </c>
      <c r="CY6" s="36">
        <f t="shared" si="11"/>
        <v>49.2</v>
      </c>
      <c r="CZ6" s="36">
        <f t="shared" si="11"/>
        <v>55.83</v>
      </c>
      <c r="DA6" s="36">
        <f t="shared" si="11"/>
        <v>57.11</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0.64</v>
      </c>
      <c r="EE6" s="36">
        <f t="shared" ref="EE6:EM6" si="14">IF(EE7="",NA(),EE7)</f>
        <v>1.32</v>
      </c>
      <c r="EF6" s="36">
        <f t="shared" si="14"/>
        <v>1.36</v>
      </c>
      <c r="EG6" s="36">
        <f t="shared" si="14"/>
        <v>0.72</v>
      </c>
      <c r="EH6" s="36">
        <f t="shared" si="14"/>
        <v>1.21</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235636</v>
      </c>
      <c r="D7" s="38">
        <v>47</v>
      </c>
      <c r="E7" s="38">
        <v>1</v>
      </c>
      <c r="F7" s="38">
        <v>0</v>
      </c>
      <c r="G7" s="38">
        <v>0</v>
      </c>
      <c r="H7" s="38" t="s">
        <v>96</v>
      </c>
      <c r="I7" s="38" t="s">
        <v>97</v>
      </c>
      <c r="J7" s="38" t="s">
        <v>98</v>
      </c>
      <c r="K7" s="38" t="s">
        <v>99</v>
      </c>
      <c r="L7" s="38" t="s">
        <v>100</v>
      </c>
      <c r="M7" s="38" t="s">
        <v>101</v>
      </c>
      <c r="N7" s="39" t="s">
        <v>102</v>
      </c>
      <c r="O7" s="39" t="s">
        <v>103</v>
      </c>
      <c r="P7" s="39">
        <v>99.71</v>
      </c>
      <c r="Q7" s="39">
        <v>2750</v>
      </c>
      <c r="R7" s="39">
        <v>1057</v>
      </c>
      <c r="S7" s="39">
        <v>155.88</v>
      </c>
      <c r="T7" s="39">
        <v>6.78</v>
      </c>
      <c r="U7" s="39">
        <v>1044</v>
      </c>
      <c r="V7" s="39">
        <v>18.760000000000002</v>
      </c>
      <c r="W7" s="39">
        <v>55.65</v>
      </c>
      <c r="X7" s="39">
        <v>58.48</v>
      </c>
      <c r="Y7" s="39">
        <v>54.56</v>
      </c>
      <c r="Z7" s="39">
        <v>52.75</v>
      </c>
      <c r="AA7" s="39">
        <v>51.86</v>
      </c>
      <c r="AB7" s="39">
        <v>59.18</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1805.57</v>
      </c>
      <c r="BF7" s="39">
        <v>1697.37</v>
      </c>
      <c r="BG7" s="39">
        <v>1604.58</v>
      </c>
      <c r="BH7" s="39">
        <v>1520.58</v>
      </c>
      <c r="BI7" s="39">
        <v>1406.72</v>
      </c>
      <c r="BJ7" s="39">
        <v>1595.62</v>
      </c>
      <c r="BK7" s="39">
        <v>1302.33</v>
      </c>
      <c r="BL7" s="39">
        <v>1274.21</v>
      </c>
      <c r="BM7" s="39">
        <v>1183.92</v>
      </c>
      <c r="BN7" s="39">
        <v>1128.72</v>
      </c>
      <c r="BO7" s="39">
        <v>949.15</v>
      </c>
      <c r="BP7" s="39">
        <v>35.47</v>
      </c>
      <c r="BQ7" s="39">
        <v>37.14</v>
      </c>
      <c r="BR7" s="39">
        <v>37.76</v>
      </c>
      <c r="BS7" s="39">
        <v>36.299999999999997</v>
      </c>
      <c r="BT7" s="39">
        <v>34.590000000000003</v>
      </c>
      <c r="BU7" s="39">
        <v>37.92</v>
      </c>
      <c r="BV7" s="39">
        <v>40.89</v>
      </c>
      <c r="BW7" s="39">
        <v>41.25</v>
      </c>
      <c r="BX7" s="39">
        <v>42.5</v>
      </c>
      <c r="BY7" s="39">
        <v>41.84</v>
      </c>
      <c r="BZ7" s="39">
        <v>55.87</v>
      </c>
      <c r="CA7" s="39">
        <v>579.78</v>
      </c>
      <c r="CB7" s="39">
        <v>545.91</v>
      </c>
      <c r="CC7" s="39">
        <v>545.84</v>
      </c>
      <c r="CD7" s="39">
        <v>577.1</v>
      </c>
      <c r="CE7" s="39">
        <v>599.29999999999995</v>
      </c>
      <c r="CF7" s="39">
        <v>423.18</v>
      </c>
      <c r="CG7" s="39">
        <v>383.2</v>
      </c>
      <c r="CH7" s="39">
        <v>383.25</v>
      </c>
      <c r="CI7" s="39">
        <v>377.72</v>
      </c>
      <c r="CJ7" s="39">
        <v>390.47</v>
      </c>
      <c r="CK7" s="39">
        <v>288.19</v>
      </c>
      <c r="CL7" s="39">
        <v>63.83</v>
      </c>
      <c r="CM7" s="39">
        <v>63.53</v>
      </c>
      <c r="CN7" s="39">
        <v>64.42</v>
      </c>
      <c r="CO7" s="39">
        <v>55.13</v>
      </c>
      <c r="CP7" s="39">
        <v>55.86</v>
      </c>
      <c r="CQ7" s="39">
        <v>46.9</v>
      </c>
      <c r="CR7" s="39">
        <v>47.95</v>
      </c>
      <c r="CS7" s="39">
        <v>48.26</v>
      </c>
      <c r="CT7" s="39">
        <v>48.01</v>
      </c>
      <c r="CU7" s="39">
        <v>49.08</v>
      </c>
      <c r="CV7" s="39">
        <v>56.31</v>
      </c>
      <c r="CW7" s="39">
        <v>49.38</v>
      </c>
      <c r="CX7" s="39">
        <v>50.78</v>
      </c>
      <c r="CY7" s="39">
        <v>49.2</v>
      </c>
      <c r="CZ7" s="39">
        <v>55.83</v>
      </c>
      <c r="DA7" s="39">
        <v>57.11</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0.64</v>
      </c>
      <c r="EE7" s="39">
        <v>1.32</v>
      </c>
      <c r="EF7" s="39">
        <v>1.36</v>
      </c>
      <c r="EG7" s="39">
        <v>0.72</v>
      </c>
      <c r="EH7" s="39">
        <v>1.21</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111</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2021-12-03T07:03:51Z</dcterms:created>
  <dcterms:modified xsi:type="dcterms:W3CDTF">2022-01-28T03:01:45Z</dcterms:modified>
  <cp:category/>
</cp:coreProperties>
</file>