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B501" lockStructure="1"/>
  <bookViews>
    <workbookView xWindow="0" yWindow="0" windowWidth="20400" windowHeight="8475"/>
  </bookViews>
  <sheets>
    <sheet name="法非適用_下水道事業" sheetId="1" r:id="rId1"/>
    <sheet name="データ" sheetId="2" state="hidden" r:id="rId2"/>
  </sheets>
  <calcPr calcId="145621"/>
</workbook>
</file>

<file path=xl/calcChain.xml><?xml version="1.0" encoding="utf-8"?>
<calcChain xmlns="http://schemas.openxmlformats.org/spreadsheetml/2006/main">
  <c r="EN6" i="2" l="1"/>
  <c r="EM6" i="2"/>
  <c r="EL6" i="2"/>
  <c r="EK6" i="2"/>
  <c r="EJ6" i="2"/>
  <c r="EI6" i="2"/>
  <c r="EH6" i="2"/>
  <c r="EG6" i="2"/>
  <c r="EF6" i="2"/>
  <c r="EE6" i="2"/>
  <c r="ED6" i="2"/>
  <c r="EC6" i="2"/>
  <c r="EB6" i="2"/>
  <c r="EA6" i="2"/>
  <c r="DZ6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DC6" i="2"/>
  <c r="DB6" i="2"/>
  <c r="DA6" i="2"/>
  <c r="CZ6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AT10" i="1" s="1"/>
  <c r="U6" i="2"/>
  <c r="T6" i="2"/>
  <c r="S6" i="2"/>
  <c r="AT8" i="1" s="1"/>
  <c r="R6" i="2"/>
  <c r="Q6" i="2"/>
  <c r="P6" i="2"/>
  <c r="O6" i="2"/>
  <c r="P10" i="1" s="1"/>
  <c r="N6" i="2"/>
  <c r="M6" i="2"/>
  <c r="L6" i="2"/>
  <c r="W8" i="1" s="1"/>
  <c r="K6" i="2"/>
  <c r="J6" i="2"/>
  <c r="I8" i="1" s="1"/>
  <c r="I6" i="2"/>
  <c r="H6" i="2"/>
  <c r="B6" i="1" s="1"/>
  <c r="G6" i="2"/>
  <c r="F6" i="2"/>
  <c r="E6" i="2"/>
  <c r="D6" i="2"/>
  <c r="C6" i="2"/>
  <c r="B6" i="2"/>
  <c r="F10" i="2" s="1"/>
  <c r="EN2" i="2"/>
  <c r="EM2" i="2"/>
  <c r="EL2" i="2"/>
  <c r="EK2" i="2"/>
  <c r="EJ2" i="2"/>
  <c r="EI2" i="2"/>
  <c r="EH2" i="2"/>
  <c r="EG2" i="2"/>
  <c r="EF2" i="2"/>
  <c r="EE2" i="2"/>
  <c r="ED2" i="2"/>
  <c r="EC2" i="2"/>
  <c r="EB2" i="2"/>
  <c r="EA2" i="2"/>
  <c r="DZ2" i="2"/>
  <c r="DY2" i="2"/>
  <c r="DX2" i="2"/>
  <c r="DW2" i="2"/>
  <c r="DV2" i="2"/>
  <c r="DU2" i="2"/>
  <c r="DT2" i="2"/>
  <c r="DS2" i="2"/>
  <c r="DR2" i="2"/>
  <c r="DQ2" i="2"/>
  <c r="DP2" i="2"/>
  <c r="DO2" i="2"/>
  <c r="DN2" i="2"/>
  <c r="DM2" i="2"/>
  <c r="DL2" i="2"/>
  <c r="DK2" i="2"/>
  <c r="DJ2" i="2"/>
  <c r="DI2" i="2"/>
  <c r="DH2" i="2"/>
  <c r="DG2" i="2"/>
  <c r="DF2" i="2"/>
  <c r="DE2" i="2"/>
  <c r="DD2" i="2"/>
  <c r="DC2" i="2"/>
  <c r="DB2" i="2"/>
  <c r="DA2" i="2"/>
  <c r="CZ2" i="2"/>
  <c r="CY2" i="2"/>
  <c r="CX2" i="2"/>
  <c r="CW2" i="2"/>
  <c r="CV2" i="2"/>
  <c r="CU2" i="2"/>
  <c r="CT2" i="2"/>
  <c r="CS2" i="2"/>
  <c r="CR2" i="2"/>
  <c r="CQ2" i="2"/>
  <c r="CP2" i="2"/>
  <c r="CO2" i="2"/>
  <c r="CN2" i="2"/>
  <c r="CM2" i="2"/>
  <c r="CL2" i="2"/>
  <c r="CK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BB10" i="1"/>
  <c r="AL10" i="1"/>
  <c r="AD10" i="1"/>
  <c r="W10" i="1"/>
  <c r="I10" i="1"/>
  <c r="B10" i="1"/>
  <c r="BB8" i="1"/>
  <c r="AL8" i="1"/>
  <c r="P8" i="1"/>
  <c r="B8" i="1"/>
  <c r="C10" i="2" l="1"/>
  <c r="D10" i="2"/>
  <c r="E10" i="2"/>
  <c r="B10" i="2"/>
</calcChain>
</file>

<file path=xl/sharedStrings.xml><?xml version="1.0" encoding="utf-8"?>
<sst xmlns="http://schemas.openxmlformats.org/spreadsheetml/2006/main" count="224" uniqueCount="108">
  <si>
    <t>経営比較分析表</t>
  </si>
  <si>
    <t>業務名</t>
  </si>
  <si>
    <t>業種名</t>
  </si>
  <si>
    <t>事業名</t>
  </si>
  <si>
    <t>類似団体区分</t>
  </si>
  <si>
    <t>人口（人）</t>
  </si>
  <si>
    <r>
      <rPr>
        <b/>
        <sz val="11"/>
        <color indexed="8"/>
        <rFont val="ＭＳ ゴシック"/>
        <charset val="128"/>
      </rPr>
      <t>面積(km</t>
    </r>
    <r>
      <rPr>
        <b/>
        <vertAlign val="superscript"/>
        <sz val="11"/>
        <color indexed="8"/>
        <rFont val="ＭＳ ゴシック"/>
        <charset val="128"/>
      </rPr>
      <t>2</t>
    </r>
    <r>
      <rPr>
        <b/>
        <sz val="11"/>
        <color indexed="8"/>
        <rFont val="ＭＳ ゴシック"/>
        <charset val="128"/>
      </rPr>
      <t>)</t>
    </r>
  </si>
  <si>
    <r>
      <rPr>
        <b/>
        <sz val="11"/>
        <color indexed="8"/>
        <rFont val="ＭＳ ゴシック"/>
        <charset val="128"/>
      </rPr>
      <t>人口密度(人/km</t>
    </r>
    <r>
      <rPr>
        <b/>
        <vertAlign val="superscript"/>
        <sz val="11"/>
        <color indexed="8"/>
        <rFont val="ＭＳ ゴシック"/>
        <charset val="128"/>
      </rPr>
      <t>2</t>
    </r>
    <r>
      <rPr>
        <b/>
        <sz val="11"/>
        <color indexed="8"/>
        <rFont val="ＭＳ ゴシック"/>
        <charset val="128"/>
      </rPr>
      <t>)</t>
    </r>
  </si>
  <si>
    <t>グラフ凡例</t>
  </si>
  <si>
    <t>■</t>
  </si>
  <si>
    <t>当該団体値（当該値）</t>
  </si>
  <si>
    <t>資金不足比率(％)</t>
  </si>
  <si>
    <t>自己資本構成比率(％)</t>
  </si>
  <si>
    <t>普及率(％)</t>
  </si>
  <si>
    <t>有収率(％)</t>
  </si>
  <si>
    <r>
      <rPr>
        <b/>
        <sz val="11"/>
        <color indexed="8"/>
        <rFont val="ＭＳ ゴシック"/>
        <charset val="128"/>
      </rPr>
      <t>1か月20ｍ</t>
    </r>
    <r>
      <rPr>
        <b/>
        <vertAlign val="superscript"/>
        <sz val="12"/>
        <color indexed="8"/>
        <rFont val="ＭＳ ゴシック"/>
        <charset val="128"/>
      </rPr>
      <t>3</t>
    </r>
    <r>
      <rPr>
        <b/>
        <sz val="11"/>
        <color indexed="8"/>
        <rFont val="ＭＳ ゴシック"/>
        <charset val="128"/>
      </rPr>
      <t>当たり家庭料金(円)</t>
    </r>
  </si>
  <si>
    <t>処理区域内人口(人)</t>
  </si>
  <si>
    <r>
      <rPr>
        <b/>
        <sz val="11"/>
        <color indexed="8"/>
        <rFont val="ＭＳ ゴシック"/>
        <charset val="128"/>
      </rPr>
      <t>処理区域面積(km</t>
    </r>
    <r>
      <rPr>
        <b/>
        <vertAlign val="superscript"/>
        <sz val="11"/>
        <color indexed="8"/>
        <rFont val="ＭＳ ゴシック"/>
        <charset val="128"/>
      </rPr>
      <t>2</t>
    </r>
    <r>
      <rPr>
        <b/>
        <sz val="11"/>
        <color indexed="8"/>
        <rFont val="ＭＳ ゴシック"/>
        <charset val="128"/>
      </rPr>
      <t>)</t>
    </r>
  </si>
  <si>
    <r>
      <rPr>
        <b/>
        <sz val="11"/>
        <color indexed="8"/>
        <rFont val="ＭＳ ゴシック"/>
        <charset val="128"/>
      </rPr>
      <t>処理区域内人口密度(人/km</t>
    </r>
    <r>
      <rPr>
        <b/>
        <vertAlign val="superscript"/>
        <sz val="11"/>
        <color indexed="8"/>
        <rFont val="ＭＳ ゴシック"/>
        <charset val="128"/>
      </rPr>
      <t>2</t>
    </r>
    <r>
      <rPr>
        <b/>
        <sz val="11"/>
        <color indexed="8"/>
        <rFont val="ＭＳ ゴシック"/>
        <charset val="128"/>
      </rPr>
      <t>)</t>
    </r>
  </si>
  <si>
    <t>－</t>
  </si>
  <si>
    <t>類似団体平均値（平均値）</t>
  </si>
  <si>
    <t>【】</t>
  </si>
  <si>
    <t>平成26年度全国平均</t>
  </si>
  <si>
    <t>分析欄</t>
  </si>
  <si>
    <t>1. 経営の健全性・効率性</t>
  </si>
  <si>
    <t>1. 経営の健全性・効率性について</t>
  </si>
  <si>
    <t>　事業は完了しているため、今後は維持管理のみを行っていく。
　地方債については、償還のピークは既に過ぎている。経費回収率や施設利用率が類似団体と比べ低い傾向にあるので、効率的な業務を行い、改善に努めていく。</t>
  </si>
  <si>
    <t>「単年度の収支」</t>
  </si>
  <si>
    <t>「累積欠損」</t>
  </si>
  <si>
    <t>「支払能力」</t>
  </si>
  <si>
    <t>「債務残高」</t>
  </si>
  <si>
    <t>2. 老朽化の状況について</t>
  </si>
  <si>
    <t>　法定耐用年数を超えた管渠がないので、更新した管渠は少ない。
　将来の更新に備え、計画的な経営や適正な維持管理に努めていく。</t>
  </si>
  <si>
    <t>「料金水準の適切性」</t>
  </si>
  <si>
    <t>「費用の効率性」</t>
  </si>
  <si>
    <t>「施設の効率性」</t>
  </si>
  <si>
    <t>「使用料対象の捕捉」</t>
  </si>
  <si>
    <t>2. 老朽化の状況</t>
  </si>
  <si>
    <t>全体総括</t>
  </si>
  <si>
    <t>　将来的には、公共下水道事業への統合も考えられるが、現時点では、農業集落排水として事業を継続していく。
　財政状況の厳しい中、効率的な維持管理を行い、コストの削減に努めていく。</t>
  </si>
  <si>
    <t>「施設全体の減価償却の状況」</t>
  </si>
  <si>
    <t>「管渠の経年化の状況」</t>
  </si>
  <si>
    <t>「管渠の更新投資・老朽化対策の実施状況」</t>
  </si>
  <si>
    <t>※　法適用企業と類似団体区分が同じため、収益的収支比率の類似団体平均等を表示していません。</t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</si>
  <si>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</si>
  <si>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下水道事業(法非適用)</t>
  </si>
  <si>
    <t>項番</t>
  </si>
  <si>
    <t>大項目</t>
  </si>
  <si>
    <t>年度</t>
  </si>
  <si>
    <t>団体CD</t>
  </si>
  <si>
    <t>業務CD</t>
  </si>
  <si>
    <t>業種CD</t>
  </si>
  <si>
    <t>事業CD</t>
  </si>
  <si>
    <t>施設CD</t>
  </si>
  <si>
    <t>基本情報</t>
  </si>
  <si>
    <t>中項目</t>
  </si>
  <si>
    <t>①収益的収支比率(％)</t>
  </si>
  <si>
    <t>②累積欠損金比率(％)</t>
  </si>
  <si>
    <t>③流動比率(％)</t>
  </si>
  <si>
    <t>④企業債残高対事業規模比率(％)</t>
  </si>
  <si>
    <t>⑤経費回収率(％)</t>
  </si>
  <si>
    <t>⑥汚水処理原価(円)</t>
  </si>
  <si>
    <t>⑦施設利用率(％)</t>
  </si>
  <si>
    <t>⑧水洗化率(％)</t>
  </si>
  <si>
    <t>①有形固定資産減価償却率(％)</t>
  </si>
  <si>
    <t>②管渠老朽化率(％)</t>
  </si>
  <si>
    <t>③管渠改善率(％)</t>
  </si>
  <si>
    <t>小項目</t>
  </si>
  <si>
    <t>都道府県名</t>
  </si>
  <si>
    <t>法適・法非適</t>
  </si>
  <si>
    <t>業種名称</t>
  </si>
  <si>
    <t>事業名称</t>
  </si>
  <si>
    <t>類似団体</t>
  </si>
  <si>
    <t>資金不足比率</t>
  </si>
  <si>
    <t>自己資本構成比率</t>
  </si>
  <si>
    <t>普及率</t>
  </si>
  <si>
    <t>有収率</t>
  </si>
  <si>
    <t>1ヶ月20㎥当たり家庭料金</t>
  </si>
  <si>
    <t>人口</t>
  </si>
  <si>
    <t>面積</t>
  </si>
  <si>
    <t>人口密度</t>
  </si>
  <si>
    <t>処理区域内人口</t>
  </si>
  <si>
    <t>処理区域面積</t>
  </si>
  <si>
    <t>処理区域内人口密度</t>
  </si>
  <si>
    <t>比率(N-4)</t>
  </si>
  <si>
    <t>比率(N-3)</t>
  </si>
  <si>
    <t>比率(N-2)</t>
  </si>
  <si>
    <t>比率(N-1)</t>
  </si>
  <si>
    <t>比率(N)</t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</si>
  <si>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</si>
  <si>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</si>
  <si>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</si>
  <si>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</si>
  <si>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</si>
  <si>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</si>
  <si>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</si>
  <si>
    <t>愛知県　犬山市</t>
  </si>
  <si>
    <t>法非適用</t>
  </si>
  <si>
    <t>下水道事業</t>
  </si>
  <si>
    <t>農業集落排水</t>
  </si>
  <si>
    <t>F3</t>
  </si>
  <si>
    <t>-</t>
  </si>
  <si>
    <t>該当数値なし</t>
  </si>
  <si>
    <t>Ｎ－４年度</t>
  </si>
  <si>
    <t>Ｎ－３年度</t>
  </si>
  <si>
    <t>Ｎ－２年度</t>
  </si>
  <si>
    <t>Ｎ－１年度</t>
  </si>
  <si>
    <t>Ｎ年度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</si>
</sst>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0.00_);[Red]\(0.00\)"/>
    <numFmt numFmtId="177" formatCode="ge"/>
    <numFmt numFmtId="178" formatCode="#,##0.00;&quot;△&quot;#,##0.00"/>
    <numFmt numFmtId="179" formatCode="#,##0.00;&quot;△&quot;#,##0.00;&quot;-&quot;"/>
    <numFmt numFmtId="180" formatCode="#,##0;&quot;△&quot;#,##0"/>
  </numFmts>
  <fonts count="22">
    <font>
      <sz val="11"/>
      <color indexed="8"/>
      <name val="ＭＳ Ｐゴシック"/>
      <charset val="128"/>
    </font>
    <font>
      <sz val="11"/>
      <color indexed="9"/>
      <name val="ＭＳ Ｐゴシック"/>
      <charset val="128"/>
    </font>
    <font>
      <b/>
      <sz val="11"/>
      <color indexed="8"/>
      <name val="ＭＳ ゴシック"/>
      <charset val="128"/>
    </font>
    <font>
      <sz val="11"/>
      <color indexed="8"/>
      <name val="ＭＳ ゴシック"/>
      <charset val="128"/>
    </font>
    <font>
      <b/>
      <sz val="24"/>
      <color indexed="8"/>
      <name val="ＭＳ ゴシック"/>
      <charset val="128"/>
    </font>
    <font>
      <b/>
      <sz val="14"/>
      <color indexed="8"/>
      <name val="ＭＳ ゴシック"/>
      <charset val="128"/>
    </font>
    <font>
      <b/>
      <sz val="9"/>
      <color indexed="8"/>
      <name val="ＭＳ ゴシック"/>
      <charset val="128"/>
    </font>
    <font>
      <sz val="9"/>
      <color indexed="8"/>
      <name val="ＭＳ ゴシック"/>
      <charset val="128"/>
    </font>
    <font>
      <b/>
      <sz val="11"/>
      <color indexed="48"/>
      <name val="ＭＳ ゴシック"/>
      <charset val="128"/>
    </font>
    <font>
      <b/>
      <sz val="11"/>
      <color indexed="29"/>
      <name val="ＭＳ ゴシック"/>
      <charset val="128"/>
    </font>
    <font>
      <b/>
      <sz val="12"/>
      <color indexed="8"/>
      <name val="ＭＳ ゴシック"/>
      <charset val="128"/>
    </font>
    <font>
      <sz val="11"/>
      <color indexed="8"/>
      <name val="ＭＳ ゴシック"/>
      <charset val="128"/>
    </font>
    <font>
      <sz val="11"/>
      <name val="ＭＳ ゴシック"/>
      <charset val="128"/>
    </font>
    <font>
      <sz val="11"/>
      <name val="ＭＳ Ｐゴシック"/>
      <charset val="128"/>
    </font>
    <font>
      <sz val="12"/>
      <color indexed="8"/>
      <name val="ＭＳ 明朝"/>
      <charset val="128"/>
    </font>
    <font>
      <sz val="12"/>
      <name val="ＭＳ 明朝"/>
      <charset val="128"/>
    </font>
    <font>
      <sz val="9"/>
      <color indexed="8"/>
      <name val="ＭＳ ゴシック"/>
      <charset val="128"/>
    </font>
    <font>
      <sz val="9"/>
      <name val="ＭＳ ゴシック"/>
      <charset val="128"/>
    </font>
    <font>
      <b/>
      <vertAlign val="superscript"/>
      <sz val="11"/>
      <color indexed="8"/>
      <name val="ＭＳ ゴシック"/>
      <charset val="128"/>
    </font>
    <font>
      <b/>
      <vertAlign val="superscript"/>
      <sz val="12"/>
      <color indexed="8"/>
      <name val="ＭＳ ゴシック"/>
      <charset val="128"/>
    </font>
    <font>
      <sz val="11"/>
      <color indexed="8"/>
      <name val="ＭＳ Ｐゴシック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</cellStyleXfs>
  <cellXfs count="81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3" borderId="1" xfId="0" applyNumberFormat="1" applyFill="1" applyBorder="1" applyAlignment="1">
      <alignment vertical="center" shrinkToFit="1"/>
    </xf>
    <xf numFmtId="0" fontId="0" fillId="0" borderId="1" xfId="0" applyNumberFormat="1" applyBorder="1" applyAlignment="1">
      <alignment vertical="center" shrinkToFit="1"/>
    </xf>
    <xf numFmtId="0" fontId="0" fillId="4" borderId="1" xfId="0" applyFill="1" applyBorder="1">
      <alignment vertical="center"/>
    </xf>
    <xf numFmtId="177" fontId="0" fillId="0" borderId="1" xfId="0" applyNumberFormat="1" applyBorder="1">
      <alignment vertical="center"/>
    </xf>
    <xf numFmtId="178" fontId="0" fillId="3" borderId="1" xfId="3" applyNumberFormat="1" applyFont="1" applyFill="1" applyBorder="1" applyAlignment="1">
      <alignment vertical="center" shrinkToFit="1"/>
    </xf>
    <xf numFmtId="178" fontId="0" fillId="0" borderId="1" xfId="3" applyNumberFormat="1" applyFont="1" applyBorder="1" applyAlignment="1">
      <alignment vertical="center" shrinkToFit="1"/>
    </xf>
    <xf numFmtId="0" fontId="1" fillId="0" borderId="0" xfId="0" applyFont="1">
      <alignment vertical="center"/>
    </xf>
    <xf numFmtId="179" fontId="0" fillId="3" borderId="1" xfId="3" applyNumberFormat="1" applyFont="1" applyFill="1" applyBorder="1" applyAlignment="1">
      <alignment vertical="center" shrinkToFit="1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5" fillId="0" borderId="7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80" fontId="3" fillId="0" borderId="1" xfId="0" applyNumberFormat="1" applyFont="1" applyBorder="1" applyAlignment="1" applyProtection="1">
      <alignment horizontal="center" vertical="center"/>
      <protection hidden="1"/>
    </xf>
    <xf numFmtId="178" fontId="3" fillId="0" borderId="1" xfId="0" applyNumberFormat="1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  <protection hidden="1"/>
    </xf>
    <xf numFmtId="49" fontId="2" fillId="0" borderId="8" xfId="0" applyNumberFormat="1" applyFont="1" applyBorder="1" applyAlignment="1" applyProtection="1">
      <alignment horizontal="left" vertical="center"/>
      <protection hidden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20">
    <cellStyle name="桁区切り" xfId="3" builtinId="6"/>
    <cellStyle name="桁区切り 2" xfId="5"/>
    <cellStyle name="桁区切り 3" xfId="1"/>
    <cellStyle name="桁区切り 3 2" xfId="2"/>
    <cellStyle name="通貨 2" xfId="6"/>
    <cellStyle name="標準" xfId="0" builtinId="0"/>
    <cellStyle name="標準 2" xfId="7"/>
    <cellStyle name="標準 2 2" xfId="8"/>
    <cellStyle name="標準 2 3" xfId="9"/>
    <cellStyle name="標準 2 3 2" xfId="10"/>
    <cellStyle name="標準 2 4" xfId="4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36992"/>
        <c:axId val="9283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36992"/>
        <c:axId val="92838912"/>
      </c:lineChart>
      <c:dateAx>
        <c:axId val="9283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38912"/>
        <c:crosses val="autoZero"/>
        <c:auto val="0"/>
        <c:lblOffset val="100"/>
        <c:baseTimeUnit val="years"/>
        <c:majorUnit val="1"/>
        <c:majorTimeUnit val="years"/>
        <c:minorUnit val="1"/>
        <c:minorTimeUnit val="years"/>
      </c:dateAx>
      <c:valAx>
        <c:axId val="92838912"/>
        <c:scaling>
          <c:orientation val="minMax"/>
        </c:scaling>
        <c:delete val="0"/>
        <c:axPos val="l"/>
        <c:majorGridlines>
          <c:spPr>
            <a:ln w="3175">
              <a:solidFill>
                <a:srgbClr val="A6A6A6"/>
              </a:solidFill>
              <a:prstDash val="solid"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83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17.690000000000001</c:v>
                </c:pt>
                <c:pt idx="1">
                  <c:v>17.829999999999998</c:v>
                </c:pt>
                <c:pt idx="2">
                  <c:v>18.100000000000001</c:v>
                </c:pt>
                <c:pt idx="3">
                  <c:v>18.899999999999999</c:v>
                </c:pt>
                <c:pt idx="4">
                  <c:v>19.84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8528"/>
        <c:axId val="1020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8528"/>
        <c:axId val="102044800"/>
      </c:lineChart>
      <c:dateAx>
        <c:axId val="10203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44800"/>
        <c:crosses val="autoZero"/>
        <c:auto val="0"/>
        <c:lblOffset val="100"/>
        <c:baseTimeUnit val="years"/>
        <c:majorUnit val="1"/>
        <c:majorTimeUnit val="years"/>
        <c:minorUnit val="1"/>
        <c:minorTimeUnit val="years"/>
      </c:dateAx>
      <c:valAx>
        <c:axId val="102044800"/>
        <c:scaling>
          <c:orientation val="minMax"/>
        </c:scaling>
        <c:delete val="0"/>
        <c:axPos val="l"/>
        <c:majorGridlines>
          <c:spPr>
            <a:ln w="3175">
              <a:solidFill>
                <a:srgbClr val="A6A6A6"/>
              </a:solidFill>
              <a:prstDash val="solid"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03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95.48</c:v>
                </c:pt>
                <c:pt idx="1">
                  <c:v>89.19</c:v>
                </c:pt>
                <c:pt idx="2">
                  <c:v>91.48</c:v>
                </c:pt>
                <c:pt idx="3">
                  <c:v>92.13</c:v>
                </c:pt>
                <c:pt idx="4">
                  <c:v>91.76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93568"/>
        <c:axId val="10209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93568"/>
        <c:axId val="102095488"/>
      </c:lineChart>
      <c:dateAx>
        <c:axId val="10209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95488"/>
        <c:crosses val="autoZero"/>
        <c:auto val="0"/>
        <c:lblOffset val="100"/>
        <c:baseTimeUnit val="years"/>
        <c:majorUnit val="1"/>
        <c:majorTimeUnit val="years"/>
        <c:minorUnit val="1"/>
        <c:minorTimeUnit val="years"/>
      </c:dateAx>
      <c:valAx>
        <c:axId val="102095488"/>
        <c:scaling>
          <c:orientation val="minMax"/>
        </c:scaling>
        <c:delete val="0"/>
        <c:axPos val="l"/>
        <c:majorGridlines>
          <c:spPr>
            <a:ln w="3175">
              <a:solidFill>
                <a:srgbClr val="A6A6A6"/>
              </a:solidFill>
              <a:prstDash val="solid"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09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72.94</c:v>
                </c:pt>
                <c:pt idx="1">
                  <c:v>73.83</c:v>
                </c:pt>
                <c:pt idx="2">
                  <c:v>73.180000000000007</c:v>
                </c:pt>
                <c:pt idx="3">
                  <c:v>71.97</c:v>
                </c:pt>
                <c:pt idx="4">
                  <c:v>76.010000000000005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59008"/>
        <c:axId val="9647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59008"/>
        <c:axId val="96473856"/>
      </c:lineChart>
      <c:dateAx>
        <c:axId val="9285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73856"/>
        <c:crosses val="autoZero"/>
        <c:auto val="0"/>
        <c:lblOffset val="100"/>
        <c:baseTimeUnit val="years"/>
        <c:majorUnit val="1"/>
        <c:majorTimeUnit val="years"/>
        <c:minorUnit val="1"/>
        <c:minorTimeUnit val="years"/>
      </c:dateAx>
      <c:valAx>
        <c:axId val="96473856"/>
        <c:scaling>
          <c:orientation val="minMax"/>
        </c:scaling>
        <c:delete val="0"/>
        <c:axPos val="l"/>
        <c:majorGridlines>
          <c:spPr>
            <a:ln w="3175">
              <a:solidFill>
                <a:srgbClr val="A6A6A6"/>
              </a:solidFill>
              <a:prstDash val="solid"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85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22624"/>
        <c:axId val="9652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22624"/>
        <c:axId val="96524544"/>
      </c:lineChart>
      <c:dateAx>
        <c:axId val="9652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24544"/>
        <c:crosses val="autoZero"/>
        <c:auto val="0"/>
        <c:lblOffset val="100"/>
        <c:baseTimeUnit val="years"/>
        <c:majorUnit val="1"/>
        <c:majorTimeUnit val="years"/>
        <c:minorUnit val="1"/>
        <c:minorTimeUnit val="years"/>
      </c:dateAx>
      <c:valAx>
        <c:axId val="96524544"/>
        <c:scaling>
          <c:orientation val="minMax"/>
        </c:scaling>
        <c:delete val="0"/>
        <c:axPos val="l"/>
        <c:majorGridlines>
          <c:spPr>
            <a:ln w="3175">
              <a:solidFill>
                <a:srgbClr val="A6A6A6"/>
              </a:solidFill>
              <a:prstDash val="solid"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52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83136"/>
        <c:axId val="10068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83136"/>
        <c:axId val="100689408"/>
      </c:lineChart>
      <c:dateAx>
        <c:axId val="10068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89408"/>
        <c:crosses val="autoZero"/>
        <c:auto val="0"/>
        <c:lblOffset val="100"/>
        <c:baseTimeUnit val="years"/>
        <c:majorUnit val="1"/>
        <c:majorTimeUnit val="years"/>
        <c:minorUnit val="1"/>
        <c:minorTimeUnit val="years"/>
      </c:dateAx>
      <c:valAx>
        <c:axId val="100689408"/>
        <c:scaling>
          <c:orientation val="minMax"/>
        </c:scaling>
        <c:delete val="0"/>
        <c:axPos val="l"/>
        <c:majorGridlines>
          <c:spPr>
            <a:ln w="3175">
              <a:solidFill>
                <a:srgbClr val="A6A6A6"/>
              </a:solidFill>
              <a:prstDash val="solid"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68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29984"/>
        <c:axId val="10073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29984"/>
        <c:axId val="100731904"/>
      </c:lineChart>
      <c:dateAx>
        <c:axId val="10072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31904"/>
        <c:crosses val="autoZero"/>
        <c:auto val="0"/>
        <c:lblOffset val="100"/>
        <c:baseTimeUnit val="years"/>
        <c:majorUnit val="1"/>
        <c:majorTimeUnit val="years"/>
        <c:minorUnit val="1"/>
        <c:minorTimeUnit val="years"/>
      </c:dateAx>
      <c:valAx>
        <c:axId val="100731904"/>
        <c:scaling>
          <c:orientation val="minMax"/>
        </c:scaling>
        <c:delete val="0"/>
        <c:axPos val="l"/>
        <c:majorGridlines>
          <c:spPr>
            <a:ln w="3175">
              <a:solidFill>
                <a:srgbClr val="A6A6A6"/>
              </a:solidFill>
              <a:prstDash val="solid"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72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64672"/>
        <c:axId val="10076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64672"/>
        <c:axId val="100766848"/>
      </c:lineChart>
      <c:dateAx>
        <c:axId val="10076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66848"/>
        <c:crosses val="autoZero"/>
        <c:auto val="0"/>
        <c:lblOffset val="100"/>
        <c:baseTimeUnit val="years"/>
        <c:majorUnit val="1"/>
        <c:majorTimeUnit val="years"/>
        <c:minorUnit val="1"/>
        <c:minorTimeUnit val="years"/>
      </c:dateAx>
      <c:valAx>
        <c:axId val="100766848"/>
        <c:scaling>
          <c:orientation val="minMax"/>
        </c:scaling>
        <c:delete val="0"/>
        <c:axPos val="l"/>
        <c:majorGridlines>
          <c:spPr>
            <a:ln w="3175">
              <a:solidFill>
                <a:srgbClr val="A6A6A6"/>
              </a:solidFill>
              <a:prstDash val="solid"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76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499.61</c:v>
                </c:pt>
                <c:pt idx="1">
                  <c:v>257.47000000000003</c:v>
                </c:pt>
                <c:pt idx="2">
                  <c:v>378.54</c:v>
                </c:pt>
                <c:pt idx="3">
                  <c:v>310.43</c:v>
                </c:pt>
                <c:pt idx="4">
                  <c:v>129.62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72960"/>
        <c:axId val="10087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72960"/>
        <c:axId val="100874880"/>
      </c:lineChart>
      <c:dateAx>
        <c:axId val="10087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74880"/>
        <c:crosses val="autoZero"/>
        <c:auto val="0"/>
        <c:lblOffset val="100"/>
        <c:baseTimeUnit val="years"/>
        <c:majorUnit val="1"/>
        <c:majorTimeUnit val="years"/>
        <c:minorUnit val="1"/>
        <c:minorTimeUnit val="years"/>
      </c:dateAx>
      <c:valAx>
        <c:axId val="100874880"/>
        <c:scaling>
          <c:orientation val="minMax"/>
        </c:scaling>
        <c:delete val="0"/>
        <c:axPos val="l"/>
        <c:majorGridlines>
          <c:spPr>
            <a:ln w="3175">
              <a:solidFill>
                <a:srgbClr val="A6A6A6"/>
              </a:solidFill>
              <a:prstDash val="solid"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87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15.15</c:v>
                </c:pt>
                <c:pt idx="1">
                  <c:v>17.059999999999999</c:v>
                </c:pt>
                <c:pt idx="2">
                  <c:v>15.74</c:v>
                </c:pt>
                <c:pt idx="3">
                  <c:v>16.52</c:v>
                </c:pt>
                <c:pt idx="4">
                  <c:v>18.64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13536"/>
        <c:axId val="10091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13536"/>
        <c:axId val="100915456"/>
      </c:lineChart>
      <c:dateAx>
        <c:axId val="10091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15456"/>
        <c:crosses val="autoZero"/>
        <c:auto val="0"/>
        <c:lblOffset val="100"/>
        <c:baseTimeUnit val="years"/>
        <c:majorUnit val="1"/>
        <c:majorTimeUnit val="years"/>
        <c:minorUnit val="1"/>
        <c:minorTimeUnit val="years"/>
      </c:dateAx>
      <c:valAx>
        <c:axId val="100915456"/>
        <c:scaling>
          <c:orientation val="minMax"/>
        </c:scaling>
        <c:delete val="0"/>
        <c:axPos val="l"/>
        <c:majorGridlines>
          <c:spPr>
            <a:ln w="3175">
              <a:solidFill>
                <a:srgbClr val="A6A6A6"/>
              </a:solidFill>
              <a:prstDash val="solid"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91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</c:spPr>
          </c:dPt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866.22</c:v>
                </c:pt>
                <c:pt idx="1">
                  <c:v>764.78</c:v>
                </c:pt>
                <c:pt idx="2">
                  <c:v>832.35</c:v>
                </c:pt>
                <c:pt idx="3">
                  <c:v>800.4</c:v>
                </c:pt>
                <c:pt idx="4">
                  <c:v>723.9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04224"/>
        <c:axId val="10200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04224"/>
        <c:axId val="102006144"/>
      </c:lineChart>
      <c:dateAx>
        <c:axId val="10200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06144"/>
        <c:crosses val="autoZero"/>
        <c:auto val="0"/>
        <c:lblOffset val="100"/>
        <c:baseTimeUnit val="years"/>
        <c:majorUnit val="1"/>
        <c:majorTimeUnit val="years"/>
        <c:minorUnit val="1"/>
        <c:minorTimeUnit val="years"/>
      </c:dateAx>
      <c:valAx>
        <c:axId val="102006144"/>
        <c:scaling>
          <c:orientation val="minMax"/>
        </c:scaling>
        <c:delete val="0"/>
        <c:axPos val="l"/>
        <c:majorGridlines>
          <c:spPr>
            <a:ln w="3175">
              <a:solidFill>
                <a:srgbClr val="A6A6A6"/>
              </a:solidFill>
              <a:prstDash val="solid"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00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1025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102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1027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1028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15</xdr:row>
      <xdr:rowOff>170815</xdr:rowOff>
    </xdr:from>
    <xdr:to>
      <xdr:col>31</xdr:col>
      <xdr:colOff>0</xdr:colOff>
      <xdr:row>33</xdr:row>
      <xdr:rowOff>1270</xdr:rowOff>
    </xdr:to>
    <xdr:graphicFrame macro="">
      <xdr:nvGraphicFramePr>
        <xdr:cNvPr id="1030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170815</xdr:rowOff>
    </xdr:from>
    <xdr:to>
      <xdr:col>46</xdr:col>
      <xdr:colOff>0</xdr:colOff>
      <xdr:row>33</xdr:row>
      <xdr:rowOff>1270</xdr:rowOff>
    </xdr:to>
    <xdr:graphicFrame macro="">
      <xdr:nvGraphicFramePr>
        <xdr:cNvPr id="1031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170815</xdr:rowOff>
    </xdr:from>
    <xdr:to>
      <xdr:col>61</xdr:col>
      <xdr:colOff>0</xdr:colOff>
      <xdr:row>33</xdr:row>
      <xdr:rowOff>1270</xdr:rowOff>
    </xdr:to>
    <xdr:graphicFrame macro="">
      <xdr:nvGraphicFramePr>
        <xdr:cNvPr id="1032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170815</xdr:rowOff>
    </xdr:from>
    <xdr:to>
      <xdr:col>16</xdr:col>
      <xdr:colOff>0</xdr:colOff>
      <xdr:row>55</xdr:row>
      <xdr:rowOff>1270</xdr:rowOff>
    </xdr:to>
    <xdr:graphicFrame macro="">
      <xdr:nvGraphicFramePr>
        <xdr:cNvPr id="1033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170815</xdr:rowOff>
    </xdr:from>
    <xdr:to>
      <xdr:col>31</xdr:col>
      <xdr:colOff>0</xdr:colOff>
      <xdr:row>55</xdr:row>
      <xdr:rowOff>1270</xdr:rowOff>
    </xdr:to>
    <xdr:graphicFrame macro="">
      <xdr:nvGraphicFramePr>
        <xdr:cNvPr id="1034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170815</xdr:rowOff>
    </xdr:from>
    <xdr:to>
      <xdr:col>46</xdr:col>
      <xdr:colOff>0</xdr:colOff>
      <xdr:row>55</xdr:row>
      <xdr:rowOff>1270</xdr:rowOff>
    </xdr:to>
    <xdr:graphicFrame macro="">
      <xdr:nvGraphicFramePr>
        <xdr:cNvPr id="103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170815</xdr:rowOff>
    </xdr:from>
    <xdr:to>
      <xdr:col>61</xdr:col>
      <xdr:colOff>0</xdr:colOff>
      <xdr:row>55</xdr:row>
      <xdr:rowOff>1270</xdr:rowOff>
    </xdr:to>
    <xdr:graphicFrame macro="">
      <xdr:nvGraphicFramePr>
        <xdr:cNvPr id="1036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66675</xdr:rowOff>
    </xdr:to>
    <xdr:sp macro="" textlink="">
      <xdr:nvSpPr>
        <xdr:cNvPr id="1029" name="テキスト ボックス 5"/>
        <xdr:cNvSpPr txBox="1">
          <a:spLocks noChangeArrowheads="1"/>
        </xdr:cNvSpPr>
      </xdr:nvSpPr>
      <xdr:spPr bwMode="auto">
        <a:xfrm>
          <a:off x="485775" y="2790825"/>
          <a:ext cx="400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①収益的収支比率(％)</a:t>
          </a: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66675</xdr:rowOff>
    </xdr:to>
    <xdr:sp macro="" textlink="">
      <xdr:nvSpPr>
        <xdr:cNvPr id="1037" name="テキスト ボックス 13"/>
        <xdr:cNvSpPr txBox="1">
          <a:spLocks noChangeArrowheads="1"/>
        </xdr:cNvSpPr>
      </xdr:nvSpPr>
      <xdr:spPr bwMode="auto">
        <a:xfrm>
          <a:off x="4772025" y="2790825"/>
          <a:ext cx="400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②累積欠損金比率(％)</a:t>
          </a: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66675</xdr:rowOff>
    </xdr:to>
    <xdr:sp macro="" textlink="">
      <xdr:nvSpPr>
        <xdr:cNvPr id="1038" name="テキスト ボックス 14"/>
        <xdr:cNvSpPr txBox="1">
          <a:spLocks noChangeArrowheads="1"/>
        </xdr:cNvSpPr>
      </xdr:nvSpPr>
      <xdr:spPr bwMode="auto">
        <a:xfrm>
          <a:off x="9058275" y="2790825"/>
          <a:ext cx="400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③流動比率(％)</a:t>
          </a: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66675</xdr:rowOff>
    </xdr:to>
    <xdr:sp macro="" textlink="">
      <xdr:nvSpPr>
        <xdr:cNvPr id="1039" name="テキスト ボックス 15"/>
        <xdr:cNvSpPr txBox="1">
          <a:spLocks noChangeArrowheads="1"/>
        </xdr:cNvSpPr>
      </xdr:nvSpPr>
      <xdr:spPr bwMode="auto">
        <a:xfrm>
          <a:off x="13344525" y="2790825"/>
          <a:ext cx="400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④企業債残高対事業規模比率(％)</a:t>
          </a: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66675</xdr:rowOff>
    </xdr:to>
    <xdr:sp macro="" textlink="">
      <xdr:nvSpPr>
        <xdr:cNvPr id="1040" name="テキスト ボックス 16"/>
        <xdr:cNvSpPr txBox="1">
          <a:spLocks noChangeArrowheads="1"/>
        </xdr:cNvSpPr>
      </xdr:nvSpPr>
      <xdr:spPr bwMode="auto">
        <a:xfrm>
          <a:off x="485775" y="6562725"/>
          <a:ext cx="400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⑤経費回収率(％)</a:t>
          </a: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66675</xdr:rowOff>
    </xdr:to>
    <xdr:sp macro="" textlink="">
      <xdr:nvSpPr>
        <xdr:cNvPr id="1041" name="テキスト ボックス 17"/>
        <xdr:cNvSpPr txBox="1">
          <a:spLocks noChangeArrowheads="1"/>
        </xdr:cNvSpPr>
      </xdr:nvSpPr>
      <xdr:spPr bwMode="auto">
        <a:xfrm>
          <a:off x="4772025" y="6562725"/>
          <a:ext cx="400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⑥汚水処理原価(円)</a:t>
          </a: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66675</xdr:rowOff>
    </xdr:to>
    <xdr:sp macro="" textlink="">
      <xdr:nvSpPr>
        <xdr:cNvPr id="1042" name="テキスト ボックス 18"/>
        <xdr:cNvSpPr txBox="1">
          <a:spLocks noChangeArrowheads="1"/>
        </xdr:cNvSpPr>
      </xdr:nvSpPr>
      <xdr:spPr bwMode="auto">
        <a:xfrm>
          <a:off x="9058275" y="6562725"/>
          <a:ext cx="400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⑦施設利用率(％)</a:t>
          </a: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66675</xdr:rowOff>
    </xdr:to>
    <xdr:sp macro="" textlink="">
      <xdr:nvSpPr>
        <xdr:cNvPr id="1043" name="テキスト ボックス 19"/>
        <xdr:cNvSpPr txBox="1">
          <a:spLocks noChangeArrowheads="1"/>
        </xdr:cNvSpPr>
      </xdr:nvSpPr>
      <xdr:spPr bwMode="auto">
        <a:xfrm>
          <a:off x="13344525" y="6562725"/>
          <a:ext cx="400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⑧水洗化率(％)</a:t>
          </a: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66675</xdr:rowOff>
    </xdr:to>
    <xdr:sp macro="" textlink="">
      <xdr:nvSpPr>
        <xdr:cNvPr id="1044" name="テキスト ボックス 20"/>
        <xdr:cNvSpPr txBox="1">
          <a:spLocks noChangeArrowheads="1"/>
        </xdr:cNvSpPr>
      </xdr:nvSpPr>
      <xdr:spPr bwMode="auto">
        <a:xfrm>
          <a:off x="485775" y="10677525"/>
          <a:ext cx="514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①有形固定資産減価償却率(％)</a:t>
          </a: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66675</xdr:rowOff>
    </xdr:to>
    <xdr:sp macro="" textlink="">
      <xdr:nvSpPr>
        <xdr:cNvPr id="1045" name="テキスト ボックス 21"/>
        <xdr:cNvSpPr txBox="1">
          <a:spLocks noChangeArrowheads="1"/>
        </xdr:cNvSpPr>
      </xdr:nvSpPr>
      <xdr:spPr bwMode="auto">
        <a:xfrm>
          <a:off x="6200775" y="10677525"/>
          <a:ext cx="514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②管渠老朽化率(％)</a:t>
          </a: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66675</xdr:rowOff>
    </xdr:to>
    <xdr:sp macro="" textlink="">
      <xdr:nvSpPr>
        <xdr:cNvPr id="1046" name="テキスト ボックス 22"/>
        <xdr:cNvSpPr txBox="1">
          <a:spLocks noChangeArrowheads="1"/>
        </xdr:cNvSpPr>
      </xdr:nvSpPr>
      <xdr:spPr bwMode="auto">
        <a:xfrm>
          <a:off x="11915775" y="10677525"/>
          <a:ext cx="514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③管渠改善率(％)</a:t>
          </a: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66675</xdr:rowOff>
    </xdr:to>
    <xdr:sp macro="" textlink="データ!AH6">
      <xdr:nvSpPr>
        <xdr:cNvPr id="1047" name="テキスト ボックス 23"/>
        <xdr:cNvSpPr txBox="1">
          <a:spLocks noChangeArrowheads="1"/>
        </xdr:cNvSpPr>
      </xdr:nvSpPr>
      <xdr:spPr bwMode="auto">
        <a:xfrm>
          <a:off x="3724275" y="2962275"/>
          <a:ext cx="762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r" rtl="0">
            <a:defRPr sz="1000"/>
          </a:pPr>
          <a:fld id="{240F15CA-9DA8-4F05-8C62-2EFB9D5B7CD2}" type="TxLink">
            <a:rPr lang="ja-JP" altLang="en-US"/>
            <a:pPr algn="r" rtl="0">
              <a:defRPr sz="1000"/>
            </a:pPr>
            <a:t> </a:t>
          </a:fld>
          <a:endParaRPr lang="ja-JP" altLang="en-US"/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66675</xdr:rowOff>
    </xdr:to>
    <xdr:sp macro="" textlink="データ!AS6">
      <xdr:nvSpPr>
        <xdr:cNvPr id="1048" name="テキスト ボックス 24"/>
        <xdr:cNvSpPr txBox="1">
          <a:spLocks noChangeArrowheads="1"/>
        </xdr:cNvSpPr>
      </xdr:nvSpPr>
      <xdr:spPr bwMode="auto">
        <a:xfrm>
          <a:off x="8010525" y="2962275"/>
          <a:ext cx="762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r" rtl="0">
            <a:defRPr sz="1000"/>
          </a:pPr>
          <a:fld id="{554CCFE6-55C3-40C9-8A21-A2A860ED1C56}" type="TxLink">
            <a:rPr lang="ja-JP" altLang="en-US"/>
            <a:pPr algn="r" rtl="0">
              <a:defRPr sz="1000"/>
            </a:pPr>
            <a:t> </a:t>
          </a:fld>
          <a:endParaRPr lang="ja-JP" altLang="en-US"/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66675</xdr:rowOff>
    </xdr:to>
    <xdr:sp macro="" textlink="データ!BD6">
      <xdr:nvSpPr>
        <xdr:cNvPr id="1049" name="テキスト ボックス 25"/>
        <xdr:cNvSpPr txBox="1">
          <a:spLocks noChangeArrowheads="1"/>
        </xdr:cNvSpPr>
      </xdr:nvSpPr>
      <xdr:spPr bwMode="auto">
        <a:xfrm>
          <a:off x="12296775" y="2962275"/>
          <a:ext cx="762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r" rtl="0">
            <a:defRPr sz="1000"/>
          </a:pPr>
          <a:fld id="{DCBD87F7-B862-4895-B33A-D2E7E529221D}" type="TxLink">
            <a:rPr lang="ja-JP" altLang="en-US"/>
            <a:pPr algn="r" rtl="0">
              <a:defRPr sz="1000"/>
            </a:pPr>
            <a:t> </a:t>
          </a:fld>
          <a:endParaRPr lang="ja-JP" altLang="en-US"/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66675</xdr:rowOff>
    </xdr:to>
    <xdr:sp macro="" textlink="データ!BO6">
      <xdr:nvSpPr>
        <xdr:cNvPr id="1050" name="テキスト ボックス 26"/>
        <xdr:cNvSpPr txBox="1">
          <a:spLocks noChangeArrowheads="1"/>
        </xdr:cNvSpPr>
      </xdr:nvSpPr>
      <xdr:spPr bwMode="auto">
        <a:xfrm>
          <a:off x="16583025" y="2962275"/>
          <a:ext cx="762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r" rtl="0">
            <a:defRPr sz="1000"/>
          </a:pPr>
          <a:fld id="{AE5664D0-EDA7-4238-97DF-4C40D888F632}" type="TxLink">
            <a:rPr lang="ja-JP" altLang="en-US"/>
            <a:pPr algn="r" rtl="0">
              <a:defRPr sz="1000"/>
            </a:pPr>
            <a:t>【992.47】</a:t>
          </a:fld>
          <a:endParaRPr lang="ja-JP" altLang="en-US"/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66675</xdr:rowOff>
    </xdr:to>
    <xdr:sp macro="" textlink="データ!DG6">
      <xdr:nvSpPr>
        <xdr:cNvPr id="1051" name="テキスト ボックス 27"/>
        <xdr:cNvSpPr txBox="1">
          <a:spLocks noChangeArrowheads="1"/>
        </xdr:cNvSpPr>
      </xdr:nvSpPr>
      <xdr:spPr bwMode="auto">
        <a:xfrm>
          <a:off x="16583025" y="6734175"/>
          <a:ext cx="762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r" rtl="0">
            <a:defRPr sz="1000"/>
          </a:pPr>
          <a:fld id="{E593F15E-F117-48BA-88F5-5220680B9D99}" type="TxLink">
            <a:rPr lang="ja-JP" altLang="en-US"/>
            <a:pPr algn="r" rtl="0">
              <a:defRPr sz="1000"/>
            </a:pPr>
            <a:t>【83.79】</a:t>
          </a:fld>
          <a:endParaRPr lang="ja-JP" altLang="en-US"/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66675</xdr:rowOff>
    </xdr:to>
    <xdr:sp macro="" textlink="データ!CV6">
      <xdr:nvSpPr>
        <xdr:cNvPr id="1052" name="テキスト ボックス 28"/>
        <xdr:cNvSpPr txBox="1">
          <a:spLocks noChangeArrowheads="1"/>
        </xdr:cNvSpPr>
      </xdr:nvSpPr>
      <xdr:spPr bwMode="auto">
        <a:xfrm>
          <a:off x="12296775" y="6734175"/>
          <a:ext cx="762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r" rtl="0">
            <a:defRPr sz="1000"/>
          </a:pPr>
          <a:fld id="{5B36D6D9-199A-4EA7-B551-C42A241B60CC}" type="TxLink">
            <a:rPr lang="ja-JP" altLang="en-US"/>
            <a:pPr algn="r" rtl="0">
              <a:defRPr sz="1000"/>
            </a:pPr>
            <a:t>【53.32】</a:t>
          </a:fld>
          <a:endParaRPr lang="ja-JP" altLang="en-US"/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66675</xdr:rowOff>
    </xdr:to>
    <xdr:sp macro="" textlink="データ!CK6">
      <xdr:nvSpPr>
        <xdr:cNvPr id="1053" name="テキスト ボックス 29"/>
        <xdr:cNvSpPr txBox="1">
          <a:spLocks noChangeArrowheads="1"/>
        </xdr:cNvSpPr>
      </xdr:nvSpPr>
      <xdr:spPr bwMode="auto">
        <a:xfrm>
          <a:off x="8010525" y="6734175"/>
          <a:ext cx="762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r" rtl="0">
            <a:defRPr sz="1000"/>
          </a:pPr>
          <a:fld id="{31CBDB2A-D8AD-4334-AA9C-193F4F5B19AB}" type="TxLink">
            <a:rPr lang="ja-JP" altLang="en-US"/>
            <a:pPr algn="r" rtl="0">
              <a:defRPr sz="1000"/>
            </a:pPr>
            <a:t>【295.10】</a:t>
          </a:fld>
          <a:endParaRPr lang="ja-JP" altLang="en-US"/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66675</xdr:rowOff>
    </xdr:to>
    <xdr:sp macro="" textlink="データ!BZ6">
      <xdr:nvSpPr>
        <xdr:cNvPr id="1054" name="テキスト ボックス 30"/>
        <xdr:cNvSpPr txBox="1">
          <a:spLocks noChangeArrowheads="1"/>
        </xdr:cNvSpPr>
      </xdr:nvSpPr>
      <xdr:spPr bwMode="auto">
        <a:xfrm>
          <a:off x="3724275" y="6734175"/>
          <a:ext cx="762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r" rtl="0">
            <a:defRPr sz="1000"/>
          </a:pPr>
          <a:fld id="{2D162A9B-572A-4011-A3FC-3BA862B80630}" type="TxLink">
            <a:rPr lang="ja-JP" altLang="en-US"/>
            <a:pPr algn="r" rtl="0">
              <a:defRPr sz="1000"/>
            </a:pPr>
            <a:t>【51.49】</a:t>
          </a:fld>
          <a:endParaRPr lang="ja-JP" altLang="en-US"/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66675</xdr:rowOff>
    </xdr:to>
    <xdr:sp macro="" textlink="データ!DR6">
      <xdr:nvSpPr>
        <xdr:cNvPr id="1055" name="テキスト ボックス 31"/>
        <xdr:cNvSpPr txBox="1">
          <a:spLocks noChangeArrowheads="1"/>
        </xdr:cNvSpPr>
      </xdr:nvSpPr>
      <xdr:spPr bwMode="auto">
        <a:xfrm>
          <a:off x="4867275" y="10848975"/>
          <a:ext cx="762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r" rtl="0">
            <a:defRPr sz="1000"/>
          </a:pPr>
          <a:fld id="{4DEF5B1B-9EED-4E52-9404-E94543D9B1AE}" type="TxLink">
            <a:rPr lang="ja-JP" altLang="en-US"/>
            <a:pPr algn="r" rtl="0">
              <a:defRPr sz="1000"/>
            </a:pPr>
            <a:t> </a:t>
          </a:fld>
          <a:endParaRPr lang="ja-JP" altLang="en-US"/>
        </a:p>
      </xdr:txBody>
    </xdr:sp>
    <xdr:clientData/>
  </xdr:twoCellAnchor>
  <xdr:twoCellAnchor>
    <xdr:from>
      <xdr:col>37</xdr:col>
      <xdr:colOff>104775</xdr:colOff>
      <xdr:row>63</xdr:row>
      <xdr:rowOff>0</xdr:rowOff>
    </xdr:from>
    <xdr:to>
      <xdr:col>40</xdr:col>
      <xdr:colOff>9525</xdr:colOff>
      <xdr:row>64</xdr:row>
      <xdr:rowOff>66675</xdr:rowOff>
    </xdr:to>
    <xdr:sp macro="" textlink="データ!EC6">
      <xdr:nvSpPr>
        <xdr:cNvPr id="1056" name="テキスト ボックス 32"/>
        <xdr:cNvSpPr txBox="1">
          <a:spLocks noChangeArrowheads="1"/>
        </xdr:cNvSpPr>
      </xdr:nvSpPr>
      <xdr:spPr bwMode="auto">
        <a:xfrm>
          <a:off x="10591800" y="10848975"/>
          <a:ext cx="762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r" rtl="0">
            <a:defRPr sz="1000"/>
          </a:pPr>
          <a:fld id="{EE7C8593-6349-47BA-AF46-D9FDAA4AD946}" type="TxLink">
            <a:rPr lang="ja-JP" altLang="en-US"/>
            <a:pPr algn="r" rtl="0">
              <a:defRPr sz="1000"/>
            </a:pPr>
            <a:t> </a:t>
          </a:fld>
          <a:endParaRPr lang="ja-JP" altLang="en-US"/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66675</xdr:rowOff>
    </xdr:to>
    <xdr:sp macro="" textlink="データ!EN6">
      <xdr:nvSpPr>
        <xdr:cNvPr id="1057" name="テキスト ボックス 33"/>
        <xdr:cNvSpPr txBox="1">
          <a:spLocks noChangeArrowheads="1"/>
        </xdr:cNvSpPr>
      </xdr:nvSpPr>
      <xdr:spPr bwMode="auto">
        <a:xfrm>
          <a:off x="16297275" y="10848975"/>
          <a:ext cx="762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r" rtl="0">
            <a:defRPr sz="1000"/>
          </a:pPr>
          <a:fld id="{C6165DFA-17F2-4EE1-9ED8-48BADB9E4F08}" type="TxLink">
            <a:rPr lang="ja-JP" altLang="en-US"/>
            <a:pPr algn="r" rtl="0">
              <a:defRPr sz="1000"/>
            </a:pPr>
            <a:t>【0.03】</a:t>
          </a:fld>
          <a:endParaRPr lang="ja-JP" altLang="en-US"/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1058" name="テキスト ボックス 34"/>
        <xdr:cNvSpPr txBox="1">
          <a:spLocks noChangeArrowheads="1"/>
        </xdr:cNvSpPr>
      </xdr:nvSpPr>
      <xdr:spPr bwMode="auto">
        <a:xfrm>
          <a:off x="4810125" y="3000375"/>
          <a:ext cx="3905250" cy="2562225"/>
        </a:xfrm>
        <a:prstGeom prst="rect">
          <a:avLst/>
        </a:prstGeom>
        <a:solidFill>
          <a:srgbClr val="FFFFFF">
            <a:alpha val="70000"/>
          </a:srgbClr>
        </a:solidFill>
        <a:ln w="9525">
          <a:solidFill>
            <a:srgbClr val="A5A5A5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宋体"/>
              <a:ea typeface="宋体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1059" name="テキスト ボックス 35"/>
        <xdr:cNvSpPr txBox="1">
          <a:spLocks noChangeArrowheads="1"/>
        </xdr:cNvSpPr>
      </xdr:nvSpPr>
      <xdr:spPr bwMode="auto">
        <a:xfrm>
          <a:off x="9105900" y="3000375"/>
          <a:ext cx="3905250" cy="2562225"/>
        </a:xfrm>
        <a:prstGeom prst="rect">
          <a:avLst/>
        </a:prstGeom>
        <a:solidFill>
          <a:srgbClr val="FFFFFF">
            <a:alpha val="70000"/>
          </a:srgbClr>
        </a:solidFill>
        <a:ln w="9525">
          <a:solidFill>
            <a:srgbClr val="A5A5A5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宋体"/>
              <a:ea typeface="宋体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1060" name="テキスト ボックス 36"/>
        <xdr:cNvSpPr txBox="1">
          <a:spLocks noChangeArrowheads="1"/>
        </xdr:cNvSpPr>
      </xdr:nvSpPr>
      <xdr:spPr bwMode="auto">
        <a:xfrm>
          <a:off x="542925" y="10934700"/>
          <a:ext cx="5029200" cy="2457450"/>
        </a:xfrm>
        <a:prstGeom prst="rect">
          <a:avLst/>
        </a:prstGeom>
        <a:solidFill>
          <a:srgbClr val="FFFFFF">
            <a:alpha val="70000"/>
          </a:srgbClr>
        </a:solidFill>
        <a:ln w="9525">
          <a:solidFill>
            <a:srgbClr val="A5A5A5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宋体"/>
              <a:ea typeface="宋体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1061" name="テキスト ボックス 37"/>
        <xdr:cNvSpPr txBox="1">
          <a:spLocks noChangeArrowheads="1"/>
        </xdr:cNvSpPr>
      </xdr:nvSpPr>
      <xdr:spPr bwMode="auto">
        <a:xfrm>
          <a:off x="6257925" y="10934700"/>
          <a:ext cx="5029200" cy="2457450"/>
        </a:xfrm>
        <a:prstGeom prst="rect">
          <a:avLst/>
        </a:prstGeom>
        <a:solidFill>
          <a:srgbClr val="FFFFFF">
            <a:alpha val="70000"/>
          </a:srgbClr>
        </a:solidFill>
        <a:ln w="9525">
          <a:solidFill>
            <a:srgbClr val="A5A5A5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宋体"/>
              <a:ea typeface="宋体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4"/>
  <sheetViews>
    <sheetView showGridLines="0" tabSelected="1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customWidth="1"/>
    <col min="81" max="82" width="4.5" customWidth="1"/>
  </cols>
  <sheetData>
    <row r="1" spans="1:78" ht="17.25" customHeight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1:78" ht="9.75" customHeight="1">
      <c r="A2" s="17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17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1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</row>
    <row r="6" spans="1:78" ht="18.75" customHeight="1">
      <c r="A6" s="17"/>
      <c r="B6" s="72" t="str">
        <f>データ!H6</f>
        <v>愛知県　犬山市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</row>
    <row r="7" spans="1:78" ht="18.75" customHeight="1">
      <c r="A7" s="17"/>
      <c r="B7" s="68" t="s">
        <v>1</v>
      </c>
      <c r="C7" s="68"/>
      <c r="D7" s="68"/>
      <c r="E7" s="68"/>
      <c r="F7" s="68"/>
      <c r="G7" s="68"/>
      <c r="H7" s="68"/>
      <c r="I7" s="68" t="s">
        <v>2</v>
      </c>
      <c r="J7" s="68"/>
      <c r="K7" s="68"/>
      <c r="L7" s="68"/>
      <c r="M7" s="68"/>
      <c r="N7" s="68"/>
      <c r="O7" s="68"/>
      <c r="P7" s="68" t="s">
        <v>3</v>
      </c>
      <c r="Q7" s="68"/>
      <c r="R7" s="68"/>
      <c r="S7" s="68"/>
      <c r="T7" s="68"/>
      <c r="U7" s="68"/>
      <c r="V7" s="68"/>
      <c r="W7" s="68" t="s">
        <v>4</v>
      </c>
      <c r="X7" s="68"/>
      <c r="Y7" s="68"/>
      <c r="Z7" s="68"/>
      <c r="AA7" s="68"/>
      <c r="AB7" s="68"/>
      <c r="AC7" s="68"/>
      <c r="AD7" s="18"/>
      <c r="AE7" s="18"/>
      <c r="AF7" s="18"/>
      <c r="AG7" s="18"/>
      <c r="AH7" s="18"/>
      <c r="AI7" s="18"/>
      <c r="AJ7" s="18"/>
      <c r="AK7" s="18"/>
      <c r="AL7" s="68" t="s">
        <v>5</v>
      </c>
      <c r="AM7" s="68"/>
      <c r="AN7" s="68"/>
      <c r="AO7" s="68"/>
      <c r="AP7" s="68"/>
      <c r="AQ7" s="68"/>
      <c r="AR7" s="68"/>
      <c r="AS7" s="68"/>
      <c r="AT7" s="68" t="s">
        <v>6</v>
      </c>
      <c r="AU7" s="68"/>
      <c r="AV7" s="68"/>
      <c r="AW7" s="68"/>
      <c r="AX7" s="68"/>
      <c r="AY7" s="68"/>
      <c r="AZ7" s="68"/>
      <c r="BA7" s="68"/>
      <c r="BB7" s="68" t="s">
        <v>7</v>
      </c>
      <c r="BC7" s="68"/>
      <c r="BD7" s="68"/>
      <c r="BE7" s="68"/>
      <c r="BF7" s="68"/>
      <c r="BG7" s="68"/>
      <c r="BH7" s="68"/>
      <c r="BI7" s="68"/>
      <c r="BJ7" s="18"/>
      <c r="BK7" s="18"/>
      <c r="BL7" s="26" t="s">
        <v>8</v>
      </c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36"/>
    </row>
    <row r="8" spans="1:78" ht="18.75" customHeight="1">
      <c r="A8" s="17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F3</v>
      </c>
      <c r="X8" s="71"/>
      <c r="Y8" s="71"/>
      <c r="Z8" s="71"/>
      <c r="AA8" s="71"/>
      <c r="AB8" s="71"/>
      <c r="AC8" s="71"/>
      <c r="AD8" s="18"/>
      <c r="AE8" s="18"/>
      <c r="AF8" s="18"/>
      <c r="AG8" s="18"/>
      <c r="AH8" s="18"/>
      <c r="AI8" s="18"/>
      <c r="AJ8" s="18"/>
      <c r="AK8" s="18"/>
      <c r="AL8" s="57">
        <f>データ!R6</f>
        <v>74780</v>
      </c>
      <c r="AM8" s="57"/>
      <c r="AN8" s="57"/>
      <c r="AO8" s="57"/>
      <c r="AP8" s="57"/>
      <c r="AQ8" s="57"/>
      <c r="AR8" s="57"/>
      <c r="AS8" s="57"/>
      <c r="AT8" s="58">
        <f>データ!S6</f>
        <v>74.900000000000006</v>
      </c>
      <c r="AU8" s="58"/>
      <c r="AV8" s="58"/>
      <c r="AW8" s="58"/>
      <c r="AX8" s="58"/>
      <c r="AY8" s="58"/>
      <c r="AZ8" s="58"/>
      <c r="BA8" s="58"/>
      <c r="BB8" s="58">
        <f>データ!T6</f>
        <v>998.4</v>
      </c>
      <c r="BC8" s="58"/>
      <c r="BD8" s="58"/>
      <c r="BE8" s="58"/>
      <c r="BF8" s="58"/>
      <c r="BG8" s="58"/>
      <c r="BH8" s="58"/>
      <c r="BI8" s="58"/>
      <c r="BJ8" s="18"/>
      <c r="BK8" s="18"/>
      <c r="BL8" s="66" t="s">
        <v>9</v>
      </c>
      <c r="BM8" s="67"/>
      <c r="BN8" s="30" t="s">
        <v>10</v>
      </c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7"/>
    </row>
    <row r="9" spans="1:78" ht="18.75" customHeight="1">
      <c r="A9" s="17"/>
      <c r="B9" s="68" t="s">
        <v>11</v>
      </c>
      <c r="C9" s="68"/>
      <c r="D9" s="68"/>
      <c r="E9" s="68"/>
      <c r="F9" s="68"/>
      <c r="G9" s="68"/>
      <c r="H9" s="68"/>
      <c r="I9" s="68" t="s">
        <v>12</v>
      </c>
      <c r="J9" s="68"/>
      <c r="K9" s="68"/>
      <c r="L9" s="68"/>
      <c r="M9" s="68"/>
      <c r="N9" s="68"/>
      <c r="O9" s="68"/>
      <c r="P9" s="68" t="s">
        <v>13</v>
      </c>
      <c r="Q9" s="68"/>
      <c r="R9" s="68"/>
      <c r="S9" s="68"/>
      <c r="T9" s="68"/>
      <c r="U9" s="68"/>
      <c r="V9" s="68"/>
      <c r="W9" s="68" t="s">
        <v>14</v>
      </c>
      <c r="X9" s="68"/>
      <c r="Y9" s="68"/>
      <c r="Z9" s="68"/>
      <c r="AA9" s="68"/>
      <c r="AB9" s="68"/>
      <c r="AC9" s="68"/>
      <c r="AD9" s="68" t="s">
        <v>15</v>
      </c>
      <c r="AE9" s="68"/>
      <c r="AF9" s="68"/>
      <c r="AG9" s="68"/>
      <c r="AH9" s="68"/>
      <c r="AI9" s="68"/>
      <c r="AJ9" s="68"/>
      <c r="AK9" s="18"/>
      <c r="AL9" s="68" t="s">
        <v>16</v>
      </c>
      <c r="AM9" s="68"/>
      <c r="AN9" s="68"/>
      <c r="AO9" s="68"/>
      <c r="AP9" s="68"/>
      <c r="AQ9" s="68"/>
      <c r="AR9" s="68"/>
      <c r="AS9" s="68"/>
      <c r="AT9" s="68" t="s">
        <v>17</v>
      </c>
      <c r="AU9" s="68"/>
      <c r="AV9" s="68"/>
      <c r="AW9" s="68"/>
      <c r="AX9" s="68"/>
      <c r="AY9" s="68"/>
      <c r="AZ9" s="68"/>
      <c r="BA9" s="68"/>
      <c r="BB9" s="68" t="s">
        <v>18</v>
      </c>
      <c r="BC9" s="68"/>
      <c r="BD9" s="68"/>
      <c r="BE9" s="68"/>
      <c r="BF9" s="68"/>
      <c r="BG9" s="68"/>
      <c r="BH9" s="68"/>
      <c r="BI9" s="68"/>
      <c r="BJ9" s="18"/>
      <c r="BK9" s="18"/>
      <c r="BL9" s="69" t="s">
        <v>19</v>
      </c>
      <c r="BM9" s="70"/>
      <c r="BN9" s="32" t="s">
        <v>20</v>
      </c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8"/>
    </row>
    <row r="10" spans="1:78" ht="18.75" customHeight="1">
      <c r="A10" s="17"/>
      <c r="B10" s="58" t="str">
        <f>データ!M6</f>
        <v>-</v>
      </c>
      <c r="C10" s="58"/>
      <c r="D10" s="58"/>
      <c r="E10" s="58"/>
      <c r="F10" s="58"/>
      <c r="G10" s="58"/>
      <c r="H10" s="58"/>
      <c r="I10" s="58" t="str">
        <f>データ!N6</f>
        <v>該当数値なし</v>
      </c>
      <c r="J10" s="58"/>
      <c r="K10" s="58"/>
      <c r="L10" s="58"/>
      <c r="M10" s="58"/>
      <c r="N10" s="58"/>
      <c r="O10" s="58"/>
      <c r="P10" s="58">
        <f>データ!O6</f>
        <v>0.45</v>
      </c>
      <c r="Q10" s="58"/>
      <c r="R10" s="58"/>
      <c r="S10" s="58"/>
      <c r="T10" s="58"/>
      <c r="U10" s="58"/>
      <c r="V10" s="58"/>
      <c r="W10" s="58">
        <f>データ!P6</f>
        <v>99.84</v>
      </c>
      <c r="X10" s="58"/>
      <c r="Y10" s="58"/>
      <c r="Z10" s="58"/>
      <c r="AA10" s="58"/>
      <c r="AB10" s="58"/>
      <c r="AC10" s="58"/>
      <c r="AD10" s="57">
        <f>データ!Q6</f>
        <v>1738</v>
      </c>
      <c r="AE10" s="57"/>
      <c r="AF10" s="57"/>
      <c r="AG10" s="57"/>
      <c r="AH10" s="57"/>
      <c r="AI10" s="57"/>
      <c r="AJ10" s="57"/>
      <c r="AK10" s="17"/>
      <c r="AL10" s="57">
        <f>データ!U6</f>
        <v>340</v>
      </c>
      <c r="AM10" s="57"/>
      <c r="AN10" s="57"/>
      <c r="AO10" s="57"/>
      <c r="AP10" s="57"/>
      <c r="AQ10" s="57"/>
      <c r="AR10" s="57"/>
      <c r="AS10" s="57"/>
      <c r="AT10" s="58">
        <f>データ!V6</f>
        <v>0.35</v>
      </c>
      <c r="AU10" s="58"/>
      <c r="AV10" s="58"/>
      <c r="AW10" s="58"/>
      <c r="AX10" s="58"/>
      <c r="AY10" s="58"/>
      <c r="AZ10" s="58"/>
      <c r="BA10" s="58"/>
      <c r="BB10" s="58">
        <f>データ!W6</f>
        <v>971.43</v>
      </c>
      <c r="BC10" s="58"/>
      <c r="BD10" s="58"/>
      <c r="BE10" s="58"/>
      <c r="BF10" s="58"/>
      <c r="BG10" s="58"/>
      <c r="BH10" s="58"/>
      <c r="BI10" s="58"/>
      <c r="BJ10" s="17"/>
      <c r="BK10" s="17"/>
      <c r="BL10" s="59" t="s">
        <v>21</v>
      </c>
      <c r="BM10" s="60"/>
      <c r="BN10" s="34" t="s">
        <v>22</v>
      </c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9"/>
    </row>
    <row r="11" spans="1:78" ht="9.7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61" t="s">
        <v>23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>
      <c r="A14" s="17"/>
      <c r="B14" s="63" t="s">
        <v>24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17"/>
      <c r="BL14" s="48" t="s">
        <v>25</v>
      </c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50"/>
    </row>
    <row r="15" spans="1:78" ht="13.5" customHeight="1">
      <c r="A15" s="17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17"/>
      <c r="BL15" s="51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3"/>
    </row>
    <row r="16" spans="1:78" ht="13.5" customHeight="1">
      <c r="A16" s="17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7"/>
      <c r="BK16" s="17"/>
      <c r="BL16" s="41" t="s">
        <v>26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3"/>
    </row>
    <row r="17" spans="1:78" ht="13.5" customHeight="1">
      <c r="A17" s="17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7"/>
      <c r="BK17" s="17"/>
      <c r="BL17" s="41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3"/>
    </row>
    <row r="18" spans="1:78" ht="13.5" customHeight="1">
      <c r="A18" s="17"/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7"/>
      <c r="BK18" s="17"/>
      <c r="BL18" s="41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3"/>
    </row>
    <row r="19" spans="1:78" ht="13.5" customHeight="1">
      <c r="A19" s="17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7"/>
      <c r="BK19" s="17"/>
      <c r="BL19" s="41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3"/>
    </row>
    <row r="20" spans="1:78" ht="13.5" customHeight="1">
      <c r="A20" s="17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7"/>
      <c r="BK20" s="17"/>
      <c r="BL20" s="41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3"/>
    </row>
    <row r="21" spans="1:78" ht="13.5" customHeight="1">
      <c r="A21" s="17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7"/>
      <c r="BK21" s="17"/>
      <c r="BL21" s="41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3"/>
    </row>
    <row r="22" spans="1:78" ht="13.5" customHeight="1">
      <c r="A22" s="17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7"/>
      <c r="BK22" s="17"/>
      <c r="BL22" s="41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3"/>
    </row>
    <row r="23" spans="1:78" ht="13.5" customHeight="1">
      <c r="A23" s="17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7"/>
      <c r="BK23" s="17"/>
      <c r="BL23" s="41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3"/>
    </row>
    <row r="24" spans="1:78" ht="13.5" customHeight="1">
      <c r="A24" s="17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7"/>
      <c r="BK24" s="17"/>
      <c r="BL24" s="41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3"/>
    </row>
    <row r="25" spans="1:78" ht="13.5" customHeight="1">
      <c r="A25" s="17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7"/>
      <c r="BK25" s="17"/>
      <c r="BL25" s="41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3"/>
    </row>
    <row r="26" spans="1:78" ht="13.5" customHeight="1">
      <c r="A26" s="17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7"/>
      <c r="BK26" s="17"/>
      <c r="BL26" s="41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3"/>
    </row>
    <row r="27" spans="1:78" ht="13.5" customHeight="1">
      <c r="A27" s="1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7"/>
      <c r="BK27" s="17"/>
      <c r="BL27" s="41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3"/>
    </row>
    <row r="28" spans="1:78" ht="13.5" customHeight="1">
      <c r="A28" s="17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7"/>
      <c r="BK28" s="17"/>
      <c r="BL28" s="41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3"/>
    </row>
    <row r="29" spans="1:78" ht="13.5" customHeight="1">
      <c r="A29" s="17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7"/>
      <c r="BK29" s="17"/>
      <c r="BL29" s="41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3"/>
    </row>
    <row r="30" spans="1:78" ht="13.5" customHeight="1">
      <c r="A30" s="17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7"/>
      <c r="BK30" s="17"/>
      <c r="BL30" s="41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3"/>
    </row>
    <row r="31" spans="1:78" ht="13.5" customHeight="1">
      <c r="A31" s="17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7"/>
      <c r="BK31" s="17"/>
      <c r="BL31" s="41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3"/>
    </row>
    <row r="32" spans="1:78" ht="13.5" customHeight="1">
      <c r="A32" s="17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7"/>
      <c r="BK32" s="17"/>
      <c r="BL32" s="41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3"/>
    </row>
    <row r="33" spans="1:78" ht="13.5" customHeight="1">
      <c r="A33" s="17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7"/>
      <c r="BK33" s="17"/>
      <c r="BL33" s="41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3"/>
    </row>
    <row r="34" spans="1:78" ht="13.5" customHeight="1">
      <c r="A34" s="17"/>
      <c r="B34" s="19"/>
      <c r="C34" s="47" t="s">
        <v>27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25"/>
      <c r="R34" s="47" t="s">
        <v>28</v>
      </c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25"/>
      <c r="AG34" s="47" t="s">
        <v>29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25"/>
      <c r="AV34" s="47" t="s">
        <v>30</v>
      </c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27"/>
      <c r="BK34" s="17"/>
      <c r="BL34" s="41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3"/>
    </row>
    <row r="35" spans="1:78" ht="13.5" customHeight="1">
      <c r="A35" s="17"/>
      <c r="B35" s="19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25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25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25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27"/>
      <c r="BK35" s="17"/>
      <c r="BL35" s="41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3"/>
    </row>
    <row r="36" spans="1:78" ht="13.5" customHeight="1">
      <c r="A36" s="17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7"/>
      <c r="BK36" s="17"/>
      <c r="BL36" s="41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3"/>
    </row>
    <row r="37" spans="1:78" ht="13.5" customHeight="1">
      <c r="A37" s="1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7"/>
      <c r="BK37" s="17"/>
      <c r="BL37" s="41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3"/>
    </row>
    <row r="38" spans="1:78" ht="13.5" customHeight="1">
      <c r="A38" s="17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7"/>
      <c r="BK38" s="17"/>
      <c r="BL38" s="41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3"/>
    </row>
    <row r="39" spans="1:78" ht="13.5" customHeight="1">
      <c r="A39" s="17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7"/>
      <c r="BK39" s="17"/>
      <c r="BL39" s="41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3"/>
    </row>
    <row r="40" spans="1:78" ht="13.5" customHeight="1">
      <c r="A40" s="17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7"/>
      <c r="BK40" s="17"/>
      <c r="BL40" s="41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3"/>
    </row>
    <row r="41" spans="1:78" ht="13.5" customHeight="1">
      <c r="A41" s="17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7"/>
      <c r="BK41" s="17"/>
      <c r="BL41" s="41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3"/>
    </row>
    <row r="42" spans="1:78" ht="13.5" customHeight="1">
      <c r="A42" s="17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7"/>
      <c r="BK42" s="17"/>
      <c r="BL42" s="41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3"/>
    </row>
    <row r="43" spans="1:78" ht="13.5" customHeight="1">
      <c r="A43" s="17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7"/>
      <c r="BK43" s="17"/>
      <c r="BL43" s="41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3"/>
    </row>
    <row r="44" spans="1:78" ht="13.5" customHeight="1">
      <c r="A44" s="17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7"/>
      <c r="BK44" s="17"/>
      <c r="BL44" s="44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6"/>
    </row>
    <row r="45" spans="1:78" ht="13.5" customHeight="1">
      <c r="A45" s="17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7"/>
      <c r="BK45" s="17"/>
      <c r="BL45" s="48" t="s">
        <v>31</v>
      </c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50"/>
    </row>
    <row r="46" spans="1:78" ht="13.5" customHeight="1">
      <c r="A46" s="17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7"/>
      <c r="BK46" s="17"/>
      <c r="BL46" s="51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3"/>
    </row>
    <row r="47" spans="1:78" ht="13.5" customHeight="1">
      <c r="A47" s="1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7"/>
      <c r="BK47" s="17"/>
      <c r="BL47" s="41" t="s">
        <v>32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3"/>
    </row>
    <row r="48" spans="1:78" ht="13.5" customHeight="1">
      <c r="A48" s="17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7"/>
      <c r="BK48" s="17"/>
      <c r="BL48" s="41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3"/>
    </row>
    <row r="49" spans="1:78" ht="13.5" customHeight="1">
      <c r="A49" s="17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7"/>
      <c r="BK49" s="17"/>
      <c r="BL49" s="41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3"/>
    </row>
    <row r="50" spans="1:78" ht="13.5" customHeight="1">
      <c r="A50" s="17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7"/>
      <c r="BK50" s="17"/>
      <c r="BL50" s="41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3"/>
    </row>
    <row r="51" spans="1:78" ht="13.5" customHeight="1">
      <c r="A51" s="17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7"/>
      <c r="BK51" s="17"/>
      <c r="BL51" s="41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3"/>
    </row>
    <row r="52" spans="1:78" ht="13.5" customHeight="1">
      <c r="A52" s="17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7"/>
      <c r="BK52" s="17"/>
      <c r="BL52" s="41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3"/>
    </row>
    <row r="53" spans="1:78" ht="13.5" customHeight="1">
      <c r="A53" s="17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7"/>
      <c r="BK53" s="17"/>
      <c r="BL53" s="41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3"/>
    </row>
    <row r="54" spans="1:78" ht="13.5" customHeight="1">
      <c r="A54" s="17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7"/>
      <c r="BK54" s="17"/>
      <c r="BL54" s="41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3"/>
    </row>
    <row r="55" spans="1:78" ht="13.5" customHeight="1">
      <c r="A55" s="17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7"/>
      <c r="BK55" s="17"/>
      <c r="BL55" s="41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3"/>
    </row>
    <row r="56" spans="1:78" ht="13.5" customHeight="1">
      <c r="A56" s="17"/>
      <c r="B56" s="19"/>
      <c r="C56" s="47" t="s">
        <v>33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25"/>
      <c r="R56" s="47" t="s">
        <v>34</v>
      </c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25"/>
      <c r="AG56" s="47" t="s">
        <v>35</v>
      </c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25"/>
      <c r="AV56" s="47" t="s">
        <v>36</v>
      </c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27"/>
      <c r="BK56" s="17"/>
      <c r="BL56" s="41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3"/>
    </row>
    <row r="57" spans="1:78" ht="13.5" customHeight="1">
      <c r="A57" s="17"/>
      <c r="B57" s="19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25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25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25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27"/>
      <c r="BK57" s="17"/>
      <c r="BL57" s="41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3"/>
    </row>
    <row r="58" spans="1:78" ht="13.5" customHeight="1">
      <c r="A58" s="17"/>
      <c r="B58" s="19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5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5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5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7"/>
      <c r="BK58" s="17"/>
      <c r="BL58" s="41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3"/>
    </row>
    <row r="59" spans="1:78" ht="13.5" customHeight="1">
      <c r="A59" s="17"/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8"/>
      <c r="BK59" s="17"/>
      <c r="BL59" s="41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3"/>
    </row>
    <row r="60" spans="1:78" ht="13.5" customHeight="1">
      <c r="A60" s="17"/>
      <c r="B60" s="54" t="s">
        <v>37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17"/>
      <c r="BL60" s="41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3"/>
    </row>
    <row r="61" spans="1:78" ht="13.5" customHeight="1">
      <c r="A61" s="17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17"/>
      <c r="BL61" s="41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3"/>
    </row>
    <row r="62" spans="1:78" ht="13.5" customHeight="1">
      <c r="A62" s="17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7"/>
      <c r="BK62" s="17"/>
      <c r="BL62" s="41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3"/>
    </row>
    <row r="63" spans="1:78" ht="13.5" customHeight="1">
      <c r="A63" s="17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7"/>
      <c r="BK63" s="17"/>
      <c r="BL63" s="44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6"/>
    </row>
    <row r="64" spans="1:78" ht="13.5" customHeight="1">
      <c r="A64" s="17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7"/>
      <c r="BK64" s="17"/>
      <c r="BL64" s="48" t="s">
        <v>38</v>
      </c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50"/>
    </row>
    <row r="65" spans="1:78" ht="13.5" customHeight="1">
      <c r="A65" s="17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7"/>
      <c r="BK65" s="17"/>
      <c r="BL65" s="51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3"/>
    </row>
    <row r="66" spans="1:78" ht="13.5" customHeight="1">
      <c r="A66" s="17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7"/>
      <c r="BK66" s="17"/>
      <c r="BL66" s="41" t="s">
        <v>39</v>
      </c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3"/>
    </row>
    <row r="67" spans="1:78" ht="13.5" customHeight="1">
      <c r="A67" s="1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7"/>
      <c r="BK67" s="17"/>
      <c r="BL67" s="41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3"/>
    </row>
    <row r="68" spans="1:78" ht="13.5" customHeight="1">
      <c r="A68" s="17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7"/>
      <c r="BK68" s="17"/>
      <c r="BL68" s="41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3"/>
    </row>
    <row r="69" spans="1:78" ht="13.5" customHeight="1">
      <c r="A69" s="17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7"/>
      <c r="BK69" s="17"/>
      <c r="BL69" s="41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3"/>
    </row>
    <row r="70" spans="1:78" ht="13.5" customHeight="1">
      <c r="A70" s="17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7"/>
      <c r="BK70" s="17"/>
      <c r="BL70" s="41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3"/>
    </row>
    <row r="71" spans="1:78" ht="13.5" customHeight="1">
      <c r="A71" s="17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7"/>
      <c r="BK71" s="17"/>
      <c r="BL71" s="41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3"/>
    </row>
    <row r="72" spans="1:78" ht="13.5" customHeight="1">
      <c r="A72" s="17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7"/>
      <c r="BK72" s="17"/>
      <c r="BL72" s="41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3"/>
    </row>
    <row r="73" spans="1:78" ht="13.5" customHeight="1">
      <c r="A73" s="17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7"/>
      <c r="BK73" s="17"/>
      <c r="BL73" s="41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3"/>
    </row>
    <row r="74" spans="1:78" ht="13.5" customHeight="1">
      <c r="A74" s="17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7"/>
      <c r="BK74" s="17"/>
      <c r="BL74" s="41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3"/>
    </row>
    <row r="75" spans="1:78" ht="13.5" customHeight="1">
      <c r="A75" s="17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7"/>
      <c r="BK75" s="17"/>
      <c r="BL75" s="41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78" ht="13.5" customHeight="1">
      <c r="A76" s="17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7"/>
      <c r="BK76" s="17"/>
      <c r="BL76" s="41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3"/>
    </row>
    <row r="77" spans="1:78" ht="13.5" customHeight="1">
      <c r="A77" s="1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7"/>
      <c r="BK77" s="17"/>
      <c r="BL77" s="41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3"/>
    </row>
    <row r="78" spans="1:78" ht="13.5" customHeight="1">
      <c r="A78" s="17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7"/>
      <c r="BK78" s="17"/>
      <c r="BL78" s="41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3"/>
    </row>
    <row r="79" spans="1:78" ht="13.5" customHeight="1">
      <c r="A79" s="17"/>
      <c r="B79" s="19"/>
      <c r="C79" s="47" t="s">
        <v>40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25"/>
      <c r="V79" s="25"/>
      <c r="W79" s="47" t="s">
        <v>41</v>
      </c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25"/>
      <c r="AP79" s="25"/>
      <c r="AQ79" s="47" t="s">
        <v>42</v>
      </c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20"/>
      <c r="BJ79" s="27"/>
      <c r="BK79" s="17"/>
      <c r="BL79" s="41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3"/>
    </row>
    <row r="80" spans="1:78" ht="13.5" customHeight="1">
      <c r="A80" s="17"/>
      <c r="B80" s="19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25"/>
      <c r="V80" s="2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25"/>
      <c r="AP80" s="25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20"/>
      <c r="BJ80" s="27"/>
      <c r="BK80" s="17"/>
      <c r="BL80" s="41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3"/>
    </row>
    <row r="81" spans="1:78" ht="13.5" customHeight="1">
      <c r="A81" s="17"/>
      <c r="B81" s="19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0"/>
      <c r="V81" s="20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0"/>
      <c r="AP81" s="20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0"/>
      <c r="BJ81" s="27"/>
      <c r="BK81" s="17"/>
      <c r="BL81" s="41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3"/>
    </row>
    <row r="82" spans="1:78" ht="13.5" customHeight="1">
      <c r="A82" s="17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8"/>
      <c r="BK82" s="17"/>
      <c r="BL82" s="44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6"/>
    </row>
    <row r="83" spans="1:78">
      <c r="C83" s="17" t="s">
        <v>43</v>
      </c>
    </row>
    <row r="84" spans="1:78">
      <c r="C84" s="17" t="s">
        <v>44</v>
      </c>
    </row>
  </sheetData>
  <sheetProtection password="B501" sheet="1" objects="1" scenarios="1" formatCells="0" formatColumns="0" formatRows="0"/>
  <mergeCells count="55">
    <mergeCell ref="B6:AC6"/>
    <mergeCell ref="B7:H7"/>
    <mergeCell ref="I7:O7"/>
    <mergeCell ref="P7:V7"/>
    <mergeCell ref="W7:AC7"/>
    <mergeCell ref="AL7:AS7"/>
    <mergeCell ref="AT7:BA7"/>
    <mergeCell ref="BB7:BI7"/>
    <mergeCell ref="B8:H8"/>
    <mergeCell ref="I8:O8"/>
    <mergeCell ref="P8:V8"/>
    <mergeCell ref="W8:AC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BL64:BZ65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2:BZ4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L10:AS10"/>
    <mergeCell ref="AT10:BA10"/>
    <mergeCell ref="BB10:BI10"/>
    <mergeCell ref="BL10:BM10"/>
  </mergeCells>
  <phoneticPr fontId="21"/>
  <printOptions horizontalCentered="1" verticalCentered="1"/>
  <pageMargins left="0.196527777777778" right="0.196527777777778" top="0.196527777777778" bottom="0.196527777777778" header="0.196527777777778" footer="0.196527777777778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0"/>
  <sheetViews>
    <sheetView showGridLines="0" workbookViewId="0"/>
  </sheetViews>
  <sheetFormatPr defaultColWidth="9" defaultRowHeight="13.5"/>
  <cols>
    <col min="2" max="143" width="11.875" customWidth="1"/>
  </cols>
  <sheetData>
    <row r="1" spans="1:144">
      <c r="A1" t="s">
        <v>45</v>
      </c>
      <c r="X1" s="13">
        <v>1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/>
      <c r="AI1" s="13">
        <v>1</v>
      </c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/>
      <c r="AT1" s="13">
        <v>1</v>
      </c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/>
      <c r="BE1" s="13">
        <v>1</v>
      </c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/>
      <c r="BP1" s="13">
        <v>1</v>
      </c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/>
      <c r="CA1" s="13">
        <v>1</v>
      </c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/>
      <c r="CL1" s="13">
        <v>1</v>
      </c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/>
      <c r="CW1" s="13">
        <v>1</v>
      </c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/>
      <c r="DH1" s="13">
        <v>1</v>
      </c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/>
      <c r="DS1" s="13">
        <v>1</v>
      </c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/>
      <c r="ED1" s="13">
        <v>1</v>
      </c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/>
    </row>
    <row r="2" spans="1:144">
      <c r="A2" s="2" t="s">
        <v>46</v>
      </c>
      <c r="B2" s="2">
        <f>COLUMN()-1</f>
        <v>1</v>
      </c>
      <c r="C2" s="2">
        <f t="shared" ref="C2" si="0">COLUMN()-1</f>
        <v>2</v>
      </c>
      <c r="D2" s="2">
        <f t="shared" ref="D2:AI2" si="1">COLUMN()-1</f>
        <v>3</v>
      </c>
      <c r="E2" s="2">
        <f t="shared" si="1"/>
        <v>4</v>
      </c>
      <c r="F2" s="2">
        <f t="shared" si="1"/>
        <v>5</v>
      </c>
      <c r="G2" s="2">
        <f t="shared" si="1"/>
        <v>6</v>
      </c>
      <c r="H2" s="2">
        <f t="shared" si="1"/>
        <v>7</v>
      </c>
      <c r="I2" s="2">
        <f t="shared" si="1"/>
        <v>8</v>
      </c>
      <c r="J2" s="2">
        <f t="shared" si="1"/>
        <v>9</v>
      </c>
      <c r="K2" s="2">
        <f t="shared" si="1"/>
        <v>10</v>
      </c>
      <c r="L2" s="2">
        <f t="shared" si="1"/>
        <v>11</v>
      </c>
      <c r="M2" s="2">
        <f t="shared" si="1"/>
        <v>12</v>
      </c>
      <c r="N2" s="2">
        <f t="shared" si="1"/>
        <v>13</v>
      </c>
      <c r="O2" s="2">
        <f t="shared" si="1"/>
        <v>14</v>
      </c>
      <c r="P2" s="2">
        <f t="shared" si="1"/>
        <v>15</v>
      </c>
      <c r="Q2" s="2">
        <f t="shared" si="1"/>
        <v>16</v>
      </c>
      <c r="R2" s="2">
        <f t="shared" si="1"/>
        <v>17</v>
      </c>
      <c r="S2" s="2">
        <f t="shared" si="1"/>
        <v>18</v>
      </c>
      <c r="T2" s="2">
        <f t="shared" si="1"/>
        <v>19</v>
      </c>
      <c r="U2" s="2">
        <f t="shared" si="1"/>
        <v>20</v>
      </c>
      <c r="V2" s="2">
        <f t="shared" si="1"/>
        <v>21</v>
      </c>
      <c r="W2" s="2">
        <f t="shared" si="1"/>
        <v>22</v>
      </c>
      <c r="X2" s="2">
        <f t="shared" si="1"/>
        <v>23</v>
      </c>
      <c r="Y2" s="2">
        <f t="shared" si="1"/>
        <v>24</v>
      </c>
      <c r="Z2" s="2">
        <f t="shared" si="1"/>
        <v>25</v>
      </c>
      <c r="AA2" s="2">
        <f t="shared" si="1"/>
        <v>26</v>
      </c>
      <c r="AB2" s="2">
        <f t="shared" si="1"/>
        <v>27</v>
      </c>
      <c r="AC2" s="2">
        <f t="shared" si="1"/>
        <v>28</v>
      </c>
      <c r="AD2" s="2">
        <f t="shared" si="1"/>
        <v>29</v>
      </c>
      <c r="AE2" s="2">
        <f t="shared" si="1"/>
        <v>30</v>
      </c>
      <c r="AF2" s="2">
        <f t="shared" si="1"/>
        <v>31</v>
      </c>
      <c r="AG2" s="2">
        <f t="shared" si="1"/>
        <v>32</v>
      </c>
      <c r="AH2" s="2">
        <f t="shared" si="1"/>
        <v>33</v>
      </c>
      <c r="AI2" s="2">
        <f t="shared" si="1"/>
        <v>34</v>
      </c>
      <c r="AJ2" s="2">
        <f t="shared" ref="AJ2:BR2" si="2">COLUMN()-1</f>
        <v>35</v>
      </c>
      <c r="AK2" s="2">
        <f t="shared" si="2"/>
        <v>36</v>
      </c>
      <c r="AL2" s="2">
        <f t="shared" si="2"/>
        <v>37</v>
      </c>
      <c r="AM2" s="2">
        <f t="shared" si="2"/>
        <v>38</v>
      </c>
      <c r="AN2" s="2">
        <f t="shared" si="2"/>
        <v>39</v>
      </c>
      <c r="AO2" s="2">
        <f t="shared" si="2"/>
        <v>40</v>
      </c>
      <c r="AP2" s="2">
        <f t="shared" si="2"/>
        <v>41</v>
      </c>
      <c r="AQ2" s="2">
        <f t="shared" si="2"/>
        <v>42</v>
      </c>
      <c r="AR2" s="2">
        <f t="shared" si="2"/>
        <v>43</v>
      </c>
      <c r="AS2" s="2">
        <f t="shared" si="2"/>
        <v>44</v>
      </c>
      <c r="AT2" s="2">
        <f t="shared" si="2"/>
        <v>45</v>
      </c>
      <c r="AU2" s="2">
        <f t="shared" si="2"/>
        <v>46</v>
      </c>
      <c r="AV2" s="2">
        <f t="shared" si="2"/>
        <v>47</v>
      </c>
      <c r="AW2" s="2">
        <f t="shared" si="2"/>
        <v>48</v>
      </c>
      <c r="AX2" s="2">
        <f t="shared" si="2"/>
        <v>49</v>
      </c>
      <c r="AY2" s="2">
        <f t="shared" si="2"/>
        <v>50</v>
      </c>
      <c r="AZ2" s="2">
        <f t="shared" si="2"/>
        <v>51</v>
      </c>
      <c r="BA2" s="2">
        <f t="shared" si="2"/>
        <v>52</v>
      </c>
      <c r="BB2" s="2">
        <f t="shared" si="2"/>
        <v>53</v>
      </c>
      <c r="BC2" s="2">
        <f t="shared" si="2"/>
        <v>54</v>
      </c>
      <c r="BD2" s="2">
        <f t="shared" si="2"/>
        <v>55</v>
      </c>
      <c r="BE2" s="2">
        <f t="shared" si="2"/>
        <v>56</v>
      </c>
      <c r="BF2" s="2">
        <f t="shared" si="2"/>
        <v>57</v>
      </c>
      <c r="BG2" s="2">
        <f t="shared" si="2"/>
        <v>58</v>
      </c>
      <c r="BH2" s="2">
        <f t="shared" si="2"/>
        <v>59</v>
      </c>
      <c r="BI2" s="2">
        <f t="shared" si="2"/>
        <v>60</v>
      </c>
      <c r="BJ2" s="2">
        <f t="shared" si="2"/>
        <v>61</v>
      </c>
      <c r="BK2" s="2">
        <f t="shared" si="2"/>
        <v>62</v>
      </c>
      <c r="BL2" s="2">
        <f t="shared" si="2"/>
        <v>63</v>
      </c>
      <c r="BM2" s="2">
        <f t="shared" si="2"/>
        <v>64</v>
      </c>
      <c r="BN2" s="2">
        <f t="shared" si="2"/>
        <v>65</v>
      </c>
      <c r="BO2" s="2">
        <f t="shared" si="2"/>
        <v>66</v>
      </c>
      <c r="BP2" s="2">
        <f t="shared" si="2"/>
        <v>67</v>
      </c>
      <c r="BQ2" s="2">
        <f t="shared" si="2"/>
        <v>68</v>
      </c>
      <c r="BR2" s="2">
        <f t="shared" si="2"/>
        <v>69</v>
      </c>
      <c r="BS2" s="2">
        <f t="shared" ref="BS2" si="3">COLUMN()-1</f>
        <v>70</v>
      </c>
      <c r="BT2" s="2">
        <f t="shared" ref="BT2:CY2" si="4">COLUMN()-1</f>
        <v>71</v>
      </c>
      <c r="BU2" s="2">
        <f t="shared" si="4"/>
        <v>72</v>
      </c>
      <c r="BV2" s="2">
        <f t="shared" si="4"/>
        <v>73</v>
      </c>
      <c r="BW2" s="2">
        <f t="shared" si="4"/>
        <v>74</v>
      </c>
      <c r="BX2" s="2">
        <f t="shared" si="4"/>
        <v>75</v>
      </c>
      <c r="BY2" s="2">
        <f t="shared" si="4"/>
        <v>76</v>
      </c>
      <c r="BZ2" s="2">
        <f t="shared" si="4"/>
        <v>77</v>
      </c>
      <c r="CA2" s="2">
        <f t="shared" si="4"/>
        <v>78</v>
      </c>
      <c r="CB2" s="2">
        <f t="shared" si="4"/>
        <v>79</v>
      </c>
      <c r="CC2" s="2">
        <f t="shared" si="4"/>
        <v>80</v>
      </c>
      <c r="CD2" s="2">
        <f t="shared" si="4"/>
        <v>81</v>
      </c>
      <c r="CE2" s="2">
        <f t="shared" si="4"/>
        <v>82</v>
      </c>
      <c r="CF2" s="2">
        <f t="shared" si="4"/>
        <v>83</v>
      </c>
      <c r="CG2" s="2">
        <f t="shared" si="4"/>
        <v>84</v>
      </c>
      <c r="CH2" s="2">
        <f t="shared" si="4"/>
        <v>85</v>
      </c>
      <c r="CI2" s="2">
        <f t="shared" si="4"/>
        <v>86</v>
      </c>
      <c r="CJ2" s="2">
        <f t="shared" si="4"/>
        <v>87</v>
      </c>
      <c r="CK2" s="2">
        <f t="shared" si="4"/>
        <v>88</v>
      </c>
      <c r="CL2" s="2">
        <f t="shared" si="4"/>
        <v>89</v>
      </c>
      <c r="CM2" s="2">
        <f t="shared" si="4"/>
        <v>90</v>
      </c>
      <c r="CN2" s="2">
        <f t="shared" si="4"/>
        <v>91</v>
      </c>
      <c r="CO2" s="2">
        <f t="shared" si="4"/>
        <v>92</v>
      </c>
      <c r="CP2" s="2">
        <f t="shared" si="4"/>
        <v>93</v>
      </c>
      <c r="CQ2" s="2">
        <f t="shared" si="4"/>
        <v>94</v>
      </c>
      <c r="CR2" s="2">
        <f t="shared" si="4"/>
        <v>95</v>
      </c>
      <c r="CS2" s="2">
        <f t="shared" si="4"/>
        <v>96</v>
      </c>
      <c r="CT2" s="2">
        <f t="shared" si="4"/>
        <v>97</v>
      </c>
      <c r="CU2" s="2">
        <f t="shared" si="4"/>
        <v>98</v>
      </c>
      <c r="CV2" s="2">
        <f t="shared" si="4"/>
        <v>99</v>
      </c>
      <c r="CW2" s="2">
        <f t="shared" si="4"/>
        <v>100</v>
      </c>
      <c r="CX2" s="2">
        <f t="shared" si="4"/>
        <v>101</v>
      </c>
      <c r="CY2" s="2">
        <f t="shared" si="4"/>
        <v>102</v>
      </c>
      <c r="CZ2" s="2">
        <f t="shared" ref="CZ2:ED2" si="5">COLUMN()-1</f>
        <v>103</v>
      </c>
      <c r="DA2" s="2">
        <f t="shared" si="5"/>
        <v>104</v>
      </c>
      <c r="DB2" s="2">
        <f t="shared" si="5"/>
        <v>105</v>
      </c>
      <c r="DC2" s="2">
        <f t="shared" si="5"/>
        <v>106</v>
      </c>
      <c r="DD2" s="2">
        <f t="shared" si="5"/>
        <v>107</v>
      </c>
      <c r="DE2" s="2">
        <f t="shared" si="5"/>
        <v>108</v>
      </c>
      <c r="DF2" s="2">
        <f t="shared" si="5"/>
        <v>109</v>
      </c>
      <c r="DG2" s="2">
        <f t="shared" si="5"/>
        <v>110</v>
      </c>
      <c r="DH2" s="2">
        <f t="shared" si="5"/>
        <v>111</v>
      </c>
      <c r="DI2" s="2">
        <f t="shared" si="5"/>
        <v>112</v>
      </c>
      <c r="DJ2" s="2">
        <f t="shared" si="5"/>
        <v>113</v>
      </c>
      <c r="DK2" s="2">
        <f t="shared" si="5"/>
        <v>114</v>
      </c>
      <c r="DL2" s="2">
        <f t="shared" si="5"/>
        <v>115</v>
      </c>
      <c r="DM2" s="2">
        <f t="shared" si="5"/>
        <v>116</v>
      </c>
      <c r="DN2" s="2">
        <f t="shared" si="5"/>
        <v>117</v>
      </c>
      <c r="DO2" s="2">
        <f t="shared" si="5"/>
        <v>118</v>
      </c>
      <c r="DP2" s="2">
        <f t="shared" si="5"/>
        <v>119</v>
      </c>
      <c r="DQ2" s="2">
        <f t="shared" si="5"/>
        <v>120</v>
      </c>
      <c r="DR2" s="2">
        <f t="shared" si="5"/>
        <v>121</v>
      </c>
      <c r="DS2" s="2">
        <f t="shared" si="5"/>
        <v>122</v>
      </c>
      <c r="DT2" s="2">
        <f t="shared" si="5"/>
        <v>123</v>
      </c>
      <c r="DU2" s="2">
        <f t="shared" si="5"/>
        <v>124</v>
      </c>
      <c r="DV2" s="2">
        <f t="shared" si="5"/>
        <v>125</v>
      </c>
      <c r="DW2" s="2">
        <f t="shared" si="5"/>
        <v>126</v>
      </c>
      <c r="DX2" s="2">
        <f t="shared" si="5"/>
        <v>127</v>
      </c>
      <c r="DY2" s="2">
        <f t="shared" si="5"/>
        <v>128</v>
      </c>
      <c r="DZ2" s="2">
        <f t="shared" si="5"/>
        <v>129</v>
      </c>
      <c r="EA2" s="2">
        <f t="shared" si="5"/>
        <v>130</v>
      </c>
      <c r="EB2" s="2">
        <f t="shared" si="5"/>
        <v>131</v>
      </c>
      <c r="EC2" s="2">
        <f t="shared" si="5"/>
        <v>132</v>
      </c>
      <c r="ED2" s="2">
        <f t="shared" si="5"/>
        <v>133</v>
      </c>
      <c r="EE2" s="2">
        <f t="shared" ref="EE2" si="6">COLUMN()-1</f>
        <v>134</v>
      </c>
      <c r="EF2" s="2">
        <f t="shared" ref="EF2:EN2" si="7">COLUMN()-1</f>
        <v>135</v>
      </c>
      <c r="EG2" s="2">
        <f t="shared" si="7"/>
        <v>136</v>
      </c>
      <c r="EH2" s="2">
        <f t="shared" si="7"/>
        <v>137</v>
      </c>
      <c r="EI2" s="2">
        <f t="shared" si="7"/>
        <v>138</v>
      </c>
      <c r="EJ2" s="2">
        <f t="shared" si="7"/>
        <v>139</v>
      </c>
      <c r="EK2" s="2">
        <f t="shared" si="7"/>
        <v>140</v>
      </c>
      <c r="EL2" s="2">
        <f t="shared" si="7"/>
        <v>141</v>
      </c>
      <c r="EM2" s="2">
        <f t="shared" si="7"/>
        <v>142</v>
      </c>
      <c r="EN2" s="2">
        <f t="shared" si="7"/>
        <v>143</v>
      </c>
    </row>
    <row r="3" spans="1:144">
      <c r="A3" s="2" t="s">
        <v>47</v>
      </c>
      <c r="B3" s="3" t="s">
        <v>48</v>
      </c>
      <c r="C3" s="3" t="s">
        <v>49</v>
      </c>
      <c r="D3" s="3" t="s">
        <v>50</v>
      </c>
      <c r="E3" s="3" t="s">
        <v>51</v>
      </c>
      <c r="F3" s="3" t="s">
        <v>52</v>
      </c>
      <c r="G3" s="3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79" t="s">
        <v>24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 t="s">
        <v>37</v>
      </c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</row>
    <row r="4" spans="1:144">
      <c r="A4" s="2" t="s">
        <v>55</v>
      </c>
      <c r="B4" s="4"/>
      <c r="C4" s="4"/>
      <c r="D4" s="4"/>
      <c r="E4" s="4"/>
      <c r="F4" s="4"/>
      <c r="G4" s="4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8"/>
      <c r="X4" s="80" t="s">
        <v>56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 t="s">
        <v>57</v>
      </c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 t="s">
        <v>58</v>
      </c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 t="s">
        <v>59</v>
      </c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 t="s">
        <v>60</v>
      </c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 t="s">
        <v>61</v>
      </c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 t="s">
        <v>62</v>
      </c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 t="s">
        <v>63</v>
      </c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 t="s">
        <v>64</v>
      </c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 t="s">
        <v>65</v>
      </c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 t="s">
        <v>66</v>
      </c>
      <c r="EE4" s="80"/>
      <c r="EF4" s="80"/>
      <c r="EG4" s="80"/>
      <c r="EH4" s="80"/>
      <c r="EI4" s="80"/>
      <c r="EJ4" s="80"/>
      <c r="EK4" s="80"/>
      <c r="EL4" s="80"/>
      <c r="EM4" s="80"/>
      <c r="EN4" s="80"/>
    </row>
    <row r="5" spans="1:144">
      <c r="A5" s="2" t="s">
        <v>67</v>
      </c>
      <c r="B5" s="5"/>
      <c r="C5" s="5"/>
      <c r="D5" s="5"/>
      <c r="E5" s="5"/>
      <c r="F5" s="5"/>
      <c r="G5" s="5"/>
      <c r="H5" s="6" t="s">
        <v>68</v>
      </c>
      <c r="I5" s="6" t="s">
        <v>69</v>
      </c>
      <c r="J5" s="6" t="s">
        <v>70</v>
      </c>
      <c r="K5" s="6" t="s">
        <v>71</v>
      </c>
      <c r="L5" s="6" t="s">
        <v>72</v>
      </c>
      <c r="M5" s="6" t="s">
        <v>73</v>
      </c>
      <c r="N5" s="6" t="s">
        <v>74</v>
      </c>
      <c r="O5" s="6" t="s">
        <v>75</v>
      </c>
      <c r="P5" s="6" t="s">
        <v>76</v>
      </c>
      <c r="Q5" s="6" t="s">
        <v>77</v>
      </c>
      <c r="R5" s="6" t="s">
        <v>78</v>
      </c>
      <c r="S5" s="6" t="s">
        <v>79</v>
      </c>
      <c r="T5" s="6" t="s">
        <v>80</v>
      </c>
      <c r="U5" s="6" t="s">
        <v>81</v>
      </c>
      <c r="V5" s="6" t="s">
        <v>82</v>
      </c>
      <c r="W5" s="6" t="s">
        <v>83</v>
      </c>
      <c r="X5" s="6" t="s">
        <v>84</v>
      </c>
      <c r="Y5" s="6" t="s">
        <v>85</v>
      </c>
      <c r="Z5" s="6" t="s">
        <v>86</v>
      </c>
      <c r="AA5" s="6" t="s">
        <v>87</v>
      </c>
      <c r="AB5" s="6" t="s">
        <v>88</v>
      </c>
      <c r="AC5" s="6" t="s">
        <v>89</v>
      </c>
      <c r="AD5" s="6" t="s">
        <v>90</v>
      </c>
      <c r="AE5" s="6" t="s">
        <v>91</v>
      </c>
      <c r="AF5" s="6" t="s">
        <v>92</v>
      </c>
      <c r="AG5" s="6" t="s">
        <v>93</v>
      </c>
      <c r="AH5" s="6" t="s">
        <v>94</v>
      </c>
      <c r="AI5" s="6" t="s">
        <v>84</v>
      </c>
      <c r="AJ5" s="6" t="s">
        <v>85</v>
      </c>
      <c r="AK5" s="6" t="s">
        <v>86</v>
      </c>
      <c r="AL5" s="6" t="s">
        <v>87</v>
      </c>
      <c r="AM5" s="6" t="s">
        <v>88</v>
      </c>
      <c r="AN5" s="6" t="s">
        <v>89</v>
      </c>
      <c r="AO5" s="6" t="s">
        <v>90</v>
      </c>
      <c r="AP5" s="6" t="s">
        <v>91</v>
      </c>
      <c r="AQ5" s="6" t="s">
        <v>92</v>
      </c>
      <c r="AR5" s="6" t="s">
        <v>93</v>
      </c>
      <c r="AS5" s="6" t="s">
        <v>94</v>
      </c>
      <c r="AT5" s="6" t="s">
        <v>84</v>
      </c>
      <c r="AU5" s="6" t="s">
        <v>85</v>
      </c>
      <c r="AV5" s="6" t="s">
        <v>86</v>
      </c>
      <c r="AW5" s="6" t="s">
        <v>87</v>
      </c>
      <c r="AX5" s="6" t="s">
        <v>88</v>
      </c>
      <c r="AY5" s="6" t="s">
        <v>89</v>
      </c>
      <c r="AZ5" s="6" t="s">
        <v>90</v>
      </c>
      <c r="BA5" s="6" t="s">
        <v>91</v>
      </c>
      <c r="BB5" s="6" t="s">
        <v>92</v>
      </c>
      <c r="BC5" s="6" t="s">
        <v>93</v>
      </c>
      <c r="BD5" s="6" t="s">
        <v>94</v>
      </c>
      <c r="BE5" s="6" t="s">
        <v>84</v>
      </c>
      <c r="BF5" s="6" t="s">
        <v>85</v>
      </c>
      <c r="BG5" s="6" t="s">
        <v>86</v>
      </c>
      <c r="BH5" s="6" t="s">
        <v>87</v>
      </c>
      <c r="BI5" s="6" t="s">
        <v>88</v>
      </c>
      <c r="BJ5" s="6" t="s">
        <v>89</v>
      </c>
      <c r="BK5" s="6" t="s">
        <v>90</v>
      </c>
      <c r="BL5" s="6" t="s">
        <v>91</v>
      </c>
      <c r="BM5" s="6" t="s">
        <v>92</v>
      </c>
      <c r="BN5" s="6" t="s">
        <v>93</v>
      </c>
      <c r="BO5" s="6" t="s">
        <v>94</v>
      </c>
      <c r="BP5" s="6" t="s">
        <v>84</v>
      </c>
      <c r="BQ5" s="6" t="s">
        <v>85</v>
      </c>
      <c r="BR5" s="6" t="s">
        <v>86</v>
      </c>
      <c r="BS5" s="6" t="s">
        <v>87</v>
      </c>
      <c r="BT5" s="6" t="s">
        <v>88</v>
      </c>
      <c r="BU5" s="6" t="s">
        <v>89</v>
      </c>
      <c r="BV5" s="6" t="s">
        <v>90</v>
      </c>
      <c r="BW5" s="6" t="s">
        <v>91</v>
      </c>
      <c r="BX5" s="6" t="s">
        <v>92</v>
      </c>
      <c r="BY5" s="6" t="s">
        <v>93</v>
      </c>
      <c r="BZ5" s="6" t="s">
        <v>94</v>
      </c>
      <c r="CA5" s="6" t="s">
        <v>84</v>
      </c>
      <c r="CB5" s="6" t="s">
        <v>85</v>
      </c>
      <c r="CC5" s="6" t="s">
        <v>86</v>
      </c>
      <c r="CD5" s="6" t="s">
        <v>87</v>
      </c>
      <c r="CE5" s="6" t="s">
        <v>88</v>
      </c>
      <c r="CF5" s="6" t="s">
        <v>89</v>
      </c>
      <c r="CG5" s="6" t="s">
        <v>90</v>
      </c>
      <c r="CH5" s="6" t="s">
        <v>91</v>
      </c>
      <c r="CI5" s="6" t="s">
        <v>92</v>
      </c>
      <c r="CJ5" s="6" t="s">
        <v>93</v>
      </c>
      <c r="CK5" s="6" t="s">
        <v>94</v>
      </c>
      <c r="CL5" s="6" t="s">
        <v>84</v>
      </c>
      <c r="CM5" s="6" t="s">
        <v>85</v>
      </c>
      <c r="CN5" s="6" t="s">
        <v>86</v>
      </c>
      <c r="CO5" s="6" t="s">
        <v>87</v>
      </c>
      <c r="CP5" s="6" t="s">
        <v>88</v>
      </c>
      <c r="CQ5" s="6" t="s">
        <v>89</v>
      </c>
      <c r="CR5" s="6" t="s">
        <v>90</v>
      </c>
      <c r="CS5" s="6" t="s">
        <v>91</v>
      </c>
      <c r="CT5" s="6" t="s">
        <v>92</v>
      </c>
      <c r="CU5" s="6" t="s">
        <v>93</v>
      </c>
      <c r="CV5" s="6" t="s">
        <v>94</v>
      </c>
      <c r="CW5" s="6" t="s">
        <v>84</v>
      </c>
      <c r="CX5" s="6" t="s">
        <v>85</v>
      </c>
      <c r="CY5" s="6" t="s">
        <v>86</v>
      </c>
      <c r="CZ5" s="6" t="s">
        <v>87</v>
      </c>
      <c r="DA5" s="6" t="s">
        <v>88</v>
      </c>
      <c r="DB5" s="6" t="s">
        <v>89</v>
      </c>
      <c r="DC5" s="6" t="s">
        <v>90</v>
      </c>
      <c r="DD5" s="6" t="s">
        <v>91</v>
      </c>
      <c r="DE5" s="6" t="s">
        <v>92</v>
      </c>
      <c r="DF5" s="6" t="s">
        <v>93</v>
      </c>
      <c r="DG5" s="6" t="s">
        <v>94</v>
      </c>
      <c r="DH5" s="6" t="s">
        <v>84</v>
      </c>
      <c r="DI5" s="6" t="s">
        <v>85</v>
      </c>
      <c r="DJ5" s="6" t="s">
        <v>86</v>
      </c>
      <c r="DK5" s="6" t="s">
        <v>87</v>
      </c>
      <c r="DL5" s="6" t="s">
        <v>88</v>
      </c>
      <c r="DM5" s="6" t="s">
        <v>89</v>
      </c>
      <c r="DN5" s="6" t="s">
        <v>90</v>
      </c>
      <c r="DO5" s="6" t="s">
        <v>91</v>
      </c>
      <c r="DP5" s="6" t="s">
        <v>92</v>
      </c>
      <c r="DQ5" s="6" t="s">
        <v>93</v>
      </c>
      <c r="DR5" s="6" t="s">
        <v>94</v>
      </c>
      <c r="DS5" s="6" t="s">
        <v>84</v>
      </c>
      <c r="DT5" s="6" t="s">
        <v>85</v>
      </c>
      <c r="DU5" s="6" t="s">
        <v>86</v>
      </c>
      <c r="DV5" s="6" t="s">
        <v>87</v>
      </c>
      <c r="DW5" s="6" t="s">
        <v>88</v>
      </c>
      <c r="DX5" s="6" t="s">
        <v>89</v>
      </c>
      <c r="DY5" s="6" t="s">
        <v>90</v>
      </c>
      <c r="DZ5" s="6" t="s">
        <v>91</v>
      </c>
      <c r="EA5" s="6" t="s">
        <v>92</v>
      </c>
      <c r="EB5" s="6" t="s">
        <v>93</v>
      </c>
      <c r="EC5" s="6" t="s">
        <v>94</v>
      </c>
      <c r="ED5" s="6" t="s">
        <v>84</v>
      </c>
      <c r="EE5" s="6" t="s">
        <v>85</v>
      </c>
      <c r="EF5" s="6" t="s">
        <v>86</v>
      </c>
      <c r="EG5" s="6" t="s">
        <v>87</v>
      </c>
      <c r="EH5" s="6" t="s">
        <v>88</v>
      </c>
      <c r="EI5" s="6" t="s">
        <v>89</v>
      </c>
      <c r="EJ5" s="6" t="s">
        <v>90</v>
      </c>
      <c r="EK5" s="6" t="s">
        <v>91</v>
      </c>
      <c r="EL5" s="6" t="s">
        <v>92</v>
      </c>
      <c r="EM5" s="6" t="s">
        <v>93</v>
      </c>
      <c r="EN5" s="6" t="s">
        <v>94</v>
      </c>
    </row>
    <row r="6" spans="1:144" s="1" customFormat="1">
      <c r="A6" s="2" t="s">
        <v>95</v>
      </c>
      <c r="B6" s="7">
        <f>B7</f>
        <v>2014</v>
      </c>
      <c r="C6" s="7">
        <f t="shared" ref="C6" si="8">C7</f>
        <v>232157</v>
      </c>
      <c r="D6" s="7">
        <f t="shared" ref="D6:W6" si="9">D7</f>
        <v>47</v>
      </c>
      <c r="E6" s="7">
        <f t="shared" si="9"/>
        <v>17</v>
      </c>
      <c r="F6" s="7">
        <f t="shared" si="9"/>
        <v>5</v>
      </c>
      <c r="G6" s="7">
        <f t="shared" si="9"/>
        <v>0</v>
      </c>
      <c r="H6" s="7" t="str">
        <f t="shared" si="9"/>
        <v>愛知県　犬山市</v>
      </c>
      <c r="I6" s="7" t="str">
        <f t="shared" si="9"/>
        <v>法非適用</v>
      </c>
      <c r="J6" s="7" t="str">
        <f t="shared" si="9"/>
        <v>下水道事業</v>
      </c>
      <c r="K6" s="7" t="str">
        <f t="shared" si="9"/>
        <v>農業集落排水</v>
      </c>
      <c r="L6" s="7" t="str">
        <f t="shared" si="9"/>
        <v>F3</v>
      </c>
      <c r="M6" s="11" t="str">
        <f t="shared" si="9"/>
        <v>-</v>
      </c>
      <c r="N6" s="11" t="str">
        <f t="shared" si="9"/>
        <v>該当数値なし</v>
      </c>
      <c r="O6" s="11">
        <f t="shared" si="9"/>
        <v>0.45</v>
      </c>
      <c r="P6" s="11">
        <f t="shared" si="9"/>
        <v>99.84</v>
      </c>
      <c r="Q6" s="11">
        <f t="shared" si="9"/>
        <v>1738</v>
      </c>
      <c r="R6" s="11">
        <f t="shared" si="9"/>
        <v>74780</v>
      </c>
      <c r="S6" s="11">
        <f t="shared" si="9"/>
        <v>74.900000000000006</v>
      </c>
      <c r="T6" s="11">
        <f t="shared" si="9"/>
        <v>998.4</v>
      </c>
      <c r="U6" s="11">
        <f t="shared" si="9"/>
        <v>340</v>
      </c>
      <c r="V6" s="11">
        <f t="shared" si="9"/>
        <v>0.35</v>
      </c>
      <c r="W6" s="11">
        <f t="shared" si="9"/>
        <v>971.43</v>
      </c>
      <c r="X6" s="14">
        <f>IF(X7="",NA(),X7)</f>
        <v>72.94</v>
      </c>
      <c r="Y6" s="14">
        <f t="shared" ref="Y6" si="10">IF(Y7="",NA(),Y7)</f>
        <v>73.83</v>
      </c>
      <c r="Z6" s="14">
        <f t="shared" ref="Z6:AG6" si="11">IF(Z7="",NA(),Z7)</f>
        <v>73.180000000000007</v>
      </c>
      <c r="AA6" s="14">
        <f t="shared" si="11"/>
        <v>71.97</v>
      </c>
      <c r="AB6" s="14">
        <f t="shared" si="11"/>
        <v>76.010000000000005</v>
      </c>
      <c r="AC6" s="11" t="e">
        <f t="shared" si="11"/>
        <v>#N/A</v>
      </c>
      <c r="AD6" s="11" t="e">
        <f t="shared" si="11"/>
        <v>#N/A</v>
      </c>
      <c r="AE6" s="11" t="e">
        <f t="shared" si="11"/>
        <v>#N/A</v>
      </c>
      <c r="AF6" s="11" t="e">
        <f t="shared" si="11"/>
        <v>#N/A</v>
      </c>
      <c r="AG6" s="11" t="e">
        <f t="shared" si="11"/>
        <v>#N/A</v>
      </c>
      <c r="AH6" s="11" t="str">
        <f>IF(AH7="","",IF(AH7="-","【-】","【"&amp;SUBSTITUTE(TEXT(AH7,"#,##0.00"),"-","△")&amp;"】"))</f>
        <v/>
      </c>
      <c r="AI6" s="11" t="e">
        <f>IF(AI7="",NA(),AI7)</f>
        <v>#N/A</v>
      </c>
      <c r="AJ6" s="11" t="e">
        <f t="shared" ref="AJ6" si="12">IF(AJ7="",NA(),AJ7)</f>
        <v>#N/A</v>
      </c>
      <c r="AK6" s="11" t="e">
        <f t="shared" ref="AK6:AR6" si="13">IF(AK7="",NA(),AK7)</f>
        <v>#N/A</v>
      </c>
      <c r="AL6" s="11" t="e">
        <f t="shared" si="13"/>
        <v>#N/A</v>
      </c>
      <c r="AM6" s="11" t="e">
        <f t="shared" si="13"/>
        <v>#N/A</v>
      </c>
      <c r="AN6" s="11" t="e">
        <f t="shared" si="13"/>
        <v>#N/A</v>
      </c>
      <c r="AO6" s="11" t="e">
        <f t="shared" si="13"/>
        <v>#N/A</v>
      </c>
      <c r="AP6" s="11" t="e">
        <f t="shared" si="13"/>
        <v>#N/A</v>
      </c>
      <c r="AQ6" s="11" t="e">
        <f t="shared" si="13"/>
        <v>#N/A</v>
      </c>
      <c r="AR6" s="11" t="e">
        <f t="shared" si="13"/>
        <v>#N/A</v>
      </c>
      <c r="AS6" s="11" t="str">
        <f>IF(AS7="","",IF(AS7="-","【-】","【"&amp;SUBSTITUTE(TEXT(AS7,"#,##0.00"),"-","△")&amp;"】"))</f>
        <v/>
      </c>
      <c r="AT6" s="11" t="e">
        <f>IF(AT7="",NA(),AT7)</f>
        <v>#N/A</v>
      </c>
      <c r="AU6" s="11" t="e">
        <f t="shared" ref="AU6" si="14">IF(AU7="",NA(),AU7)</f>
        <v>#N/A</v>
      </c>
      <c r="AV6" s="11" t="e">
        <f t="shared" ref="AV6:BC6" si="15">IF(AV7="",NA(),AV7)</f>
        <v>#N/A</v>
      </c>
      <c r="AW6" s="11" t="e">
        <f t="shared" si="15"/>
        <v>#N/A</v>
      </c>
      <c r="AX6" s="11" t="e">
        <f t="shared" si="15"/>
        <v>#N/A</v>
      </c>
      <c r="AY6" s="11" t="e">
        <f t="shared" si="15"/>
        <v>#N/A</v>
      </c>
      <c r="AZ6" s="11" t="e">
        <f t="shared" si="15"/>
        <v>#N/A</v>
      </c>
      <c r="BA6" s="11" t="e">
        <f t="shared" si="15"/>
        <v>#N/A</v>
      </c>
      <c r="BB6" s="11" t="e">
        <f t="shared" si="15"/>
        <v>#N/A</v>
      </c>
      <c r="BC6" s="11" t="e">
        <f t="shared" si="15"/>
        <v>#N/A</v>
      </c>
      <c r="BD6" s="11" t="str">
        <f>IF(BD7="","",IF(BD7="-","【-】","【"&amp;SUBSTITUTE(TEXT(BD7,"#,##0.00"),"-","△")&amp;"】"))</f>
        <v/>
      </c>
      <c r="BE6" s="14">
        <f>IF(BE7="",NA(),BE7)</f>
        <v>499.61</v>
      </c>
      <c r="BF6" s="14">
        <f t="shared" ref="BF6" si="16">IF(BF7="",NA(),BF7)</f>
        <v>257.47000000000003</v>
      </c>
      <c r="BG6" s="14">
        <f t="shared" ref="BG6:BN6" si="17">IF(BG7="",NA(),BG7)</f>
        <v>378.54</v>
      </c>
      <c r="BH6" s="14">
        <f t="shared" si="17"/>
        <v>310.43</v>
      </c>
      <c r="BI6" s="14">
        <f t="shared" si="17"/>
        <v>129.62</v>
      </c>
      <c r="BJ6" s="14">
        <f t="shared" si="17"/>
        <v>1316.7</v>
      </c>
      <c r="BK6" s="14">
        <f t="shared" si="17"/>
        <v>1224.75</v>
      </c>
      <c r="BL6" s="14">
        <f t="shared" si="17"/>
        <v>1144.05</v>
      </c>
      <c r="BM6" s="14">
        <f t="shared" si="17"/>
        <v>1117.1099999999999</v>
      </c>
      <c r="BN6" s="14">
        <f t="shared" si="17"/>
        <v>1161.05</v>
      </c>
      <c r="BO6" s="11" t="str">
        <f>IF(BO7="","",IF(BO7="-","【-】","【"&amp;SUBSTITUTE(TEXT(BO7,"#,##0.00"),"-","△")&amp;"】"))</f>
        <v>【992.47】</v>
      </c>
      <c r="BP6" s="14">
        <f>IF(BP7="",NA(),BP7)</f>
        <v>15.15</v>
      </c>
      <c r="BQ6" s="14">
        <f t="shared" ref="BQ6" si="18">IF(BQ7="",NA(),BQ7)</f>
        <v>17.059999999999999</v>
      </c>
      <c r="BR6" s="14">
        <f t="shared" ref="BR6:BY6" si="19">IF(BR7="",NA(),BR7)</f>
        <v>15.74</v>
      </c>
      <c r="BS6" s="14">
        <f t="shared" si="19"/>
        <v>16.52</v>
      </c>
      <c r="BT6" s="14">
        <f t="shared" si="19"/>
        <v>18.64</v>
      </c>
      <c r="BU6" s="14">
        <f t="shared" si="19"/>
        <v>43.24</v>
      </c>
      <c r="BV6" s="14">
        <f t="shared" si="19"/>
        <v>42.13</v>
      </c>
      <c r="BW6" s="14">
        <f t="shared" si="19"/>
        <v>42.48</v>
      </c>
      <c r="BX6" s="14">
        <f t="shared" si="19"/>
        <v>41.04</v>
      </c>
      <c r="BY6" s="14">
        <f t="shared" si="19"/>
        <v>41.08</v>
      </c>
      <c r="BZ6" s="11" t="str">
        <f>IF(BZ7="","",IF(BZ7="-","【-】","【"&amp;SUBSTITUTE(TEXT(BZ7,"#,##0.00"),"-","△")&amp;"】"))</f>
        <v>【51.49】</v>
      </c>
      <c r="CA6" s="14">
        <f>IF(CA7="",NA(),CA7)</f>
        <v>866.22</v>
      </c>
      <c r="CB6" s="14">
        <f t="shared" ref="CB6" si="20">IF(CB7="",NA(),CB7)</f>
        <v>764.78</v>
      </c>
      <c r="CC6" s="14">
        <f t="shared" ref="CC6:CJ6" si="21">IF(CC7="",NA(),CC7)</f>
        <v>832.35</v>
      </c>
      <c r="CD6" s="14">
        <f t="shared" si="21"/>
        <v>800.4</v>
      </c>
      <c r="CE6" s="14">
        <f t="shared" si="21"/>
        <v>723.9</v>
      </c>
      <c r="CF6" s="14">
        <f t="shared" si="21"/>
        <v>338.76</v>
      </c>
      <c r="CG6" s="14">
        <f t="shared" si="21"/>
        <v>348.41</v>
      </c>
      <c r="CH6" s="14">
        <f t="shared" si="21"/>
        <v>343.8</v>
      </c>
      <c r="CI6" s="14">
        <f t="shared" si="21"/>
        <v>357.08</v>
      </c>
      <c r="CJ6" s="14">
        <f t="shared" si="21"/>
        <v>378.08</v>
      </c>
      <c r="CK6" s="11" t="str">
        <f>IF(CK7="","",IF(CK7="-","【-】","【"&amp;SUBSTITUTE(TEXT(CK7,"#,##0.00"),"-","△")&amp;"】"))</f>
        <v>【295.10】</v>
      </c>
      <c r="CL6" s="14">
        <f>IF(CL7="",NA(),CL7)</f>
        <v>17.690000000000001</v>
      </c>
      <c r="CM6" s="14">
        <f t="shared" ref="CM6" si="22">IF(CM7="",NA(),CM7)</f>
        <v>17.829999999999998</v>
      </c>
      <c r="CN6" s="14">
        <f t="shared" ref="CN6:CU6" si="23">IF(CN7="",NA(),CN7)</f>
        <v>18.100000000000001</v>
      </c>
      <c r="CO6" s="14">
        <f t="shared" si="23"/>
        <v>18.899999999999999</v>
      </c>
      <c r="CP6" s="14">
        <f t="shared" si="23"/>
        <v>19.84</v>
      </c>
      <c r="CQ6" s="14">
        <f t="shared" si="23"/>
        <v>44.65</v>
      </c>
      <c r="CR6" s="14">
        <f t="shared" si="23"/>
        <v>46.85</v>
      </c>
      <c r="CS6" s="14">
        <f t="shared" si="23"/>
        <v>46.06</v>
      </c>
      <c r="CT6" s="14">
        <f t="shared" si="23"/>
        <v>45.95</v>
      </c>
      <c r="CU6" s="14">
        <f t="shared" si="23"/>
        <v>44.69</v>
      </c>
      <c r="CV6" s="11" t="str">
        <f>IF(CV7="","",IF(CV7="-","【-】","【"&amp;SUBSTITUTE(TEXT(CV7,"#,##0.00"),"-","△")&amp;"】"))</f>
        <v>【53.32】</v>
      </c>
      <c r="CW6" s="14">
        <f>IF(CW7="",NA(),CW7)</f>
        <v>95.48</v>
      </c>
      <c r="CX6" s="14">
        <f t="shared" ref="CX6" si="24">IF(CX7="",NA(),CX7)</f>
        <v>89.19</v>
      </c>
      <c r="CY6" s="14">
        <f t="shared" ref="CY6:DF6" si="25">IF(CY7="",NA(),CY7)</f>
        <v>91.48</v>
      </c>
      <c r="CZ6" s="14">
        <f t="shared" si="25"/>
        <v>92.13</v>
      </c>
      <c r="DA6" s="14">
        <f t="shared" si="25"/>
        <v>91.76</v>
      </c>
      <c r="DB6" s="14">
        <f t="shared" si="25"/>
        <v>73.599999999999994</v>
      </c>
      <c r="DC6" s="14">
        <f t="shared" si="25"/>
        <v>73.78</v>
      </c>
      <c r="DD6" s="14">
        <f t="shared" si="25"/>
        <v>72.989999999999995</v>
      </c>
      <c r="DE6" s="14">
        <f t="shared" si="25"/>
        <v>71.97</v>
      </c>
      <c r="DF6" s="14">
        <f t="shared" si="25"/>
        <v>70.59</v>
      </c>
      <c r="DG6" s="11" t="str">
        <f>IF(DG7="","",IF(DG7="-","【-】","【"&amp;SUBSTITUTE(TEXT(DG7,"#,##0.00"),"-","△")&amp;"】"))</f>
        <v>【83.79】</v>
      </c>
      <c r="DH6" s="11" t="e">
        <f>IF(DH7="",NA(),DH7)</f>
        <v>#N/A</v>
      </c>
      <c r="DI6" s="11" t="e">
        <f t="shared" ref="DI6" si="26">IF(DI7="",NA(),DI7)</f>
        <v>#N/A</v>
      </c>
      <c r="DJ6" s="11" t="e">
        <f t="shared" ref="DJ6:DQ6" si="27">IF(DJ7="",NA(),DJ7)</f>
        <v>#N/A</v>
      </c>
      <c r="DK6" s="11" t="e">
        <f t="shared" si="27"/>
        <v>#N/A</v>
      </c>
      <c r="DL6" s="11" t="e">
        <f t="shared" si="27"/>
        <v>#N/A</v>
      </c>
      <c r="DM6" s="11" t="e">
        <f t="shared" si="27"/>
        <v>#N/A</v>
      </c>
      <c r="DN6" s="11" t="e">
        <f t="shared" si="27"/>
        <v>#N/A</v>
      </c>
      <c r="DO6" s="11" t="e">
        <f t="shared" si="27"/>
        <v>#N/A</v>
      </c>
      <c r="DP6" s="11" t="e">
        <f t="shared" si="27"/>
        <v>#N/A</v>
      </c>
      <c r="DQ6" s="11" t="e">
        <f t="shared" si="27"/>
        <v>#N/A</v>
      </c>
      <c r="DR6" s="11" t="str">
        <f>IF(DR7="","",IF(DR7="-","【-】","【"&amp;SUBSTITUTE(TEXT(DR7,"#,##0.00"),"-","△")&amp;"】"))</f>
        <v/>
      </c>
      <c r="DS6" s="11" t="e">
        <f>IF(DS7="",NA(),DS7)</f>
        <v>#N/A</v>
      </c>
      <c r="DT6" s="11" t="e">
        <f t="shared" ref="DT6" si="28">IF(DT7="",NA(),DT7)</f>
        <v>#N/A</v>
      </c>
      <c r="DU6" s="11" t="e">
        <f t="shared" ref="DU6:EB6" si="29">IF(DU7="",NA(),DU7)</f>
        <v>#N/A</v>
      </c>
      <c r="DV6" s="11" t="e">
        <f t="shared" si="29"/>
        <v>#N/A</v>
      </c>
      <c r="DW6" s="11" t="e">
        <f t="shared" si="29"/>
        <v>#N/A</v>
      </c>
      <c r="DX6" s="11" t="e">
        <f t="shared" si="29"/>
        <v>#N/A</v>
      </c>
      <c r="DY6" s="11" t="e">
        <f t="shared" si="29"/>
        <v>#N/A</v>
      </c>
      <c r="DZ6" s="11" t="e">
        <f t="shared" si="29"/>
        <v>#N/A</v>
      </c>
      <c r="EA6" s="11" t="e">
        <f t="shared" si="29"/>
        <v>#N/A</v>
      </c>
      <c r="EB6" s="11" t="e">
        <f t="shared" si="29"/>
        <v>#N/A</v>
      </c>
      <c r="EC6" s="11" t="str">
        <f>IF(EC7="","",IF(EC7="-","【-】","【"&amp;SUBSTITUTE(TEXT(EC7,"#,##0.00"),"-","△")&amp;"】"))</f>
        <v/>
      </c>
      <c r="ED6" s="14" t="str">
        <f>IF(ED7="",NA(),ED7)</f>
        <v>-</v>
      </c>
      <c r="EE6" s="14" t="str">
        <f t="shared" ref="EE6" si="30">IF(EE7="",NA(),EE7)</f>
        <v>-</v>
      </c>
      <c r="EF6" s="14" t="str">
        <f t="shared" ref="EF6:EM6" si="31">IF(EF7="",NA(),EF7)</f>
        <v>-</v>
      </c>
      <c r="EG6" s="11">
        <f t="shared" si="31"/>
        <v>0</v>
      </c>
      <c r="EH6" s="14">
        <f t="shared" si="31"/>
        <v>0.11</v>
      </c>
      <c r="EI6" s="11">
        <f t="shared" si="31"/>
        <v>0</v>
      </c>
      <c r="EJ6" s="14">
        <f t="shared" si="31"/>
        <v>0.08</v>
      </c>
      <c r="EK6" s="14">
        <f t="shared" si="31"/>
        <v>0.06</v>
      </c>
      <c r="EL6" s="14">
        <f t="shared" si="31"/>
        <v>0.04</v>
      </c>
      <c r="EM6" s="14">
        <f t="shared" si="31"/>
        <v>7.0000000000000007E-2</v>
      </c>
      <c r="EN6" s="11" t="str">
        <f>IF(EN7="","",IF(EN7="-","【-】","【"&amp;SUBSTITUTE(TEXT(EN7,"#,##0.00"),"-","△")&amp;"】"))</f>
        <v>【0.03】</v>
      </c>
    </row>
    <row r="7" spans="1:144" s="1" customFormat="1">
      <c r="A7" s="2"/>
      <c r="B7" s="8">
        <v>2014</v>
      </c>
      <c r="C7" s="8">
        <v>232157</v>
      </c>
      <c r="D7" s="8">
        <v>47</v>
      </c>
      <c r="E7" s="8">
        <v>17</v>
      </c>
      <c r="F7" s="8">
        <v>5</v>
      </c>
      <c r="G7" s="8">
        <v>0</v>
      </c>
      <c r="H7" s="8" t="s">
        <v>96</v>
      </c>
      <c r="I7" s="8" t="s">
        <v>97</v>
      </c>
      <c r="J7" s="8" t="s">
        <v>98</v>
      </c>
      <c r="K7" s="8" t="s">
        <v>99</v>
      </c>
      <c r="L7" s="8" t="s">
        <v>100</v>
      </c>
      <c r="M7" s="12" t="s">
        <v>101</v>
      </c>
      <c r="N7" s="12" t="s">
        <v>102</v>
      </c>
      <c r="O7" s="12">
        <v>0.45</v>
      </c>
      <c r="P7" s="12">
        <v>99.84</v>
      </c>
      <c r="Q7" s="12">
        <v>1738</v>
      </c>
      <c r="R7" s="12">
        <v>74780</v>
      </c>
      <c r="S7" s="12">
        <v>74.900000000000006</v>
      </c>
      <c r="T7" s="12">
        <v>998.4</v>
      </c>
      <c r="U7" s="12">
        <v>340</v>
      </c>
      <c r="V7" s="12">
        <v>0.35</v>
      </c>
      <c r="W7" s="12">
        <v>971.43</v>
      </c>
      <c r="X7" s="12">
        <v>72.94</v>
      </c>
      <c r="Y7" s="12">
        <v>73.83</v>
      </c>
      <c r="Z7" s="12">
        <v>73.180000000000007</v>
      </c>
      <c r="AA7" s="12">
        <v>71.97</v>
      </c>
      <c r="AB7" s="12">
        <v>76.010000000000005</v>
      </c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>
        <v>499.61</v>
      </c>
      <c r="BF7" s="12">
        <v>257.47000000000003</v>
      </c>
      <c r="BG7" s="12">
        <v>378.54</v>
      </c>
      <c r="BH7" s="12">
        <v>310.43</v>
      </c>
      <c r="BI7" s="12">
        <v>129.62</v>
      </c>
      <c r="BJ7" s="12">
        <v>1316.7</v>
      </c>
      <c r="BK7" s="12">
        <v>1224.75</v>
      </c>
      <c r="BL7" s="12">
        <v>1144.05</v>
      </c>
      <c r="BM7" s="12">
        <v>1117.1099999999999</v>
      </c>
      <c r="BN7" s="12">
        <v>1161.05</v>
      </c>
      <c r="BO7" s="12">
        <v>992.47</v>
      </c>
      <c r="BP7" s="12">
        <v>15.15</v>
      </c>
      <c r="BQ7" s="12">
        <v>17.059999999999999</v>
      </c>
      <c r="BR7" s="12">
        <v>15.74</v>
      </c>
      <c r="BS7" s="12">
        <v>16.52</v>
      </c>
      <c r="BT7" s="12">
        <v>18.64</v>
      </c>
      <c r="BU7" s="12">
        <v>43.24</v>
      </c>
      <c r="BV7" s="12">
        <v>42.13</v>
      </c>
      <c r="BW7" s="12">
        <v>42.48</v>
      </c>
      <c r="BX7" s="12">
        <v>41.04</v>
      </c>
      <c r="BY7" s="12">
        <v>41.08</v>
      </c>
      <c r="BZ7" s="12">
        <v>51.49</v>
      </c>
      <c r="CA7" s="12">
        <v>866.22</v>
      </c>
      <c r="CB7" s="12">
        <v>764.78</v>
      </c>
      <c r="CC7" s="12">
        <v>832.35</v>
      </c>
      <c r="CD7" s="12">
        <v>800.4</v>
      </c>
      <c r="CE7" s="12">
        <v>723.9</v>
      </c>
      <c r="CF7" s="12">
        <v>338.76</v>
      </c>
      <c r="CG7" s="12">
        <v>348.41</v>
      </c>
      <c r="CH7" s="12">
        <v>343.8</v>
      </c>
      <c r="CI7" s="12">
        <v>357.08</v>
      </c>
      <c r="CJ7" s="12">
        <v>378.08</v>
      </c>
      <c r="CK7" s="12">
        <v>295.10000000000002</v>
      </c>
      <c r="CL7" s="12">
        <v>17.690000000000001</v>
      </c>
      <c r="CM7" s="12">
        <v>17.829999999999998</v>
      </c>
      <c r="CN7" s="12">
        <v>18.100000000000001</v>
      </c>
      <c r="CO7" s="12">
        <v>18.899999999999999</v>
      </c>
      <c r="CP7" s="12">
        <v>19.84</v>
      </c>
      <c r="CQ7" s="12">
        <v>44.65</v>
      </c>
      <c r="CR7" s="12">
        <v>46.85</v>
      </c>
      <c r="CS7" s="12">
        <v>46.06</v>
      </c>
      <c r="CT7" s="12">
        <v>45.95</v>
      </c>
      <c r="CU7" s="12">
        <v>44.69</v>
      </c>
      <c r="CV7" s="12">
        <v>53.32</v>
      </c>
      <c r="CW7" s="12">
        <v>95.48</v>
      </c>
      <c r="CX7" s="12">
        <v>89.19</v>
      </c>
      <c r="CY7" s="12">
        <v>91.48</v>
      </c>
      <c r="CZ7" s="12">
        <v>92.13</v>
      </c>
      <c r="DA7" s="12">
        <v>91.76</v>
      </c>
      <c r="DB7" s="12">
        <v>73.599999999999994</v>
      </c>
      <c r="DC7" s="12">
        <v>73.78</v>
      </c>
      <c r="DD7" s="12">
        <v>72.989999999999995</v>
      </c>
      <c r="DE7" s="12">
        <v>71.97</v>
      </c>
      <c r="DF7" s="12">
        <v>70.59</v>
      </c>
      <c r="DG7" s="12">
        <v>83.79</v>
      </c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 t="s">
        <v>101</v>
      </c>
      <c r="EE7" s="12" t="s">
        <v>101</v>
      </c>
      <c r="EF7" s="12" t="s">
        <v>101</v>
      </c>
      <c r="EG7" s="12">
        <v>0</v>
      </c>
      <c r="EH7" s="12">
        <v>0.11</v>
      </c>
      <c r="EI7" s="12">
        <v>0</v>
      </c>
      <c r="EJ7" s="12">
        <v>0.08</v>
      </c>
      <c r="EK7" s="12">
        <v>0.06</v>
      </c>
      <c r="EL7" s="12">
        <v>0.04</v>
      </c>
      <c r="EM7" s="12">
        <v>7.0000000000000007E-2</v>
      </c>
      <c r="EN7" s="12">
        <v>0.03</v>
      </c>
    </row>
    <row r="8" spans="1:144"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</row>
    <row r="9" spans="1:144">
      <c r="A9" s="9"/>
      <c r="B9" s="9" t="s">
        <v>103</v>
      </c>
      <c r="C9" s="9" t="s">
        <v>104</v>
      </c>
      <c r="D9" s="9" t="s">
        <v>105</v>
      </c>
      <c r="E9" s="9" t="s">
        <v>106</v>
      </c>
      <c r="F9" s="9" t="s">
        <v>107</v>
      </c>
      <c r="Q9" s="15"/>
      <c r="X9" s="15"/>
      <c r="Y9" s="15"/>
      <c r="Z9" s="15"/>
      <c r="AA9" s="15"/>
      <c r="AB9" s="15"/>
      <c r="AC9" s="15"/>
      <c r="AD9" s="15"/>
      <c r="AE9" s="15"/>
      <c r="AF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C9" s="15"/>
      <c r="ED9" s="15"/>
      <c r="EE9" s="15"/>
      <c r="EF9" s="15"/>
      <c r="EG9" s="15"/>
      <c r="EH9" s="15"/>
      <c r="EI9" s="15"/>
      <c r="EJ9" s="15"/>
      <c r="EK9" s="15"/>
      <c r="EL9" s="15"/>
    </row>
    <row r="10" spans="1:144">
      <c r="A10" s="9" t="s">
        <v>48</v>
      </c>
      <c r="B10" s="10">
        <f>DATEVALUE($B$6-4&amp;"年1月1日")</f>
        <v>40179</v>
      </c>
      <c r="C10" s="10">
        <f>DATEVALUE($B$6-3&amp;"年1月1日")</f>
        <v>40544</v>
      </c>
      <c r="D10" s="10">
        <f>DATEVALUE($B$6-2&amp;"年1月1日")</f>
        <v>40909</v>
      </c>
      <c r="E10" s="10">
        <f>DATEVALUE($B$6-1&amp;"年1月1日")</f>
        <v>41275</v>
      </c>
      <c r="F10" s="10">
        <f>DATEVALUE($B$6&amp;"年1月1日")</f>
        <v>41640</v>
      </c>
    </row>
  </sheetData>
  <mergeCells count="14"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</mergeCells>
  <phoneticPr fontId="21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oa</cp:lastModifiedBy>
  <dcterms:created xsi:type="dcterms:W3CDTF">2016-02-03T09:14:00Z</dcterms:created>
  <dcterms:modified xsi:type="dcterms:W3CDTF">2016-02-25T02:56:15Z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