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1\00一次保存フォルダのデータ\07☆☆ＨＰ公表データ\01上水道\"/>
    </mc:Choice>
  </mc:AlternateContent>
  <xr:revisionPtr revIDLastSave="0" documentId="13_ncr:1_{1E52B0A8-B000-4563-92B9-38D09B74CBA1}" xr6:coauthVersionLast="47" xr6:coauthVersionMax="47" xr10:uidLastSave="{00000000-0000-0000-0000-000000000000}"/>
  <workbookProtection workbookAlgorithmName="SHA-512" workbookHashValue="ibnkxrutOlrVqH8gixV6iqN2Xo/pLpMNQouCwTpUNfmgv18gM7Y4q1gFZre/nywogZEkgJW3b6WMlgXJehkxJQ==" workbookSaltValue="srs08pgmuwLPntIhjkvUYg==" workbookSpinCount="100000" lockStructure="1"/>
  <bookViews>
    <workbookView xWindow="-103" yWindow="-103" windowWidth="19543" windowHeight="12497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BB10" i="4"/>
  <c r="AT10" i="4"/>
  <c r="AL10" i="4"/>
  <c r="W10" i="4"/>
  <c r="I10" i="4"/>
  <c r="BB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<sst xmlns="http://schemas.openxmlformats.org/spreadsheetml/2006/main" count="220" uniqueCount="108">
  <si>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</si>
  <si>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</si>
  <si>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</si>
  <si>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</si>
  <si>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</si>
  <si>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</si>
  <si>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</si>
  <si>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</si>
  <si>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</si>
  <si>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</si>
  <si>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</si>
  <si>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</si>
  <si>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</si>
  <si>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</si>
  <si>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</si>
  <si>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</si>
  <si>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</si>
  <si>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</si>
  <si>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</si>
  <si>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</si>
  <si>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</si>
  <si>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</si>
  <si>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</si>
  <si>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</si>
  <si>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</si>
  <si>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</si>
  <si>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</si>
  <si>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</si>
  <si>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</si>
  <si>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</si>
  <si>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</si>
  <si>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</si>
  <si>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</si>
  <si>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</si>
  <si>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</si>
  <si>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</si>
  <si>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</si>
  <si>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</si>
  <si>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</si>
  <si>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</si>
  <si>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</si>
  <si>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</si>
  <si>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</si>
  <si>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</si>
  <si>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</si>
  <si>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</si>
  <si>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</si>
  <si>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</si>
  <si>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</si>
  <si>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</si>
  <si>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</si>
  <si>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</si>
  <si>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</si>
  <si>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</si>
  <si>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</si>
  <si>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</si>
  <si>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</si>
  <si>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</si>
  <si>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</si>
  <si>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</si>
  <si>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</si>
  <si>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</si>
  <si>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</si>
  <si>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</si>
  <si>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</si>
  <si>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</si>
  <si>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</si>
  <si>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</si>
  <si>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</si>
  <si>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</si>
  <si>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</si>
  <si>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</si>
  <si>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</si>
  <si>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</si>
  <si>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</si>
  <si>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</si>
  <si>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</si>
  <si>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</si>
  <si>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</si>
  <si>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</si>
  <si>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</si>
  <si>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</si>
  <si>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</si>
  <si>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</si>
  <si>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</si>
  <si>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</si>
  <si>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</si>
  <si>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</si>
  <si>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</si>
  <si>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</si>
  <si>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</si>
  <si>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</si>
  <si>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</si>
  <si>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瀬戸市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</si>
  <si>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</si>
  <si>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</si>
  <si>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</si>
  <si>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</si>
  <si>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</si>
  <si>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</si>
  <si>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</si>
  <si>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</si>
  <si>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</si>
  <si>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</si>
  <si>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</si>
  <si>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「1.経営の健全性・効率性」の各指標は、⑧有収率を除くと、類似団体平均よりも良好で、概ね健全な経営ができています。ただし、人口減少や節水機器の普及による給水収益の減少は、今後も継続が見込まれ、より厳しくなる事業環境において、愛知県が連携を推進する近隣事業体との広域化（事業統合）も含め、徹底した経営の効率化が求められます。
　「2.老朽化の状況」は、③管路更新率が、前年度に比べ改善。前年度、繰越となり完了しなかった工事（工事延長2.23km）を今年度、完了したことが改善の主因です。③管路更新率の向上は、上記の⑧有収率の向上にも繋がるため、平成30年度に策定済である水道事業経営戦略でも経営目標に掲げており、今後も継続して取り組んでいくものです。</t>
    <rPh sb="39" eb="41">
      <t>リョウコウ</t>
    </rPh>
    <rPh sb="188" eb="189">
      <t>クラ</t>
    </rPh>
    <rPh sb="190" eb="192">
      <t>カイゼン</t>
    </rPh>
    <rPh sb="193" eb="196">
      <t>ゼンネンド</t>
    </rPh>
    <rPh sb="197" eb="199">
      <t>クリコシ</t>
    </rPh>
    <rPh sb="202" eb="204">
      <t>カンリョウ</t>
    </rPh>
    <rPh sb="209" eb="211">
      <t>コウジ</t>
    </rPh>
    <rPh sb="212" eb="214">
      <t>コウジ</t>
    </rPh>
    <rPh sb="214" eb="216">
      <t>エンチョウ</t>
    </rPh>
    <rPh sb="224" eb="227">
      <t>コンネンド</t>
    </rPh>
    <rPh sb="235" eb="237">
      <t>カイゼン</t>
    </rPh>
    <rPh sb="238" eb="240">
      <t>シュイン</t>
    </rPh>
    <rPh sb="309" eb="311">
      <t>ケイゾク</t>
    </rPh>
    <phoneticPr fontId="4"/>
  </si>
  <si>
    <t>　管路総延長約760kmのうち高級鋳鉄管及び塩ビ管等老朽管は平成13年度末時点で約130㎞ありましたが、現在は約44㎞になっています。
　平成30年度において、③管路更新率は対前年比約2倍の0.96％となっています。近年は、毎年40年を経過するダクタイル鋳鉄管（Ａ形）が更新延長を上回る傾向にあるため、②管路経年化率は③管路更新率が高かった平成27年度を除き上昇しています。しかし、ダクタイル鋳鉄管の更新基準年数は一般的に40年以上に設定されていることから、実際の老朽化率はこれほど上昇していないものと判断します。
　①有形固定資産減価償却率は平成14年度から管路更新事業量が増えたものの、②管路経年化率の増加に伴って、年々増加傾向にあります。</t>
    <rPh sb="266" eb="268">
      <t>ゲンカ</t>
    </rPh>
    <phoneticPr fontId="4"/>
  </si>
  <si>
    <t>　①経常収支比率は、前年比で△0.35ポイントの微減。給水収益は、前年とほぼ同値を維持するも、減価償却費（前年比＋約790万円（施設更新量の増加による））、受水費（同＋約680万円（自己水の一時的な取水制限による））等の費用が増加しました。今後も、給水収益の改善は見込み難く、収支のバランスを注視していく必要があります。
　年度末の支払のタイミングにより、流動負債である未払金が増加したため、③流動比率は、前年より悪化。指標上は、悪化をするも、未払金の増加に対応する現金預金は、未払金以上に増加しており、支払余力は向上していると言えます。
　④企業債残高対給水収益比率は、新規の借入れをしていないことから、毎期減少しており、類似団体平均と比して良好な値を継続しています。
　⑤料金回収率、⑥給水原価は、どちらも類似団体平均より良好な数値で推移。給水に係る費用を抑えた上で、適切な料金回収ができていることを示しています。
　⑦施設利用率は、昨年度とほぼ同値で推移。限られた施設を効率的に活用できていると言えます。
　配水量、有収水量が前年度とほぼ同値であることから、⑧有収率は、前年度と同値。水質管理のための定期放水により、類似団体平均より約1.0％低い値となっています。今後、ますます水道管の老朽化が進む中、計画に基づく管路更新を行い、有収率の向上に努める必要があります。</t>
    <rPh sb="57" eb="58">
      <t>ヤク</t>
    </rPh>
    <rPh sb="82" eb="83">
      <t>ドウ</t>
    </rPh>
    <rPh sb="84" eb="85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</si>
</sst>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1.1100000000000001</c:v>
                </c:pt>
                <c:pt idx="1">
                  <c:v>1.58</c:v>
                </c:pt>
                <c:pt idx="2">
                  <c:v>0.96</c:v>
                </c:pt>
                <c:pt idx="3">
                  <c:v>0.49</c:v>
                </c:pt>
                <c:pt idx="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2-4CF0-B3CE-0D96AC09B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0.95</c:v>
                </c:pt>
                <c:pt idx="2">
                  <c:v>0.74</c:v>
                </c:pt>
                <c:pt idx="3">
                  <c:v>0.74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2-4CF0-B3CE-0D96AC09B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73.88</c:v>
                </c:pt>
                <c:pt idx="1">
                  <c:v>75.19</c:v>
                </c:pt>
                <c:pt idx="2">
                  <c:v>78.23</c:v>
                </c:pt>
                <c:pt idx="3">
                  <c:v>78.3</c:v>
                </c:pt>
                <c:pt idx="4">
                  <c:v>78.28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B-4A73-9EEF-1E8F8FD6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62.26</c:v>
                </c:pt>
                <c:pt idx="2">
                  <c:v>62.1</c:v>
                </c:pt>
                <c:pt idx="3">
                  <c:v>62.38</c:v>
                </c:pt>
                <c:pt idx="4">
                  <c:v>62.83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B-4A73-9EEF-1E8F8FD6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92.23</c:v>
                </c:pt>
                <c:pt idx="1">
                  <c:v>89.31</c:v>
                </c:pt>
                <c:pt idx="2">
                  <c:v>88.29</c:v>
                </c:pt>
                <c:pt idx="3">
                  <c:v>87.87</c:v>
                </c:pt>
                <c:pt idx="4">
                  <c:v>87.87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620-845A-0C1C0018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89.5</c:v>
                </c:pt>
                <c:pt idx="2">
                  <c:v>89.52</c:v>
                </c:pt>
                <c:pt idx="3">
                  <c:v>89.17</c:v>
                </c:pt>
                <c:pt idx="4">
                  <c:v>88.86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E-4620-845A-0C1C0018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118.76</c:v>
                </c:pt>
                <c:pt idx="1">
                  <c:v>116.53</c:v>
                </c:pt>
                <c:pt idx="2">
                  <c:v>120.17</c:v>
                </c:pt>
                <c:pt idx="3">
                  <c:v>119.04</c:v>
                </c:pt>
                <c:pt idx="4">
                  <c:v>118.69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D-423D-8B2B-9779115D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113.11</c:v>
                </c:pt>
                <c:pt idx="1">
                  <c:v>114</c:v>
                </c:pt>
                <c:pt idx="2">
                  <c:v>114</c:v>
                </c:pt>
                <c:pt idx="3">
                  <c:v>113.68</c:v>
                </c:pt>
                <c:pt idx="4">
                  <c:v>113.82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23D-8B2B-9779115D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44.28</c:v>
                </c:pt>
                <c:pt idx="1">
                  <c:v>45.27</c:v>
                </c:pt>
                <c:pt idx="2">
                  <c:v>46.6</c:v>
                </c:pt>
                <c:pt idx="3">
                  <c:v>47.92</c:v>
                </c:pt>
                <c:pt idx="4">
                  <c:v>48.87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7-4B62-9284-5589A66E1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44.91</c:v>
                </c:pt>
                <c:pt idx="1">
                  <c:v>45.89</c:v>
                </c:pt>
                <c:pt idx="2">
                  <c:v>46.58</c:v>
                </c:pt>
                <c:pt idx="3">
                  <c:v>46.99</c:v>
                </c:pt>
                <c:pt idx="4">
                  <c:v>47.89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7-4B62-9284-5589A66E1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7.93</c:v>
                </c:pt>
                <c:pt idx="1">
                  <c:v>6.7</c:v>
                </c:pt>
                <c:pt idx="2">
                  <c:v>8.7100000000000009</c:v>
                </c:pt>
                <c:pt idx="3">
                  <c:v>9.74</c:v>
                </c:pt>
                <c:pt idx="4">
                  <c:v>10.31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7-4671-A307-DC39D53E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13.14</c:v>
                </c:pt>
                <c:pt idx="2">
                  <c:v>14.45</c:v>
                </c:pt>
                <c:pt idx="3">
                  <c:v>15.83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7-4671-A307-DC39D53E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4-46FB-8B7F-27664EC08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0.23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4-46FB-8B7F-27664EC08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338.19</c:v>
                </c:pt>
                <c:pt idx="1">
                  <c:v>323.85000000000002</c:v>
                </c:pt>
                <c:pt idx="2">
                  <c:v>426.89</c:v>
                </c:pt>
                <c:pt idx="3">
                  <c:v>470.96</c:v>
                </c:pt>
                <c:pt idx="4">
                  <c:v>373.62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0-48BB-85D3-620EF8DB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344.19</c:v>
                </c:pt>
                <c:pt idx="1">
                  <c:v>352.05</c:v>
                </c:pt>
                <c:pt idx="2">
                  <c:v>349.04</c:v>
                </c:pt>
                <c:pt idx="3">
                  <c:v>337.49</c:v>
                </c:pt>
                <c:pt idx="4">
                  <c:v>335.6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0-48BB-85D3-620EF8DB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96.41</c:v>
                </c:pt>
                <c:pt idx="1">
                  <c:v>87.36</c:v>
                </c:pt>
                <c:pt idx="2">
                  <c:v>76.319999999999993</c:v>
                </c:pt>
                <c:pt idx="3">
                  <c:v>66.81</c:v>
                </c:pt>
                <c:pt idx="4">
                  <c:v>57.27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A-45BE-B494-609AA2DDB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252.09</c:v>
                </c:pt>
                <c:pt idx="1">
                  <c:v>250.76</c:v>
                </c:pt>
                <c:pt idx="2">
                  <c:v>254.54</c:v>
                </c:pt>
                <c:pt idx="3">
                  <c:v>265.92</c:v>
                </c:pt>
                <c:pt idx="4">
                  <c:v>258.26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A-45BE-B494-609AA2DDB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118.76</c:v>
                </c:pt>
                <c:pt idx="1">
                  <c:v>116.17</c:v>
                </c:pt>
                <c:pt idx="2">
                  <c:v>121.42</c:v>
                </c:pt>
                <c:pt idx="3">
                  <c:v>119.63</c:v>
                </c:pt>
                <c:pt idx="4">
                  <c:v>118.38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A-42FC-AEAF-6CD0CBEFE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106.69</c:v>
                </c:pt>
                <c:pt idx="2">
                  <c:v>106.52</c:v>
                </c:pt>
                <c:pt idx="3">
                  <c:v>105.86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A-42FC-AEAF-6CD0CBEFE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139.34</c:v>
                </c:pt>
                <c:pt idx="1">
                  <c:v>142.41999999999999</c:v>
                </c:pt>
                <c:pt idx="2">
                  <c:v>136.53</c:v>
                </c:pt>
                <c:pt idx="3">
                  <c:v>138.56</c:v>
                </c:pt>
                <c:pt idx="4">
                  <c:v>139.97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6-4E53-917E-9B997224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155.22999999999999</c:v>
                </c:pt>
                <c:pt idx="1">
                  <c:v>154.91999999999999</c:v>
                </c:pt>
                <c:pt idx="2">
                  <c:v>155.80000000000001</c:v>
                </c:pt>
                <c:pt idx="3">
                  <c:v>158.58000000000001</c:v>
                </c:pt>
                <c:pt idx="4">
                  <c:v>159.22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6-4E53-917E-9B997224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1328125" defaultRowHeight="13.3" x14ac:dyDescent="0.25"/>
  <cols>
    <col min="1" max="1" width="2.61328125" customWidth="1"/>
    <col min="2" max="62" width="3.765625" customWidth="1"/>
    <col min="64" max="78" width="3.15234375" customWidth="1"/>
    <col min="79" max="79" width="4.4609375" bestFit="1" customWidth="1"/>
    <col min="81" max="82" width="4.4609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2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2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45" t="str">
        <f>データ!H6</f>
        <v>愛知県　瀬戸市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A3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129754</v>
      </c>
      <c r="AM8" s="60"/>
      <c r="AN8" s="60"/>
      <c r="AO8" s="60"/>
      <c r="AP8" s="60"/>
      <c r="AQ8" s="60"/>
      <c r="AR8" s="60"/>
      <c r="AS8" s="60"/>
      <c r="AT8" s="51">
        <f>データ!$S$6</f>
        <v>111.4</v>
      </c>
      <c r="AU8" s="52"/>
      <c r="AV8" s="52"/>
      <c r="AW8" s="52"/>
      <c r="AX8" s="52"/>
      <c r="AY8" s="52"/>
      <c r="AZ8" s="52"/>
      <c r="BA8" s="52"/>
      <c r="BB8" s="53">
        <f>データ!$T$6</f>
        <v>1164.76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89.5</v>
      </c>
      <c r="J10" s="52"/>
      <c r="K10" s="52"/>
      <c r="L10" s="52"/>
      <c r="M10" s="52"/>
      <c r="N10" s="52"/>
      <c r="O10" s="63"/>
      <c r="P10" s="53">
        <f>データ!$P$6</f>
        <v>99.73</v>
      </c>
      <c r="Q10" s="53"/>
      <c r="R10" s="53"/>
      <c r="S10" s="53"/>
      <c r="T10" s="53"/>
      <c r="U10" s="53"/>
      <c r="V10" s="53"/>
      <c r="W10" s="60">
        <f>データ!$Q$6</f>
        <v>2770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129206</v>
      </c>
      <c r="AM10" s="60"/>
      <c r="AN10" s="60"/>
      <c r="AO10" s="60"/>
      <c r="AP10" s="60"/>
      <c r="AQ10" s="60"/>
      <c r="AR10" s="60"/>
      <c r="AS10" s="60"/>
      <c r="AT10" s="51">
        <f>データ!$V$6</f>
        <v>65.59</v>
      </c>
      <c r="AU10" s="52"/>
      <c r="AV10" s="52"/>
      <c r="AW10" s="52"/>
      <c r="AX10" s="52"/>
      <c r="AY10" s="52"/>
      <c r="AZ10" s="52"/>
      <c r="BA10" s="52"/>
      <c r="BB10" s="53">
        <f>データ!$W$6</f>
        <v>1969.9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2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2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2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6" t="s">
        <v>107</v>
      </c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8"/>
    </row>
    <row r="17" spans="1:78" ht="13.5" customHeight="1" x14ac:dyDescent="0.2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6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8"/>
    </row>
    <row r="18" spans="1:78" ht="13.5" customHeight="1" x14ac:dyDescent="0.2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6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8"/>
    </row>
    <row r="19" spans="1:78" ht="13.5" customHeight="1" x14ac:dyDescent="0.2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6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8"/>
    </row>
    <row r="20" spans="1:78" ht="13.5" customHeight="1" x14ac:dyDescent="0.2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6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8"/>
    </row>
    <row r="21" spans="1:78" ht="13.5" customHeight="1" x14ac:dyDescent="0.2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6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8"/>
    </row>
    <row r="22" spans="1:78" ht="13.5" customHeight="1" x14ac:dyDescent="0.2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6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8"/>
    </row>
    <row r="23" spans="1:78" ht="13.5" customHeight="1" x14ac:dyDescent="0.2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6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8"/>
    </row>
    <row r="24" spans="1:78" ht="13.5" customHeight="1" x14ac:dyDescent="0.2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6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8"/>
    </row>
    <row r="25" spans="1:78" ht="13.5" customHeight="1" x14ac:dyDescent="0.2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6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8"/>
    </row>
    <row r="26" spans="1:78" ht="13.5" customHeight="1" x14ac:dyDescent="0.2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6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8"/>
    </row>
    <row r="27" spans="1:78" ht="13.5" customHeight="1" x14ac:dyDescent="0.2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6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8"/>
    </row>
    <row r="28" spans="1:78" ht="13.5" customHeight="1" x14ac:dyDescent="0.2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6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8"/>
    </row>
    <row r="29" spans="1:78" ht="13.5" customHeight="1" x14ac:dyDescent="0.2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6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8"/>
    </row>
    <row r="30" spans="1:78" ht="13.5" customHeight="1" x14ac:dyDescent="0.2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6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8"/>
    </row>
    <row r="31" spans="1:78" ht="13.5" customHeight="1" x14ac:dyDescent="0.2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6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8"/>
    </row>
    <row r="32" spans="1:78" ht="13.5" customHeight="1" x14ac:dyDescent="0.2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6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8"/>
    </row>
    <row r="33" spans="1:78" ht="13.5" customHeight="1" x14ac:dyDescent="0.2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6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8"/>
    </row>
    <row r="34" spans="1:78" ht="13.5" customHeight="1" x14ac:dyDescent="0.2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6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8"/>
    </row>
    <row r="35" spans="1:78" ht="13.5" customHeight="1" x14ac:dyDescent="0.2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6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8"/>
    </row>
    <row r="36" spans="1:78" ht="13.5" customHeight="1" x14ac:dyDescent="0.2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6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8"/>
    </row>
    <row r="37" spans="1:78" ht="13.5" customHeight="1" x14ac:dyDescent="0.2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6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8"/>
    </row>
    <row r="38" spans="1:78" ht="13.5" customHeight="1" x14ac:dyDescent="0.2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6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8"/>
    </row>
    <row r="39" spans="1:78" ht="13.5" customHeight="1" x14ac:dyDescent="0.2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6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8"/>
    </row>
    <row r="40" spans="1:78" ht="13.5" customHeight="1" x14ac:dyDescent="0.2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6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8"/>
    </row>
    <row r="41" spans="1:78" ht="13.5" customHeight="1" x14ac:dyDescent="0.2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6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8"/>
    </row>
    <row r="42" spans="1:78" ht="13.5" customHeight="1" x14ac:dyDescent="0.2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6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8"/>
    </row>
    <row r="43" spans="1:78" ht="13.5" customHeight="1" x14ac:dyDescent="0.2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6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8"/>
    </row>
    <row r="44" spans="1:78" ht="13.5" customHeight="1" x14ac:dyDescent="0.2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2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2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2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106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2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2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2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2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2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2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2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2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2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2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2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2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2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2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2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2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2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2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2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105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2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2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2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2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2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2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2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2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2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2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2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2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2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2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2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2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25">
      <c r="C83" s="26"/>
    </row>
    <row r="84" spans="1:78" hidden="1" x14ac:dyDescent="0.2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0KJ1rUh2j/92mzuH89UKf4c/IezNEOKHpPbkIhaTktNWXeubqeQMZCa4rsnKGf3iql9P22jZMvfEGId3A141Ew==" saltValue="p+ilBCP5EEs9qx3uhKW7p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3" x14ac:dyDescent="0.25"/>
  <cols>
    <col min="2" max="144" width="11.84375" customWidth="1"/>
  </cols>
  <sheetData>
    <row r="1" spans="1:144" x14ac:dyDescent="0.2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0" t="s">
        <v>50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51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52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25">
      <c r="A4" s="29" t="s">
        <v>53</v>
      </c>
      <c r="B4" s="31"/>
      <c r="C4" s="31"/>
      <c r="D4" s="31"/>
      <c r="E4" s="31"/>
      <c r="F4" s="31"/>
      <c r="G4" s="31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54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55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56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57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58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59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60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61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62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63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64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2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5">
      <c r="A6" s="29" t="s">
        <v>92</v>
      </c>
      <c r="B6" s="34">
        <f>B7</f>
        <v>2018</v>
      </c>
      <c r="C6" s="34">
        <f t="shared" ref="C6:W6" si="3">C7</f>
        <v>232041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愛知県　瀬戸市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非設置</v>
      </c>
      <c r="N6" s="35" t="str">
        <f t="shared" si="3"/>
        <v>-</v>
      </c>
      <c r="O6" s="35">
        <f t="shared" si="3"/>
        <v>89.5</v>
      </c>
      <c r="P6" s="35">
        <f t="shared" si="3"/>
        <v>99.73</v>
      </c>
      <c r="Q6" s="35">
        <f t="shared" si="3"/>
        <v>2770</v>
      </c>
      <c r="R6" s="35">
        <f t="shared" si="3"/>
        <v>129754</v>
      </c>
      <c r="S6" s="35">
        <f t="shared" si="3"/>
        <v>111.4</v>
      </c>
      <c r="T6" s="35">
        <f t="shared" si="3"/>
        <v>1164.76</v>
      </c>
      <c r="U6" s="35">
        <f t="shared" si="3"/>
        <v>129206</v>
      </c>
      <c r="V6" s="35">
        <f t="shared" si="3"/>
        <v>65.59</v>
      </c>
      <c r="W6" s="35">
        <f t="shared" si="3"/>
        <v>1969.9</v>
      </c>
      <c r="X6" s="36">
        <f>IF(X7="",NA(),X7)</f>
        <v>118.76</v>
      </c>
      <c r="Y6" s="36">
        <f t="shared" ref="Y6:AG6" si="4">IF(Y7="",NA(),Y7)</f>
        <v>116.53</v>
      </c>
      <c r="Z6" s="36">
        <f t="shared" si="4"/>
        <v>120.17</v>
      </c>
      <c r="AA6" s="36">
        <f t="shared" si="4"/>
        <v>119.04</v>
      </c>
      <c r="AB6" s="36">
        <f t="shared" si="4"/>
        <v>118.69</v>
      </c>
      <c r="AC6" s="36">
        <f t="shared" si="4"/>
        <v>113.11</v>
      </c>
      <c r="AD6" s="36">
        <f t="shared" si="4"/>
        <v>114</v>
      </c>
      <c r="AE6" s="36">
        <f t="shared" si="4"/>
        <v>114</v>
      </c>
      <c r="AF6" s="36">
        <f t="shared" si="4"/>
        <v>113.68</v>
      </c>
      <c r="AG6" s="36">
        <f t="shared" si="4"/>
        <v>113.82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0.03</v>
      </c>
      <c r="AP6" s="36">
        <f t="shared" si="5"/>
        <v>0.23</v>
      </c>
      <c r="AQ6" s="36">
        <f t="shared" si="5"/>
        <v>0.03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338.19</v>
      </c>
      <c r="AU6" s="36">
        <f t="shared" ref="AU6:BC6" si="6">IF(AU7="",NA(),AU7)</f>
        <v>323.85000000000002</v>
      </c>
      <c r="AV6" s="36">
        <f t="shared" si="6"/>
        <v>426.89</v>
      </c>
      <c r="AW6" s="36">
        <f t="shared" si="6"/>
        <v>470.96</v>
      </c>
      <c r="AX6" s="36">
        <f t="shared" si="6"/>
        <v>373.62</v>
      </c>
      <c r="AY6" s="36">
        <f t="shared" si="6"/>
        <v>344.19</v>
      </c>
      <c r="AZ6" s="36">
        <f t="shared" si="6"/>
        <v>352.05</v>
      </c>
      <c r="BA6" s="36">
        <f t="shared" si="6"/>
        <v>349.04</v>
      </c>
      <c r="BB6" s="36">
        <f t="shared" si="6"/>
        <v>337.49</v>
      </c>
      <c r="BC6" s="36">
        <f t="shared" si="6"/>
        <v>335.6</v>
      </c>
      <c r="BD6" s="35" t="str">
        <f>IF(BD7="","",IF(BD7="-","【-】","【"&amp;SUBSTITUTE(TEXT(BD7,"#,##0.00"),"-","△")&amp;"】"))</f>
        <v>【261.93】</v>
      </c>
      <c r="BE6" s="36">
        <f>IF(BE7="",NA(),BE7)</f>
        <v>96.41</v>
      </c>
      <c r="BF6" s="36">
        <f t="shared" ref="BF6:BN6" si="7">IF(BF7="",NA(),BF7)</f>
        <v>87.36</v>
      </c>
      <c r="BG6" s="36">
        <f t="shared" si="7"/>
        <v>76.319999999999993</v>
      </c>
      <c r="BH6" s="36">
        <f t="shared" si="7"/>
        <v>66.81</v>
      </c>
      <c r="BI6" s="36">
        <f t="shared" si="7"/>
        <v>57.27</v>
      </c>
      <c r="BJ6" s="36">
        <f t="shared" si="7"/>
        <v>252.09</v>
      </c>
      <c r="BK6" s="36">
        <f t="shared" si="7"/>
        <v>250.76</v>
      </c>
      <c r="BL6" s="36">
        <f t="shared" si="7"/>
        <v>254.54</v>
      </c>
      <c r="BM6" s="36">
        <f t="shared" si="7"/>
        <v>265.92</v>
      </c>
      <c r="BN6" s="36">
        <f t="shared" si="7"/>
        <v>258.26</v>
      </c>
      <c r="BO6" s="35" t="str">
        <f>IF(BO7="","",IF(BO7="-","【-】","【"&amp;SUBSTITUTE(TEXT(BO7,"#,##0.00"),"-","△")&amp;"】"))</f>
        <v>【270.46】</v>
      </c>
      <c r="BP6" s="36">
        <f>IF(BP7="",NA(),BP7)</f>
        <v>118.76</v>
      </c>
      <c r="BQ6" s="36">
        <f t="shared" ref="BQ6:BY6" si="8">IF(BQ7="",NA(),BQ7)</f>
        <v>116.17</v>
      </c>
      <c r="BR6" s="36">
        <f t="shared" si="8"/>
        <v>121.42</v>
      </c>
      <c r="BS6" s="36">
        <f t="shared" si="8"/>
        <v>119.63</v>
      </c>
      <c r="BT6" s="36">
        <f t="shared" si="8"/>
        <v>118.38</v>
      </c>
      <c r="BU6" s="36">
        <f t="shared" si="8"/>
        <v>106.22</v>
      </c>
      <c r="BV6" s="36">
        <f t="shared" si="8"/>
        <v>106.69</v>
      </c>
      <c r="BW6" s="36">
        <f t="shared" si="8"/>
        <v>106.52</v>
      </c>
      <c r="BX6" s="36">
        <f t="shared" si="8"/>
        <v>105.86</v>
      </c>
      <c r="BY6" s="36">
        <f t="shared" si="8"/>
        <v>106.07</v>
      </c>
      <c r="BZ6" s="35" t="str">
        <f>IF(BZ7="","",IF(BZ7="-","【-】","【"&amp;SUBSTITUTE(TEXT(BZ7,"#,##0.00"),"-","△")&amp;"】"))</f>
        <v>【103.91】</v>
      </c>
      <c r="CA6" s="36">
        <f>IF(CA7="",NA(),CA7)</f>
        <v>139.34</v>
      </c>
      <c r="CB6" s="36">
        <f t="shared" ref="CB6:CJ6" si="9">IF(CB7="",NA(),CB7)</f>
        <v>142.41999999999999</v>
      </c>
      <c r="CC6" s="36">
        <f t="shared" si="9"/>
        <v>136.53</v>
      </c>
      <c r="CD6" s="36">
        <f t="shared" si="9"/>
        <v>138.56</v>
      </c>
      <c r="CE6" s="36">
        <f t="shared" si="9"/>
        <v>139.97</v>
      </c>
      <c r="CF6" s="36">
        <f t="shared" si="9"/>
        <v>155.22999999999999</v>
      </c>
      <c r="CG6" s="36">
        <f t="shared" si="9"/>
        <v>154.91999999999999</v>
      </c>
      <c r="CH6" s="36">
        <f t="shared" si="9"/>
        <v>155.80000000000001</v>
      </c>
      <c r="CI6" s="36">
        <f t="shared" si="9"/>
        <v>158.58000000000001</v>
      </c>
      <c r="CJ6" s="36">
        <f t="shared" si="9"/>
        <v>159.22</v>
      </c>
      <c r="CK6" s="35" t="str">
        <f>IF(CK7="","",IF(CK7="-","【-】","【"&amp;SUBSTITUTE(TEXT(CK7,"#,##0.00"),"-","△")&amp;"】"))</f>
        <v>【167.11】</v>
      </c>
      <c r="CL6" s="36">
        <f>IF(CL7="",NA(),CL7)</f>
        <v>73.88</v>
      </c>
      <c r="CM6" s="36">
        <f t="shared" ref="CM6:CU6" si="10">IF(CM7="",NA(),CM7)</f>
        <v>75.19</v>
      </c>
      <c r="CN6" s="36">
        <f t="shared" si="10"/>
        <v>78.23</v>
      </c>
      <c r="CO6" s="36">
        <f t="shared" si="10"/>
        <v>78.3</v>
      </c>
      <c r="CP6" s="36">
        <f t="shared" si="10"/>
        <v>78.28</v>
      </c>
      <c r="CQ6" s="36">
        <f t="shared" si="10"/>
        <v>62.12</v>
      </c>
      <c r="CR6" s="36">
        <f t="shared" si="10"/>
        <v>62.26</v>
      </c>
      <c r="CS6" s="36">
        <f t="shared" si="10"/>
        <v>62.1</v>
      </c>
      <c r="CT6" s="36">
        <f t="shared" si="10"/>
        <v>62.38</v>
      </c>
      <c r="CU6" s="36">
        <f t="shared" si="10"/>
        <v>62.83</v>
      </c>
      <c r="CV6" s="35" t="str">
        <f>IF(CV7="","",IF(CV7="-","【-】","【"&amp;SUBSTITUTE(TEXT(CV7,"#,##0.00"),"-","△")&amp;"】"))</f>
        <v>【60.27】</v>
      </c>
      <c r="CW6" s="36">
        <f>IF(CW7="",NA(),CW7)</f>
        <v>92.23</v>
      </c>
      <c r="CX6" s="36">
        <f t="shared" ref="CX6:DF6" si="11">IF(CX7="",NA(),CX7)</f>
        <v>89.31</v>
      </c>
      <c r="CY6" s="36">
        <f t="shared" si="11"/>
        <v>88.29</v>
      </c>
      <c r="CZ6" s="36">
        <f t="shared" si="11"/>
        <v>87.87</v>
      </c>
      <c r="DA6" s="36">
        <f t="shared" si="11"/>
        <v>87.87</v>
      </c>
      <c r="DB6" s="36">
        <f t="shared" si="11"/>
        <v>89.45</v>
      </c>
      <c r="DC6" s="36">
        <f t="shared" si="11"/>
        <v>89.5</v>
      </c>
      <c r="DD6" s="36">
        <f t="shared" si="11"/>
        <v>89.52</v>
      </c>
      <c r="DE6" s="36">
        <f t="shared" si="11"/>
        <v>89.17</v>
      </c>
      <c r="DF6" s="36">
        <f t="shared" si="11"/>
        <v>88.86</v>
      </c>
      <c r="DG6" s="35" t="str">
        <f>IF(DG7="","",IF(DG7="-","【-】","【"&amp;SUBSTITUTE(TEXT(DG7,"#,##0.00"),"-","△")&amp;"】"))</f>
        <v>【89.92】</v>
      </c>
      <c r="DH6" s="36">
        <f>IF(DH7="",NA(),DH7)</f>
        <v>44.28</v>
      </c>
      <c r="DI6" s="36">
        <f t="shared" ref="DI6:DQ6" si="12">IF(DI7="",NA(),DI7)</f>
        <v>45.27</v>
      </c>
      <c r="DJ6" s="36">
        <f t="shared" si="12"/>
        <v>46.6</v>
      </c>
      <c r="DK6" s="36">
        <f t="shared" si="12"/>
        <v>47.92</v>
      </c>
      <c r="DL6" s="36">
        <f t="shared" si="12"/>
        <v>48.87</v>
      </c>
      <c r="DM6" s="36">
        <f t="shared" si="12"/>
        <v>44.91</v>
      </c>
      <c r="DN6" s="36">
        <f t="shared" si="12"/>
        <v>45.89</v>
      </c>
      <c r="DO6" s="36">
        <f t="shared" si="12"/>
        <v>46.58</v>
      </c>
      <c r="DP6" s="36">
        <f t="shared" si="12"/>
        <v>46.99</v>
      </c>
      <c r="DQ6" s="36">
        <f t="shared" si="12"/>
        <v>47.89</v>
      </c>
      <c r="DR6" s="35" t="str">
        <f>IF(DR7="","",IF(DR7="-","【-】","【"&amp;SUBSTITUTE(TEXT(DR7,"#,##0.00"),"-","△")&amp;"】"))</f>
        <v>【48.85】</v>
      </c>
      <c r="DS6" s="36">
        <f>IF(DS7="",NA(),DS7)</f>
        <v>7.93</v>
      </c>
      <c r="DT6" s="36">
        <f t="shared" ref="DT6:EB6" si="13">IF(DT7="",NA(),DT7)</f>
        <v>6.7</v>
      </c>
      <c r="DU6" s="36">
        <f t="shared" si="13"/>
        <v>8.7100000000000009</v>
      </c>
      <c r="DV6" s="36">
        <f t="shared" si="13"/>
        <v>9.74</v>
      </c>
      <c r="DW6" s="36">
        <f t="shared" si="13"/>
        <v>10.31</v>
      </c>
      <c r="DX6" s="36">
        <f t="shared" si="13"/>
        <v>12.03</v>
      </c>
      <c r="DY6" s="36">
        <f t="shared" si="13"/>
        <v>13.14</v>
      </c>
      <c r="DZ6" s="36">
        <f t="shared" si="13"/>
        <v>14.45</v>
      </c>
      <c r="EA6" s="36">
        <f t="shared" si="13"/>
        <v>15.83</v>
      </c>
      <c r="EB6" s="36">
        <f t="shared" si="13"/>
        <v>16.899999999999999</v>
      </c>
      <c r="EC6" s="35" t="str">
        <f>IF(EC7="","",IF(EC7="-","【-】","【"&amp;SUBSTITUTE(TEXT(EC7,"#,##0.00"),"-","△")&amp;"】"))</f>
        <v>【17.80】</v>
      </c>
      <c r="ED6" s="36">
        <f>IF(ED7="",NA(),ED7)</f>
        <v>1.1100000000000001</v>
      </c>
      <c r="EE6" s="36">
        <f t="shared" ref="EE6:EM6" si="14">IF(EE7="",NA(),EE7)</f>
        <v>1.58</v>
      </c>
      <c r="EF6" s="36">
        <f t="shared" si="14"/>
        <v>0.96</v>
      </c>
      <c r="EG6" s="36">
        <f t="shared" si="14"/>
        <v>0.49</v>
      </c>
      <c r="EH6" s="36">
        <f t="shared" si="14"/>
        <v>0.96</v>
      </c>
      <c r="EI6" s="36">
        <f t="shared" si="14"/>
        <v>0.75</v>
      </c>
      <c r="EJ6" s="36">
        <f t="shared" si="14"/>
        <v>0.95</v>
      </c>
      <c r="EK6" s="36">
        <f t="shared" si="14"/>
        <v>0.74</v>
      </c>
      <c r="EL6" s="36">
        <f t="shared" si="14"/>
        <v>0.74</v>
      </c>
      <c r="EM6" s="36">
        <f t="shared" si="14"/>
        <v>0.72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25">
      <c r="A7" s="29"/>
      <c r="B7" s="38">
        <v>2018</v>
      </c>
      <c r="C7" s="38">
        <v>232041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89.5</v>
      </c>
      <c r="P7" s="39">
        <v>99.73</v>
      </c>
      <c r="Q7" s="39">
        <v>2770</v>
      </c>
      <c r="R7" s="39">
        <v>129754</v>
      </c>
      <c r="S7" s="39">
        <v>111.4</v>
      </c>
      <c r="T7" s="39">
        <v>1164.76</v>
      </c>
      <c r="U7" s="39">
        <v>129206</v>
      </c>
      <c r="V7" s="39">
        <v>65.59</v>
      </c>
      <c r="W7" s="39">
        <v>1969.9</v>
      </c>
      <c r="X7" s="39">
        <v>118.76</v>
      </c>
      <c r="Y7" s="39">
        <v>116.53</v>
      </c>
      <c r="Z7" s="39">
        <v>120.17</v>
      </c>
      <c r="AA7" s="39">
        <v>119.04</v>
      </c>
      <c r="AB7" s="39">
        <v>118.69</v>
      </c>
      <c r="AC7" s="39">
        <v>113.11</v>
      </c>
      <c r="AD7" s="39">
        <v>114</v>
      </c>
      <c r="AE7" s="39">
        <v>114</v>
      </c>
      <c r="AF7" s="39">
        <v>113.68</v>
      </c>
      <c r="AG7" s="39">
        <v>113.82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0.03</v>
      </c>
      <c r="AP7" s="39">
        <v>0.23</v>
      </c>
      <c r="AQ7" s="39">
        <v>0.03</v>
      </c>
      <c r="AR7" s="39">
        <v>0</v>
      </c>
      <c r="AS7" s="39">
        <v>1.05</v>
      </c>
      <c r="AT7" s="39">
        <v>338.19</v>
      </c>
      <c r="AU7" s="39">
        <v>323.85000000000002</v>
      </c>
      <c r="AV7" s="39">
        <v>426.89</v>
      </c>
      <c r="AW7" s="39">
        <v>470.96</v>
      </c>
      <c r="AX7" s="39">
        <v>373.62</v>
      </c>
      <c r="AY7" s="39">
        <v>344.19</v>
      </c>
      <c r="AZ7" s="39">
        <v>352.05</v>
      </c>
      <c r="BA7" s="39">
        <v>349.04</v>
      </c>
      <c r="BB7" s="39">
        <v>337.49</v>
      </c>
      <c r="BC7" s="39">
        <v>335.6</v>
      </c>
      <c r="BD7" s="39">
        <v>261.93</v>
      </c>
      <c r="BE7" s="39">
        <v>96.41</v>
      </c>
      <c r="BF7" s="39">
        <v>87.36</v>
      </c>
      <c r="BG7" s="39">
        <v>76.319999999999993</v>
      </c>
      <c r="BH7" s="39">
        <v>66.81</v>
      </c>
      <c r="BI7" s="39">
        <v>57.27</v>
      </c>
      <c r="BJ7" s="39">
        <v>252.09</v>
      </c>
      <c r="BK7" s="39">
        <v>250.76</v>
      </c>
      <c r="BL7" s="39">
        <v>254.54</v>
      </c>
      <c r="BM7" s="39">
        <v>265.92</v>
      </c>
      <c r="BN7" s="39">
        <v>258.26</v>
      </c>
      <c r="BO7" s="39">
        <v>270.45999999999998</v>
      </c>
      <c r="BP7" s="39">
        <v>118.76</v>
      </c>
      <c r="BQ7" s="39">
        <v>116.17</v>
      </c>
      <c r="BR7" s="39">
        <v>121.42</v>
      </c>
      <c r="BS7" s="39">
        <v>119.63</v>
      </c>
      <c r="BT7" s="39">
        <v>118.38</v>
      </c>
      <c r="BU7" s="39">
        <v>106.22</v>
      </c>
      <c r="BV7" s="39">
        <v>106.69</v>
      </c>
      <c r="BW7" s="39">
        <v>106.52</v>
      </c>
      <c r="BX7" s="39">
        <v>105.86</v>
      </c>
      <c r="BY7" s="39">
        <v>106.07</v>
      </c>
      <c r="BZ7" s="39">
        <v>103.91</v>
      </c>
      <c r="CA7" s="39">
        <v>139.34</v>
      </c>
      <c r="CB7" s="39">
        <v>142.41999999999999</v>
      </c>
      <c r="CC7" s="39">
        <v>136.53</v>
      </c>
      <c r="CD7" s="39">
        <v>138.56</v>
      </c>
      <c r="CE7" s="39">
        <v>139.97</v>
      </c>
      <c r="CF7" s="39">
        <v>155.22999999999999</v>
      </c>
      <c r="CG7" s="39">
        <v>154.91999999999999</v>
      </c>
      <c r="CH7" s="39">
        <v>155.80000000000001</v>
      </c>
      <c r="CI7" s="39">
        <v>158.58000000000001</v>
      </c>
      <c r="CJ7" s="39">
        <v>159.22</v>
      </c>
      <c r="CK7" s="39">
        <v>167.11</v>
      </c>
      <c r="CL7" s="39">
        <v>73.88</v>
      </c>
      <c r="CM7" s="39">
        <v>75.19</v>
      </c>
      <c r="CN7" s="39">
        <v>78.23</v>
      </c>
      <c r="CO7" s="39">
        <v>78.3</v>
      </c>
      <c r="CP7" s="39">
        <v>78.28</v>
      </c>
      <c r="CQ7" s="39">
        <v>62.12</v>
      </c>
      <c r="CR7" s="39">
        <v>62.26</v>
      </c>
      <c r="CS7" s="39">
        <v>62.1</v>
      </c>
      <c r="CT7" s="39">
        <v>62.38</v>
      </c>
      <c r="CU7" s="39">
        <v>62.83</v>
      </c>
      <c r="CV7" s="39">
        <v>60.27</v>
      </c>
      <c r="CW7" s="39">
        <v>92.23</v>
      </c>
      <c r="CX7" s="39">
        <v>89.31</v>
      </c>
      <c r="CY7" s="39">
        <v>88.29</v>
      </c>
      <c r="CZ7" s="39">
        <v>87.87</v>
      </c>
      <c r="DA7" s="39">
        <v>87.87</v>
      </c>
      <c r="DB7" s="39">
        <v>89.45</v>
      </c>
      <c r="DC7" s="39">
        <v>89.5</v>
      </c>
      <c r="DD7" s="39">
        <v>89.52</v>
      </c>
      <c r="DE7" s="39">
        <v>89.17</v>
      </c>
      <c r="DF7" s="39">
        <v>88.86</v>
      </c>
      <c r="DG7" s="39">
        <v>89.92</v>
      </c>
      <c r="DH7" s="39">
        <v>44.28</v>
      </c>
      <c r="DI7" s="39">
        <v>45.27</v>
      </c>
      <c r="DJ7" s="39">
        <v>46.6</v>
      </c>
      <c r="DK7" s="39">
        <v>47.92</v>
      </c>
      <c r="DL7" s="39">
        <v>48.87</v>
      </c>
      <c r="DM7" s="39">
        <v>44.91</v>
      </c>
      <c r="DN7" s="39">
        <v>45.89</v>
      </c>
      <c r="DO7" s="39">
        <v>46.58</v>
      </c>
      <c r="DP7" s="39">
        <v>46.99</v>
      </c>
      <c r="DQ7" s="39">
        <v>47.89</v>
      </c>
      <c r="DR7" s="39">
        <v>48.85</v>
      </c>
      <c r="DS7" s="39">
        <v>7.93</v>
      </c>
      <c r="DT7" s="39">
        <v>6.7</v>
      </c>
      <c r="DU7" s="39">
        <v>8.7100000000000009</v>
      </c>
      <c r="DV7" s="39">
        <v>9.74</v>
      </c>
      <c r="DW7" s="39">
        <v>10.31</v>
      </c>
      <c r="DX7" s="39">
        <v>12.03</v>
      </c>
      <c r="DY7" s="39">
        <v>13.14</v>
      </c>
      <c r="DZ7" s="39">
        <v>14.45</v>
      </c>
      <c r="EA7" s="39">
        <v>15.83</v>
      </c>
      <c r="EB7" s="39">
        <v>16.899999999999999</v>
      </c>
      <c r="EC7" s="39">
        <v>17.8</v>
      </c>
      <c r="ED7" s="39">
        <v>1.1100000000000001</v>
      </c>
      <c r="EE7" s="39">
        <v>1.58</v>
      </c>
      <c r="EF7" s="39">
        <v>0.96</v>
      </c>
      <c r="EG7" s="39">
        <v>0.49</v>
      </c>
      <c r="EH7" s="39">
        <v>0.96</v>
      </c>
      <c r="EI7" s="39">
        <v>0.75</v>
      </c>
      <c r="EJ7" s="39">
        <v>0.95</v>
      </c>
      <c r="EK7" s="39">
        <v>0.74</v>
      </c>
      <c r="EL7" s="39">
        <v>0.74</v>
      </c>
      <c r="EM7" s="39">
        <v>0.72</v>
      </c>
      <c r="EN7" s="39">
        <v>0.7</v>
      </c>
    </row>
    <row r="8" spans="1:144" x14ac:dyDescent="0.2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2020-02-13T10:21:33Z</cp:lastPrinted>
  <dcterms:created xsi:type="dcterms:W3CDTF">2019-12-05T04:18:20Z</dcterms:created>
  <dcterms:modified xsi:type="dcterms:W3CDTF">2025-03-24T00:28:37Z</dcterms:modified>
  <cp:category/>
</cp:coreProperties>
</file>