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BFD4000C-B437-42C3-B4D7-F54EC016CA88}" xr6:coauthVersionLast="47" xr6:coauthVersionMax="47" xr10:uidLastSave="{00000000-0000-0000-0000-000000000000}"/>
  <workbookProtection workbookAlgorithmName="SHA-512" workbookHashValue="5uka0PPMSu/8EZYEugA6FjdiJnfrk5NzPrnDA6QoNxZwQMqxA1T2yofr/GM6KaFch5ssTJLPeub2f5xE7VXv8A==" workbookSaltValue="DdJSfGntdXcNXPC3q/+Klg=="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B10" i="4" s="1"/>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F85" i="4"/>
  <c r="BB10" i="4"/>
  <c r="AT10" i="4"/>
  <c r="AL10" i="4"/>
  <c r="W10" i="4"/>
  <c r="P10"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<sst xmlns="http://schemas.openxmlformats.org/spreadsheetml/2006/main" count="220" uniqueCount="108">
  <si>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</si>
  <si>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</si>
  <si>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</si>
  <si>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</si>
  <si>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</si>
  <si>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</si>
  <si>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</si>
  <si>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</si>
  <si>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</si>
  <si>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</si>
  <si>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</si>
  <si>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</si>
  <si>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</si>
  <si>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</si>
  <si>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</si>
  <si>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</si>
  <si>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</si>
  <si>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</si>
  <si>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</si>
  <si>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</si>
  <si>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</si>
  <si>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</si>
  <si>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</si>
  <si>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</si>
  <si>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</si>
  <si>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</si>
  <si>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</si>
  <si>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</si>
  <si>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</si>
  <si>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</si>
  <si>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</si>
  <si>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</si>
  <si>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</si>
  <si>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</si>
  <si>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</si>
  <si>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</si>
  <si>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</si>
  <si>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</si>
  <si>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</si>
  <si>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</si>
  <si>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</si>
  <si>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</si>
  <si>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</si>
  <si>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</si>
  <si>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</si>
  <si>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</si>
  <si>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</si>
  <si>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</si>
  <si>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</si>
  <si>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</si>
  <si>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</si>
  <si>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</si>
  <si>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</si>
  <si>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</si>
  <si>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</si>
  <si>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</si>
  <si>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</si>
  <si>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</si>
  <si>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</si>
  <si>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</si>
  <si>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</si>
  <si>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</si>
  <si>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</si>
  <si>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</si>
  <si>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</si>
  <si>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</si>
  <si>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</si>
  <si>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</si>
  <si>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</si>
  <si>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</si>
  <si>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</si>
  <si>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</si>
  <si>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</si>
  <si>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</si>
  <si>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</si>
  <si>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</si>
  <si>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</si>
  <si>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</si>
  <si>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</si>
  <si>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</si>
  <si>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</si>
  <si>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</si>
  <si>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</si>
  <si>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</si>
  <si>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</si>
  <si>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</si>
  <si>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</si>
  <si>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</si>
  <si>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</si>
  <si>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</si>
  <si>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</si>
  <si>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</si>
  <si>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</si>
  <si>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</si>
  <si>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</si>
  <si>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</si>
  <si>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</si>
  <si>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</si>
  <si>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</si>
  <si>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</si>
  <si>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</si>
  <si>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</si>
  <si>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</si>
  <si>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</si>
  <si>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</si>
  <si>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①有形固定資産減価償却率及び②管路経年化率については類似団体の平均値を上回っており、施設の老朽化が進んでいる。
③管路更新率は、下水道工事に伴う水道管の布設替え工事の実施や数値の集計方法の見直し等により管路更新率が上がり、類似団体平均値の2倍以上となった。基幹管路及び基幹管路以外の配水管については、事業計画に沿って着実に工事を実施しているところであり、今後も③管路更新率を向上し、①有形固定資産減価償却率及び②管路経年化率の低下に努める。
</t>
    <phoneticPr fontId="4"/>
  </si>
  <si>
    <t xml:space="preserve">①経常収支比率は、大口需用家の使用量増加による給水収益の増加や、職員の増員による人件費の増加及び会計システムの更新等により、対前年度比で2.21ポイントの減小となり、類似団体の平均を下回った。人件費については、今後平準化を見込んでいるが、経常収支比率は、水源の修繕及び減価償却費の増加等により平成28年度より下落しているため、事業の効率化を図っていく必要がある。
②累積欠損金比率は、例年0％であり、剰余金もあるため欠損金が発生することはないと考える。
③流動比率は、年度末の工事竣工件数が多く、未払金が増加したことにより前年度より比率が下がったが、現金預金は増加しており、流動資産を現金化した場合、流動負債を支払える能力がある。
④企業債残高対給水収益比率は、企業債残高が少なく給水収益が負債を上回っている。
⑤料金回収率は、職員の増員による人件費の増加等により前年度を下回った。類似団体の平均は上回っているが、平成28年度以降は水源の修繕及び減価償却費の増加等により下落しており、今後も費用の増大が見込まれるため、経費の削減に努め、効率的な経営を実施する必要がある。
⑥給水原価は、平均値に比べ少額で安定している。
⑦施設利用率は、平均値に比べ10ポイント以上高くなっており施設の能力を効率的に利用できている。
⑧有収率については、類似団体の平均値は上回っているが、道路漏水の影響により平成28年度以降は下落傾向にある。漏水対策を実施するとともに、老朽管の更新を図り有収率の向上に努める。
</t>
    <rPh sb="18" eb="20">
      <t>ゾウカ</t>
    </rPh>
    <rPh sb="77" eb="78">
      <t>ゲン</t>
    </rPh>
    <rPh sb="78" eb="79">
      <t>ショウ</t>
    </rPh>
    <rPh sb="127" eb="129">
      <t>スイゲン</t>
    </rPh>
    <rPh sb="130" eb="132">
      <t>シュウゼン</t>
    </rPh>
    <rPh sb="132" eb="133">
      <t>オヨ</t>
    </rPh>
    <rPh sb="134" eb="136">
      <t>ゲンカ</t>
    </rPh>
    <rPh sb="136" eb="138">
      <t>ショウキャク</t>
    </rPh>
    <rPh sb="138" eb="139">
      <t>ヒ</t>
    </rPh>
    <rPh sb="140" eb="142">
      <t>ゾウカ</t>
    </rPh>
    <rPh sb="142" eb="143">
      <t>トウ</t>
    </rPh>
    <rPh sb="407" eb="409">
      <t>ヘイセイ</t>
    </rPh>
    <rPh sb="411" eb="413">
      <t>ネンド</t>
    </rPh>
    <rPh sb="413" eb="415">
      <t>イコウ</t>
    </rPh>
    <rPh sb="435" eb="437">
      <t>ゲラク</t>
    </rPh>
    <phoneticPr fontId="4"/>
  </si>
  <si>
    <t xml:space="preserve">　類似団体と比較して、料金回収率や施設利用率などが高いことから、比較的健全な経営をしており早急に改善の必要性はないと判断している。
　一方、人件費や施設の修繕費の増加など費用が増大している傾向にあり、また、老朽化を示す数値は平均値を上回っていることから老朽化資産が多い状況となっている。
　今後は、給水人口の減少や施設の更新費用の増大が見込まれるため、有収率の向上に努め、策定した管路耐震化計画に沿った老朽化施設の更新を継続して実施する必要がある。
　また、広域連携についての研究や水道料金の値上げ及び資金調達方法等の検討をおこない水道事業の基盤強化に努めていく。
　経営戦略については令和2年度の策定予定としている。
</t>
    <rPh sb="214" eb="216">
      <t>ジッシ</t>
    </rPh>
    <rPh sb="293" eb="295">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</si>
</sst>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1.1499999999999999</c:v>
                </c:pt>
                <c:pt idx="1">
                  <c:v>0.65</c:v>
                </c:pt>
                <c:pt idx="2">
                  <c:v>0.5</c:v>
                </c:pt>
                <c:pt idx="3">
                  <c:v>1.29</c:v>
                </c:pt>
                <c:pt idx="4">
                  <c:v>1.52</c:v>
                </c:pt>
              </c:numCache>
            </c:numRef>
          </c:val>
          <c:extLst>
            <c:ext xmlns:c16="http://schemas.microsoft.com/office/drawing/2014/chart" uri="{C3380CC4-5D6E-409C-BE32-E72D297353CC}">
              <c16:uniqueId val="{00000000-13B6-489E-9737-84289ABB423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13B6-489E-9737-84289ABB423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71.39</c:v>
                </c:pt>
                <c:pt idx="1">
                  <c:v>72.06</c:v>
                </c:pt>
                <c:pt idx="2">
                  <c:v>73.12</c:v>
                </c:pt>
                <c:pt idx="3">
                  <c:v>73.22</c:v>
                </c:pt>
                <c:pt idx="4">
                  <c:v>73.709999999999994</c:v>
                </c:pt>
              </c:numCache>
            </c:numRef>
          </c:val>
          <c:extLst>
            <c:ext xmlns:c16="http://schemas.microsoft.com/office/drawing/2014/chart" uri="{C3380CC4-5D6E-409C-BE32-E72D297353CC}">
              <c16:uniqueId val="{00000000-5DA9-4A6C-BDC4-9602010169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5DA9-4A6C-BDC4-9602010169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92.13</c:v>
                </c:pt>
                <c:pt idx="1">
                  <c:v>91.48</c:v>
                </c:pt>
                <c:pt idx="2">
                  <c:v>91.51</c:v>
                </c:pt>
                <c:pt idx="3">
                  <c:v>90.44</c:v>
                </c:pt>
                <c:pt idx="4">
                  <c:v>89.74</c:v>
                </c:pt>
              </c:numCache>
            </c:numRef>
          </c:val>
          <c:extLst>
            <c:ext xmlns:c16="http://schemas.microsoft.com/office/drawing/2014/chart" uri="{C3380CC4-5D6E-409C-BE32-E72D297353CC}">
              <c16:uniqueId val="{00000000-8BA2-41D6-95AB-9140ECFCEC3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8BA2-41D6-95AB-9140ECFCEC3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104.55</c:v>
                </c:pt>
                <c:pt idx="1">
                  <c:v>107.05</c:v>
                </c:pt>
                <c:pt idx="2">
                  <c:v>116.73</c:v>
                </c:pt>
                <c:pt idx="3">
                  <c:v>112.13</c:v>
                </c:pt>
                <c:pt idx="4">
                  <c:v>109.92</c:v>
                </c:pt>
              </c:numCache>
            </c:numRef>
          </c:val>
          <c:extLst>
            <c:ext xmlns:c16="http://schemas.microsoft.com/office/drawing/2014/chart" uri="{C3380CC4-5D6E-409C-BE32-E72D297353CC}">
              <c16:uniqueId val="{00000000-7D86-424F-AEAF-DE7E795B717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7D86-424F-AEAF-DE7E795B717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49.08</c:v>
                </c:pt>
                <c:pt idx="1">
                  <c:v>49.94</c:v>
                </c:pt>
                <c:pt idx="2">
                  <c:v>49.97</c:v>
                </c:pt>
                <c:pt idx="3">
                  <c:v>50.74</c:v>
                </c:pt>
                <c:pt idx="4">
                  <c:v>51.2</c:v>
                </c:pt>
              </c:numCache>
            </c:numRef>
          </c:val>
          <c:extLst>
            <c:ext xmlns:c16="http://schemas.microsoft.com/office/drawing/2014/chart" uri="{C3380CC4-5D6E-409C-BE32-E72D297353CC}">
              <c16:uniqueId val="{00000000-3310-4E6B-9A7C-C16AC461226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3310-4E6B-9A7C-C16AC461226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40.82</c:v>
                </c:pt>
                <c:pt idx="1">
                  <c:v>40.51</c:v>
                </c:pt>
                <c:pt idx="2">
                  <c:v>39.69</c:v>
                </c:pt>
                <c:pt idx="3">
                  <c:v>39.29</c:v>
                </c:pt>
                <c:pt idx="4">
                  <c:v>38.65</c:v>
                </c:pt>
              </c:numCache>
            </c:numRef>
          </c:val>
          <c:extLst>
            <c:ext xmlns:c16="http://schemas.microsoft.com/office/drawing/2014/chart" uri="{C3380CC4-5D6E-409C-BE32-E72D297353CC}">
              <c16:uniqueId val="{00000000-587E-4173-989A-F2B9E27B9F2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587E-4173-989A-F2B9E27B9F2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B8-4566-89A0-0521FF4BD2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6AB8-4566-89A0-0521FF4BD2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740.56</c:v>
                </c:pt>
                <c:pt idx="1">
                  <c:v>808.58</c:v>
                </c:pt>
                <c:pt idx="2">
                  <c:v>564.64</c:v>
                </c:pt>
                <c:pt idx="3">
                  <c:v>535.57000000000005</c:v>
                </c:pt>
                <c:pt idx="4">
                  <c:v>377.52</c:v>
                </c:pt>
              </c:numCache>
            </c:numRef>
          </c:val>
          <c:extLst>
            <c:ext xmlns:c16="http://schemas.microsoft.com/office/drawing/2014/chart" uri="{C3380CC4-5D6E-409C-BE32-E72D297353CC}">
              <c16:uniqueId val="{00000000-766A-4277-8781-62F2E5030A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766A-4277-8781-62F2E5030A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29.67</c:v>
                </c:pt>
                <c:pt idx="1">
                  <c:v>25.22</c:v>
                </c:pt>
                <c:pt idx="2">
                  <c:v>39.25</c:v>
                </c:pt>
                <c:pt idx="3">
                  <c:v>35.51</c:v>
                </c:pt>
                <c:pt idx="4">
                  <c:v>30.97</c:v>
                </c:pt>
              </c:numCache>
            </c:numRef>
          </c:val>
          <c:extLst>
            <c:ext xmlns:c16="http://schemas.microsoft.com/office/drawing/2014/chart" uri="{C3380CC4-5D6E-409C-BE32-E72D297353CC}">
              <c16:uniqueId val="{00000000-EB5F-46F1-BD49-49AA98620A5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EB5F-46F1-BD49-49AA98620A5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101.87</c:v>
                </c:pt>
                <c:pt idx="1">
                  <c:v>104.32</c:v>
                </c:pt>
                <c:pt idx="2">
                  <c:v>115.74</c:v>
                </c:pt>
                <c:pt idx="3">
                  <c:v>110.3</c:v>
                </c:pt>
                <c:pt idx="4">
                  <c:v>107.47</c:v>
                </c:pt>
              </c:numCache>
            </c:numRef>
          </c:val>
          <c:extLst>
            <c:ext xmlns:c16="http://schemas.microsoft.com/office/drawing/2014/chart" uri="{C3380CC4-5D6E-409C-BE32-E72D297353CC}">
              <c16:uniqueId val="{00000000-5353-4C2D-9B2C-FBE84E07C68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5353-4C2D-9B2C-FBE84E07C68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117.39</c:v>
                </c:pt>
                <c:pt idx="1">
                  <c:v>114.64</c:v>
                </c:pt>
                <c:pt idx="2">
                  <c:v>103.79</c:v>
                </c:pt>
                <c:pt idx="3">
                  <c:v>108.2</c:v>
                </c:pt>
                <c:pt idx="4">
                  <c:v>111.37</c:v>
                </c:pt>
              </c:numCache>
            </c:numRef>
          </c:val>
          <c:extLst>
            <c:ext xmlns:c16="http://schemas.microsoft.com/office/drawing/2014/chart" uri="{C3380CC4-5D6E-409C-BE32-E72D297353CC}">
              <c16:uniqueId val="{00000000-0FDD-46CE-95EA-DD7135B7C9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0FDD-46CE-95EA-DD7135B7C9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5" t="str">
        <f>データ!H6</f>
        <v>愛知県　岩倉市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48058</v>
      </c>
      <c r="AM8" s="60"/>
      <c r="AN8" s="60"/>
      <c r="AO8" s="60"/>
      <c r="AP8" s="60"/>
      <c r="AQ8" s="60"/>
      <c r="AR8" s="60"/>
      <c r="AS8" s="60"/>
      <c r="AT8" s="51">
        <f>データ!$S$6</f>
        <v>10.47</v>
      </c>
      <c r="AU8" s="52"/>
      <c r="AV8" s="52"/>
      <c r="AW8" s="52"/>
      <c r="AX8" s="52"/>
      <c r="AY8" s="52"/>
      <c r="AZ8" s="52"/>
      <c r="BA8" s="52"/>
      <c r="BB8" s="53">
        <f>データ!$T$6</f>
        <v>4590.07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5">
      <c r="A10" s="2"/>
      <c r="B10" s="51" t="str">
        <f>データ!$N$6</f>
        <v>-</v>
      </c>
      <c r="C10" s="52"/>
      <c r="D10" s="52"/>
      <c r="E10" s="52"/>
      <c r="F10" s="52"/>
      <c r="G10" s="52"/>
      <c r="H10" s="52"/>
      <c r="I10" s="51">
        <f>データ!$O$6</f>
        <v>91.04</v>
      </c>
      <c r="J10" s="52"/>
      <c r="K10" s="52"/>
      <c r="L10" s="52"/>
      <c r="M10" s="52"/>
      <c r="N10" s="52"/>
      <c r="O10" s="63"/>
      <c r="P10" s="53">
        <f>データ!$P$6</f>
        <v>99.78</v>
      </c>
      <c r="Q10" s="53"/>
      <c r="R10" s="53"/>
      <c r="S10" s="53"/>
      <c r="T10" s="53"/>
      <c r="U10" s="53"/>
      <c r="V10" s="53"/>
      <c r="W10" s="60">
        <f>データ!$Q$6</f>
        <v>2140</v>
      </c>
      <c r="X10" s="60"/>
      <c r="Y10" s="60"/>
      <c r="Z10" s="60"/>
      <c r="AA10" s="60"/>
      <c r="AB10" s="60"/>
      <c r="AC10" s="60"/>
      <c r="AD10" s="2"/>
      <c r="AE10" s="2"/>
      <c r="AF10" s="2"/>
      <c r="AG10" s="2"/>
      <c r="AH10" s="4"/>
      <c r="AI10" s="4"/>
      <c r="AJ10" s="4"/>
      <c r="AK10" s="4"/>
      <c r="AL10" s="60">
        <f>データ!$U$6</f>
        <v>47782</v>
      </c>
      <c r="AM10" s="60"/>
      <c r="AN10" s="60"/>
      <c r="AO10" s="60"/>
      <c r="AP10" s="60"/>
      <c r="AQ10" s="60"/>
      <c r="AR10" s="60"/>
      <c r="AS10" s="60"/>
      <c r="AT10" s="51">
        <f>データ!$V$6</f>
        <v>10.47</v>
      </c>
      <c r="AU10" s="52"/>
      <c r="AV10" s="52"/>
      <c r="AW10" s="52"/>
      <c r="AX10" s="52"/>
      <c r="AY10" s="52"/>
      <c r="AZ10" s="52"/>
      <c r="BA10" s="52"/>
      <c r="BB10" s="53">
        <f>データ!$W$6</f>
        <v>4563.71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105</v>
      </c>
      <c r="BM47" s="87"/>
      <c r="BN47" s="87"/>
      <c r="BO47" s="87"/>
      <c r="BP47" s="87"/>
      <c r="BQ47" s="87"/>
      <c r="BR47" s="87"/>
      <c r="BS47" s="87"/>
      <c r="BT47" s="87"/>
      <c r="BU47" s="87"/>
      <c r="BV47" s="87"/>
      <c r="BW47" s="87"/>
      <c r="BX47" s="87"/>
      <c r="BY47" s="87"/>
      <c r="BZ47" s="88"/>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2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2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Gd3q6mCN+c5v851YDZEIOq8GDDdr3XQvREziDKv8guEVnrcEVJiViO9vFnoObVbA1AvOhHUCuwLv5iL4HGjWQ==" saltValue="kLDqTWsjvTdxeYFMNmuWC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232289</v>
      </c>
      <c r="D6" s="34">
        <f t="shared" si="3"/>
        <v>46</v>
      </c>
      <c r="E6" s="34">
        <f t="shared" si="3"/>
        <v>1</v>
      </c>
      <c r="F6" s="34">
        <f t="shared" si="3"/>
        <v>0</v>
      </c>
      <c r="G6" s="34">
        <f t="shared" si="3"/>
        <v>1</v>
      </c>
      <c r="H6" s="34" t="str">
        <f t="shared" si="3"/>
        <v>愛知県　岩倉市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91.04</v>
      </c>
      <c r="P6" s="35">
        <f t="shared" si="3"/>
        <v>99.78</v>
      </c>
      <c r="Q6" s="35">
        <f t="shared" si="3"/>
        <v>2140</v>
      </c>
      <c r="R6" s="35">
        <f t="shared" si="3"/>
        <v>48058</v>
      </c>
      <c r="S6" s="35">
        <f t="shared" si="3"/>
        <v>10.47</v>
      </c>
      <c r="T6" s="35">
        <f t="shared" si="3"/>
        <v>4590.07</v>
      </c>
      <c r="U6" s="35">
        <f t="shared" si="3"/>
        <v>47782</v>
      </c>
      <c r="V6" s="35">
        <f t="shared" si="3"/>
        <v>10.47</v>
      </c>
      <c r="W6" s="35">
        <f t="shared" si="3"/>
        <v>4563.71</v>
      </c>
      <c r="X6" s="36">
        <f>IF(X7="",NA(),X7)</f>
        <v>104.55</v>
      </c>
      <c r="Y6" s="36">
        <f t="shared" ref="Y6:AG6" si="4">IF(Y7="",NA(),Y7)</f>
        <v>107.05</v>
      </c>
      <c r="Z6" s="36">
        <f t="shared" si="4"/>
        <v>116.73</v>
      </c>
      <c r="AA6" s="36">
        <f t="shared" si="4"/>
        <v>112.13</v>
      </c>
      <c r="AB6" s="36">
        <f t="shared" si="4"/>
        <v>109.92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740.56</v>
      </c>
      <c r="AU6" s="36">
        <f t="shared" ref="AU6:BC6" si="6">IF(AU7="",NA(),AU7)</f>
        <v>808.58</v>
      </c>
      <c r="AV6" s="36">
        <f t="shared" si="6"/>
        <v>564.64</v>
      </c>
      <c r="AW6" s="36">
        <f t="shared" si="6"/>
        <v>535.57000000000005</v>
      </c>
      <c r="AX6" s="36">
        <f t="shared" si="6"/>
        <v>377.52</v>
      </c>
      <c r="AY6" s="36">
        <f t="shared" si="6"/>
        <v>382.09</v>
      </c>
      <c r="AZ6" s="36">
        <f t="shared" si="6"/>
        <v>371.31</v>
      </c>
      <c r="BA6" s="36">
        <f t="shared" si="6"/>
        <v>377.63</v>
      </c>
      <c r="BB6" s="36">
        <f t="shared" si="6"/>
        <v>357.34</v>
      </c>
      <c r="BC6" s="36">
        <f t="shared" si="6"/>
        <v>366.03</v>
      </c>
      <c r="BD6" s="35" t="str">
        <f>IF(BD7="","",IF(BD7="-","【-】","【"&amp;SUBSTITUTE(TEXT(BD7,"#,##0.00"),"-","△")&amp;"】"))</f>
        <v>【261.93】</v>
      </c>
      <c r="BE6" s="36">
        <f>IF(BE7="",NA(),BE7)</f>
        <v>29.67</v>
      </c>
      <c r="BF6" s="36">
        <f t="shared" ref="BF6:BN6" si="7">IF(BF7="",NA(),BF7)</f>
        <v>25.22</v>
      </c>
      <c r="BG6" s="36">
        <f t="shared" si="7"/>
        <v>39.25</v>
      </c>
      <c r="BH6" s="36">
        <f t="shared" si="7"/>
        <v>35.51</v>
      </c>
      <c r="BI6" s="36">
        <f t="shared" si="7"/>
        <v>30.97</v>
      </c>
      <c r="BJ6" s="36">
        <f t="shared" si="7"/>
        <v>385.06</v>
      </c>
      <c r="BK6" s="36">
        <f t="shared" si="7"/>
        <v>373.09</v>
      </c>
      <c r="BL6" s="36">
        <f t="shared" si="7"/>
        <v>364.71</v>
      </c>
      <c r="BM6" s="36">
        <f t="shared" si="7"/>
        <v>373.69</v>
      </c>
      <c r="BN6" s="36">
        <f t="shared" si="7"/>
        <v>370.12</v>
      </c>
      <c r="BO6" s="35" t="str">
        <f>IF(BO7="","",IF(BO7="-","【-】","【"&amp;SUBSTITUTE(TEXT(BO7,"#,##0.00"),"-","△")&amp;"】"))</f>
        <v>【270.46】</v>
      </c>
      <c r="BP6" s="36">
        <f>IF(BP7="",NA(),BP7)</f>
        <v>101.87</v>
      </c>
      <c r="BQ6" s="36">
        <f t="shared" ref="BQ6:BY6" si="8">IF(BQ7="",NA(),BQ7)</f>
        <v>104.32</v>
      </c>
      <c r="BR6" s="36">
        <f t="shared" si="8"/>
        <v>115.74</v>
      </c>
      <c r="BS6" s="36">
        <f t="shared" si="8"/>
        <v>110.3</v>
      </c>
      <c r="BT6" s="36">
        <f t="shared" si="8"/>
        <v>107.47</v>
      </c>
      <c r="BU6" s="36">
        <f t="shared" si="8"/>
        <v>99.07</v>
      </c>
      <c r="BV6" s="36">
        <f t="shared" si="8"/>
        <v>99.99</v>
      </c>
      <c r="BW6" s="36">
        <f t="shared" si="8"/>
        <v>100.65</v>
      </c>
      <c r="BX6" s="36">
        <f t="shared" si="8"/>
        <v>99.87</v>
      </c>
      <c r="BY6" s="36">
        <f t="shared" si="8"/>
        <v>100.42</v>
      </c>
      <c r="BZ6" s="35" t="str">
        <f>IF(BZ7="","",IF(BZ7="-","【-】","【"&amp;SUBSTITUTE(TEXT(BZ7,"#,##0.00"),"-","△")&amp;"】"))</f>
        <v>【103.91】</v>
      </c>
      <c r="CA6" s="36">
        <f>IF(CA7="",NA(),CA7)</f>
        <v>117.39</v>
      </c>
      <c r="CB6" s="36">
        <f t="shared" ref="CB6:CJ6" si="9">IF(CB7="",NA(),CB7)</f>
        <v>114.64</v>
      </c>
      <c r="CC6" s="36">
        <f t="shared" si="9"/>
        <v>103.79</v>
      </c>
      <c r="CD6" s="36">
        <f t="shared" si="9"/>
        <v>108.2</v>
      </c>
      <c r="CE6" s="36">
        <f t="shared" si="9"/>
        <v>111.37</v>
      </c>
      <c r="CF6" s="36">
        <f t="shared" si="9"/>
        <v>173.03</v>
      </c>
      <c r="CG6" s="36">
        <f t="shared" si="9"/>
        <v>171.15</v>
      </c>
      <c r="CH6" s="36">
        <f t="shared" si="9"/>
        <v>170.19</v>
      </c>
      <c r="CI6" s="36">
        <f t="shared" si="9"/>
        <v>171.81</v>
      </c>
      <c r="CJ6" s="36">
        <f t="shared" si="9"/>
        <v>171.67</v>
      </c>
      <c r="CK6" s="35" t="str">
        <f>IF(CK7="","",IF(CK7="-","【-】","【"&amp;SUBSTITUTE(TEXT(CK7,"#,##0.00"),"-","△")&amp;"】"))</f>
        <v>【167.11】</v>
      </c>
      <c r="CL6" s="36">
        <f>IF(CL7="",NA(),CL7)</f>
        <v>71.39</v>
      </c>
      <c r="CM6" s="36">
        <f t="shared" ref="CM6:CU6" si="10">IF(CM7="",NA(),CM7)</f>
        <v>72.06</v>
      </c>
      <c r="CN6" s="36">
        <f t="shared" si="10"/>
        <v>73.12</v>
      </c>
      <c r="CO6" s="36">
        <f t="shared" si="10"/>
        <v>73.22</v>
      </c>
      <c r="CP6" s="36">
        <f t="shared" si="10"/>
        <v>73.709999999999994</v>
      </c>
      <c r="CQ6" s="36">
        <f t="shared" si="10"/>
        <v>58.58</v>
      </c>
      <c r="CR6" s="36">
        <f t="shared" si="10"/>
        <v>58.53</v>
      </c>
      <c r="CS6" s="36">
        <f t="shared" si="10"/>
        <v>59.01</v>
      </c>
      <c r="CT6" s="36">
        <f t="shared" si="10"/>
        <v>60.03</v>
      </c>
      <c r="CU6" s="36">
        <f t="shared" si="10"/>
        <v>59.74</v>
      </c>
      <c r="CV6" s="35" t="str">
        <f>IF(CV7="","",IF(CV7="-","【-】","【"&amp;SUBSTITUTE(TEXT(CV7,"#,##0.00"),"-","△")&amp;"】"))</f>
        <v>【60.27】</v>
      </c>
      <c r="CW6" s="36">
        <f>IF(CW7="",NA(),CW7)</f>
        <v>92.13</v>
      </c>
      <c r="CX6" s="36">
        <f t="shared" ref="CX6:DF6" si="11">IF(CX7="",NA(),CX7)</f>
        <v>91.48</v>
      </c>
      <c r="CY6" s="36">
        <f t="shared" si="11"/>
        <v>91.51</v>
      </c>
      <c r="CZ6" s="36">
        <f t="shared" si="11"/>
        <v>90.44</v>
      </c>
      <c r="DA6" s="36">
        <f t="shared" si="11"/>
        <v>89.74</v>
      </c>
      <c r="DB6" s="36">
        <f t="shared" si="11"/>
        <v>85.23</v>
      </c>
      <c r="DC6" s="36">
        <f t="shared" si="11"/>
        <v>85.26</v>
      </c>
      <c r="DD6" s="36">
        <f t="shared" si="11"/>
        <v>85.37</v>
      </c>
      <c r="DE6" s="36">
        <f t="shared" si="11"/>
        <v>84.81</v>
      </c>
      <c r="DF6" s="36">
        <f t="shared" si="11"/>
        <v>84.8</v>
      </c>
      <c r="DG6" s="35" t="str">
        <f>IF(DG7="","",IF(DG7="-","【-】","【"&amp;SUBSTITUTE(TEXT(DG7,"#,##0.00"),"-","△")&amp;"】"))</f>
        <v>【89.92】</v>
      </c>
      <c r="DH6" s="36">
        <f>IF(DH7="",NA(),DH7)</f>
        <v>49.08</v>
      </c>
      <c r="DI6" s="36">
        <f t="shared" ref="DI6:DQ6" si="12">IF(DI7="",NA(),DI7)</f>
        <v>49.94</v>
      </c>
      <c r="DJ6" s="36">
        <f t="shared" si="12"/>
        <v>49.97</v>
      </c>
      <c r="DK6" s="36">
        <f t="shared" si="12"/>
        <v>50.74</v>
      </c>
      <c r="DL6" s="36">
        <f t="shared" si="12"/>
        <v>51.2</v>
      </c>
      <c r="DM6" s="36">
        <f t="shared" si="12"/>
        <v>44.31</v>
      </c>
      <c r="DN6" s="36">
        <f t="shared" si="12"/>
        <v>45.75</v>
      </c>
      <c r="DO6" s="36">
        <f t="shared" si="12"/>
        <v>46.9</v>
      </c>
      <c r="DP6" s="36">
        <f t="shared" si="12"/>
        <v>47.28</v>
      </c>
      <c r="DQ6" s="36">
        <f t="shared" si="12"/>
        <v>47.66</v>
      </c>
      <c r="DR6" s="35" t="str">
        <f>IF(DR7="","",IF(DR7="-","【-】","【"&amp;SUBSTITUTE(TEXT(DR7,"#,##0.00"),"-","△")&amp;"】"))</f>
        <v>【48.85】</v>
      </c>
      <c r="DS6" s="36">
        <f>IF(DS7="",NA(),DS7)</f>
        <v>40.82</v>
      </c>
      <c r="DT6" s="36">
        <f t="shared" ref="DT6:EB6" si="13">IF(DT7="",NA(),DT7)</f>
        <v>40.51</v>
      </c>
      <c r="DU6" s="36">
        <f t="shared" si="13"/>
        <v>39.69</v>
      </c>
      <c r="DV6" s="36">
        <f t="shared" si="13"/>
        <v>39.29</v>
      </c>
      <c r="DW6" s="36">
        <f t="shared" si="13"/>
        <v>38.65</v>
      </c>
      <c r="DX6" s="36">
        <f t="shared" si="13"/>
        <v>10.09</v>
      </c>
      <c r="DY6" s="36">
        <f t="shared" si="13"/>
        <v>10.54</v>
      </c>
      <c r="DZ6" s="36">
        <f t="shared" si="13"/>
        <v>12.03</v>
      </c>
      <c r="EA6" s="36">
        <f t="shared" si="13"/>
        <v>12.19</v>
      </c>
      <c r="EB6" s="36">
        <f t="shared" si="13"/>
        <v>15.1</v>
      </c>
      <c r="EC6" s="35" t="str">
        <f>IF(EC7="","",IF(EC7="-","【-】","【"&amp;SUBSTITUTE(TEXT(EC7,"#,##0.00"),"-","△")&amp;"】"))</f>
        <v>【17.80】</v>
      </c>
      <c r="ED6" s="36">
        <f>IF(ED7="",NA(),ED7)</f>
        <v>1.1499999999999999</v>
      </c>
      <c r="EE6" s="36">
        <f t="shared" ref="EE6:EM6" si="14">IF(EE7="",NA(),EE7)</f>
        <v>0.65</v>
      </c>
      <c r="EF6" s="36">
        <f t="shared" si="14"/>
        <v>0.5</v>
      </c>
      <c r="EG6" s="36">
        <f t="shared" si="14"/>
        <v>1.29</v>
      </c>
      <c r="EH6" s="36">
        <f t="shared" si="14"/>
        <v>1.52</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25">
      <c r="A7" s="29"/>
      <c r="B7" s="38">
        <v>2018</v>
      </c>
      <c r="C7" s="38">
        <v>232289</v>
      </c>
      <c r="D7" s="38">
        <v>46</v>
      </c>
      <c r="E7" s="38">
        <v>1</v>
      </c>
      <c r="F7" s="38">
        <v>0</v>
      </c>
      <c r="G7" s="38">
        <v>1</v>
      </c>
      <c r="H7" s="38" t="s">
        <v>93</v>
      </c>
      <c r="I7" s="38" t="s">
        <v>94</v>
      </c>
      <c r="J7" s="38" t="s">
        <v>95</v>
      </c>
      <c r="K7" s="38" t="s">
        <v>96</v>
      </c>
      <c r="L7" s="38" t="s">
        <v>97</v>
      </c>
      <c r="M7" s="38" t="s">
        <v>98</v>
      </c>
      <c r="N7" s="39" t="s">
        <v>99</v>
      </c>
      <c r="O7" s="39">
        <v>91.04</v>
      </c>
      <c r="P7" s="39">
        <v>99.78</v>
      </c>
      <c r="Q7" s="39">
        <v>2140</v>
      </c>
      <c r="R7" s="39">
        <v>48058</v>
      </c>
      <c r="S7" s="39">
        <v>10.47</v>
      </c>
      <c r="T7" s="39">
        <v>4590.07</v>
      </c>
      <c r="U7" s="39">
        <v>47782</v>
      </c>
      <c r="V7" s="39">
        <v>10.47</v>
      </c>
      <c r="W7" s="39">
        <v>4563.71</v>
      </c>
      <c r="X7" s="39">
        <v>104.55</v>
      </c>
      <c r="Y7" s="39">
        <v>107.05</v>
      </c>
      <c r="Z7" s="39">
        <v>116.73</v>
      </c>
      <c r="AA7" s="39">
        <v>112.13</v>
      </c>
      <c r="AB7" s="39">
        <v>109.92</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740.56</v>
      </c>
      <c r="AU7" s="39">
        <v>808.58</v>
      </c>
      <c r="AV7" s="39">
        <v>564.64</v>
      </c>
      <c r="AW7" s="39">
        <v>535.57000000000005</v>
      </c>
      <c r="AX7" s="39">
        <v>377.52</v>
      </c>
      <c r="AY7" s="39">
        <v>382.09</v>
      </c>
      <c r="AZ7" s="39">
        <v>371.31</v>
      </c>
      <c r="BA7" s="39">
        <v>377.63</v>
      </c>
      <c r="BB7" s="39">
        <v>357.34</v>
      </c>
      <c r="BC7" s="39">
        <v>366.03</v>
      </c>
      <c r="BD7" s="39">
        <v>261.93</v>
      </c>
      <c r="BE7" s="39">
        <v>29.67</v>
      </c>
      <c r="BF7" s="39">
        <v>25.22</v>
      </c>
      <c r="BG7" s="39">
        <v>39.25</v>
      </c>
      <c r="BH7" s="39">
        <v>35.51</v>
      </c>
      <c r="BI7" s="39">
        <v>30.97</v>
      </c>
      <c r="BJ7" s="39">
        <v>385.06</v>
      </c>
      <c r="BK7" s="39">
        <v>373.09</v>
      </c>
      <c r="BL7" s="39">
        <v>364.71</v>
      </c>
      <c r="BM7" s="39">
        <v>373.69</v>
      </c>
      <c r="BN7" s="39">
        <v>370.12</v>
      </c>
      <c r="BO7" s="39">
        <v>270.45999999999998</v>
      </c>
      <c r="BP7" s="39">
        <v>101.87</v>
      </c>
      <c r="BQ7" s="39">
        <v>104.32</v>
      </c>
      <c r="BR7" s="39">
        <v>115.74</v>
      </c>
      <c r="BS7" s="39">
        <v>110.3</v>
      </c>
      <c r="BT7" s="39">
        <v>107.47</v>
      </c>
      <c r="BU7" s="39">
        <v>99.07</v>
      </c>
      <c r="BV7" s="39">
        <v>99.99</v>
      </c>
      <c r="BW7" s="39">
        <v>100.65</v>
      </c>
      <c r="BX7" s="39">
        <v>99.87</v>
      </c>
      <c r="BY7" s="39">
        <v>100.42</v>
      </c>
      <c r="BZ7" s="39">
        <v>103.91</v>
      </c>
      <c r="CA7" s="39">
        <v>117.39</v>
      </c>
      <c r="CB7" s="39">
        <v>114.64</v>
      </c>
      <c r="CC7" s="39">
        <v>103.79</v>
      </c>
      <c r="CD7" s="39">
        <v>108.2</v>
      </c>
      <c r="CE7" s="39">
        <v>111.37</v>
      </c>
      <c r="CF7" s="39">
        <v>173.03</v>
      </c>
      <c r="CG7" s="39">
        <v>171.15</v>
      </c>
      <c r="CH7" s="39">
        <v>170.19</v>
      </c>
      <c r="CI7" s="39">
        <v>171.81</v>
      </c>
      <c r="CJ7" s="39">
        <v>171.67</v>
      </c>
      <c r="CK7" s="39">
        <v>167.11</v>
      </c>
      <c r="CL7" s="39">
        <v>71.39</v>
      </c>
      <c r="CM7" s="39">
        <v>72.06</v>
      </c>
      <c r="CN7" s="39">
        <v>73.12</v>
      </c>
      <c r="CO7" s="39">
        <v>73.22</v>
      </c>
      <c r="CP7" s="39">
        <v>73.709999999999994</v>
      </c>
      <c r="CQ7" s="39">
        <v>58.58</v>
      </c>
      <c r="CR7" s="39">
        <v>58.53</v>
      </c>
      <c r="CS7" s="39">
        <v>59.01</v>
      </c>
      <c r="CT7" s="39">
        <v>60.03</v>
      </c>
      <c r="CU7" s="39">
        <v>59.74</v>
      </c>
      <c r="CV7" s="39">
        <v>60.27</v>
      </c>
      <c r="CW7" s="39">
        <v>92.13</v>
      </c>
      <c r="CX7" s="39">
        <v>91.48</v>
      </c>
      <c r="CY7" s="39">
        <v>91.51</v>
      </c>
      <c r="CZ7" s="39">
        <v>90.44</v>
      </c>
      <c r="DA7" s="39">
        <v>89.74</v>
      </c>
      <c r="DB7" s="39">
        <v>85.23</v>
      </c>
      <c r="DC7" s="39">
        <v>85.26</v>
      </c>
      <c r="DD7" s="39">
        <v>85.37</v>
      </c>
      <c r="DE7" s="39">
        <v>84.81</v>
      </c>
      <c r="DF7" s="39">
        <v>84.8</v>
      </c>
      <c r="DG7" s="39">
        <v>89.92</v>
      </c>
      <c r="DH7" s="39">
        <v>49.08</v>
      </c>
      <c r="DI7" s="39">
        <v>49.94</v>
      </c>
      <c r="DJ7" s="39">
        <v>49.97</v>
      </c>
      <c r="DK7" s="39">
        <v>50.74</v>
      </c>
      <c r="DL7" s="39">
        <v>51.2</v>
      </c>
      <c r="DM7" s="39">
        <v>44.31</v>
      </c>
      <c r="DN7" s="39">
        <v>45.75</v>
      </c>
      <c r="DO7" s="39">
        <v>46.9</v>
      </c>
      <c r="DP7" s="39">
        <v>47.28</v>
      </c>
      <c r="DQ7" s="39">
        <v>47.66</v>
      </c>
      <c r="DR7" s="39">
        <v>48.85</v>
      </c>
      <c r="DS7" s="39">
        <v>40.82</v>
      </c>
      <c r="DT7" s="39">
        <v>40.51</v>
      </c>
      <c r="DU7" s="39">
        <v>39.69</v>
      </c>
      <c r="DV7" s="39">
        <v>39.29</v>
      </c>
      <c r="DW7" s="39">
        <v>38.65</v>
      </c>
      <c r="DX7" s="39">
        <v>10.09</v>
      </c>
      <c r="DY7" s="39">
        <v>10.54</v>
      </c>
      <c r="DZ7" s="39">
        <v>12.03</v>
      </c>
      <c r="EA7" s="39">
        <v>12.19</v>
      </c>
      <c r="EB7" s="39">
        <v>15.1</v>
      </c>
      <c r="EC7" s="39">
        <v>17.8</v>
      </c>
      <c r="ED7" s="39">
        <v>1.1499999999999999</v>
      </c>
      <c r="EE7" s="39">
        <v>0.65</v>
      </c>
      <c r="EF7" s="39">
        <v>0.5</v>
      </c>
      <c r="EG7" s="39">
        <v>1.29</v>
      </c>
      <c r="EH7" s="39">
        <v>1.52</v>
      </c>
      <c r="EI7" s="39">
        <v>0.6</v>
      </c>
      <c r="EJ7" s="39">
        <v>0.56000000000000005</v>
      </c>
      <c r="EK7" s="39">
        <v>0.61</v>
      </c>
      <c r="EL7" s="39">
        <v>0.51</v>
      </c>
      <c r="EM7" s="39">
        <v>0.57999999999999996</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2020-02-13T11:20:24Z</cp:lastPrinted>
  <dcterms:created xsi:type="dcterms:W3CDTF">2019-12-05T04:18:48Z</dcterms:created>
  <dcterms:modified xsi:type="dcterms:W3CDTF">2025-03-24T00:38:31Z</dcterms:modified>
  <cp:category/>
</cp:coreProperties>
</file>