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Zencho-fs.aicnw.intra.aichi\BC103000_総務部市町村課\理財G（全庁ファイルサーバー）\H31 データ\H31-5 花井（上水道等）\11経営比較分析表\02修正後\37　あま市\"/>
    </mc:Choice>
  </mc:AlternateContent>
  <workbookProtection workbookAlgorithmName="SHA-512" workbookHashValue="sLsdOG+UpCnd+VrfPNPdJZHoLWpNal05THDYjcKzHR391VHlckc+Jioro0mW2zjQ1uGUx/1+Zn19dMVIGutmBw==" workbookSaltValue="HbjkISZ69J8ujxHDeuHCJw==" workbookSpinCount="100000" lockStructure="1"/>
  <bookViews>
    <workbookView xWindow="0" yWindow="0" windowWidth="20490" windowHeight="7530"/>
  </bookViews>
  <sheets>
    <sheet name="法非適用_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H85" i="4" s="1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B10" i="4" s="1"/>
  <c r="M6" i="5"/>
  <c r="L6" i="5"/>
  <c r="K6" i="5"/>
  <c r="J6" i="5"/>
  <c r="I6" i="5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L85" i="4"/>
  <c r="K85" i="4"/>
  <c r="J85" i="4"/>
  <c r="I85" i="4"/>
  <c r="E85" i="4"/>
  <c r="BB10" i="4"/>
  <c r="AT10" i="4"/>
  <c r="AL10" i="4"/>
  <c r="W10" i="4"/>
  <c r="P10" i="4"/>
  <c r="I10" i="4"/>
  <c r="BB8" i="4"/>
  <c r="AT8" i="4"/>
  <c r="AL8" i="4"/>
  <c r="AD8" i="4"/>
  <c r="W8" i="4"/>
  <c r="P8" i="4"/>
  <c r="I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<sst xmlns="http://schemas.openxmlformats.org/spreadsheetml/2006/main" count="225" uniqueCount="112">
  <si>
    <t>経営比較分析表（平成30年度決算）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</si>
  <si>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</si>
  <si>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</si>
  <si>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</si>
  <si>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</si>
  <si>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2">
      <t>カンリ</t>
    </rPh>
    <rPh sb="2" eb="3">
      <t>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</si>
  <si>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</si>
  <si>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</si>
  <si>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</si>
  <si>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</si>
  <si>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</si>
  <si>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</si>
  <si>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</si>
  <si>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</si>
  <si>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</si>
  <si>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</si>
  <si>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</si>
  <si>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</si>
  <si>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</si>
  <si>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</si>
  <si>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</si>
  <si>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</si>
  <si>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平成30年度全国平均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</si>
  <si>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</si>
  <si>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</si>
  <si>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</si>
  <si>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</si>
  <si>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</si>
  <si>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</si>
  <si>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</si>
  <si>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</si>
  <si>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</si>
  <si>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</si>
  <si>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</si>
  <si>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</si>
  <si>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</si>
  <si>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</si>
  <si>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</si>
  <si>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</si>
  <si>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</si>
  <si>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</si>
  <si>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</si>
  <si>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</si>
  <si>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水道事業(法非適用)</t>
    <rPh sb="0" eb="2">
      <t>スイドウ</t>
    </rPh>
    <rPh sb="2" eb="4">
      <t>ジギョウ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</si>
  <si>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</si>
  <si>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</si>
  <si>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</si>
  <si>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</si>
  <si>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</si>
  <si>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</si>
  <si>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</si>
  <si>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</si>
  <si>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</si>
  <si>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</si>
  <si>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</si>
  <si>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</si>
  <si>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</si>
  <si>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</si>
  <si>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</si>
  <si>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</si>
  <si>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</si>
  <si>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</si>
  <si>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</si>
  <si>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</si>
  <si>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</si>
  <si>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</si>
  <si>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</si>
  <si>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</si>
  <si>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</si>
  <si>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</si>
  <si>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</si>
  <si>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</si>
  <si>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</si>
  <si>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管理者の情報</t>
    <rPh sb="0" eb="3">
      <t>カンリシャ</t>
    </rPh>
    <rPh sb="4" eb="6">
      <t>ジョウホウ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</si>
  <si>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</si>
  <si>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</si>
  <si>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</si>
  <si>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</si>
  <si>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</si>
  <si>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</si>
  <si>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</si>
  <si>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</si>
  <si>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</si>
  <si>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</si>
  <si>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</si>
  <si>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</si>
  <si>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</si>
  <si>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</si>
  <si>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</si>
  <si>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</si>
  <si>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</si>
  <si>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</si>
  <si>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</si>
  <si>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</si>
  <si>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</si>
  <si>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</si>
  <si>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愛知県　あま市</t>
  </si>
  <si>
    <t>法非適用</t>
  </si>
  <si>
    <t>水道事業</t>
  </si>
  <si>
    <t>簡易水道事業</t>
  </si>
  <si>
    <t>D4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</si>
  <si>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</si>
  <si>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</si>
  <si>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</si>
  <si>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</si>
  <si>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</si>
  <si>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</si>
  <si>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</si>
  <si>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</si>
  <si>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③管路更新率は、昭和57年度から平成7年度にかけて配水管布設工事を施行しましたが、それ以降は管路の維持修繕のみを実施しているため、毎年度0パーセントです。管路の更新計画を策定し、計画的な更新事業を推進することを目指します。</t>
    <rPh sb="2" eb="4">
      <t>カンロ</t>
    </rPh>
    <rPh sb="4" eb="6">
      <t>コウシン</t>
    </rPh>
    <rPh sb="6" eb="7">
      <t>リツ</t>
    </rPh>
    <rPh sb="9" eb="11">
      <t>ショウワ</t>
    </rPh>
    <rPh sb="13" eb="15">
      <t>ネンド</t>
    </rPh>
    <rPh sb="17" eb="19">
      <t>ヘイセイ</t>
    </rPh>
    <rPh sb="20" eb="22">
      <t>ネンド</t>
    </rPh>
    <rPh sb="26" eb="29">
      <t>ハイスイカン</t>
    </rPh>
    <rPh sb="29" eb="31">
      <t>フセツ</t>
    </rPh>
    <rPh sb="31" eb="33">
      <t>コウジ</t>
    </rPh>
    <rPh sb="34" eb="36">
      <t>セコウ</t>
    </rPh>
    <rPh sb="44" eb="46">
      <t>イコウ</t>
    </rPh>
    <rPh sb="47" eb="49">
      <t>カンロ</t>
    </rPh>
    <rPh sb="50" eb="52">
      <t>イジ</t>
    </rPh>
    <rPh sb="52" eb="54">
      <t>シュウゼン</t>
    </rPh>
    <rPh sb="57" eb="59">
      <t>ジッシ</t>
    </rPh>
    <rPh sb="66" eb="69">
      <t>マイネンド</t>
    </rPh>
    <rPh sb="78" eb="80">
      <t>カンロ</t>
    </rPh>
    <rPh sb="81" eb="83">
      <t>コウシン</t>
    </rPh>
    <rPh sb="83" eb="85">
      <t>ケイカク</t>
    </rPh>
    <rPh sb="86" eb="88">
      <t>サクテイ</t>
    </rPh>
    <rPh sb="90" eb="93">
      <t>ケイカクテキ</t>
    </rPh>
    <rPh sb="94" eb="96">
      <t>コウシン</t>
    </rPh>
    <rPh sb="96" eb="98">
      <t>ジギョウ</t>
    </rPh>
    <rPh sb="99" eb="101">
      <t>スイシン</t>
    </rPh>
    <rPh sb="106" eb="108">
      <t>メザ</t>
    </rPh>
    <phoneticPr fontId="4"/>
  </si>
  <si>
    <t>　1.経営の健全性・効率性の指標はおおむね平均値より良好な値を示しているものの、2.老朽化の状況においては平均値を下回っています。事業費の確保を図るため有収率を改善していくとともに、実現可能な更新計画を策定し、更新事業を推進していくことを目指します。
　令和2年度経営戦略策定予定</t>
    <rPh sb="3" eb="5">
      <t>ケイエイ</t>
    </rPh>
    <rPh sb="6" eb="9">
      <t>ケンゼンセイ</t>
    </rPh>
    <rPh sb="10" eb="13">
      <t>コウリツセイ</t>
    </rPh>
    <rPh sb="14" eb="16">
      <t>シヒョウ</t>
    </rPh>
    <rPh sb="21" eb="24">
      <t>ヘイキンチ</t>
    </rPh>
    <rPh sb="26" eb="28">
      <t>リョウコウ</t>
    </rPh>
    <rPh sb="29" eb="30">
      <t>アタイ</t>
    </rPh>
    <rPh sb="31" eb="32">
      <t>シメ</t>
    </rPh>
    <rPh sb="42" eb="45">
      <t>ロウキュウカ</t>
    </rPh>
    <rPh sb="46" eb="48">
      <t>ジョウキョウ</t>
    </rPh>
    <rPh sb="53" eb="56">
      <t>ヘイキンチ</t>
    </rPh>
    <rPh sb="57" eb="59">
      <t>シタマワ</t>
    </rPh>
    <rPh sb="65" eb="68">
      <t>ジギョウヒ</t>
    </rPh>
    <rPh sb="69" eb="71">
      <t>カクホ</t>
    </rPh>
    <rPh sb="72" eb="73">
      <t>ハカ</t>
    </rPh>
    <rPh sb="76" eb="79">
      <t>ユウシュウリツ</t>
    </rPh>
    <rPh sb="80" eb="82">
      <t>カイゼン</t>
    </rPh>
    <rPh sb="91" eb="93">
      <t>ジツゲン</t>
    </rPh>
    <rPh sb="93" eb="95">
      <t>カノウ</t>
    </rPh>
    <rPh sb="96" eb="98">
      <t>コウシン</t>
    </rPh>
    <rPh sb="98" eb="100">
      <t>ケイカク</t>
    </rPh>
    <rPh sb="101" eb="103">
      <t>サクテイ</t>
    </rPh>
    <rPh sb="105" eb="107">
      <t>コウシン</t>
    </rPh>
    <rPh sb="107" eb="109">
      <t>ジギョウ</t>
    </rPh>
    <rPh sb="110" eb="112">
      <t>スイシン</t>
    </rPh>
    <rPh sb="119" eb="121">
      <t>メザ</t>
    </rPh>
    <rPh sb="127" eb="129">
      <t>レイワ</t>
    </rPh>
    <rPh sb="130" eb="132">
      <t>ネンド</t>
    </rPh>
    <rPh sb="132" eb="134">
      <t>ケイエイ</t>
    </rPh>
    <rPh sb="134" eb="136">
      <t>センリャク</t>
    </rPh>
    <rPh sb="136" eb="138">
      <t>サクテイ</t>
    </rPh>
    <rPh sb="138" eb="140">
      <t>ヨテイ</t>
    </rPh>
    <phoneticPr fontId="4"/>
  </si>
  <si>
    <r>
      <t>　①収益的収支比率は、平均値を上回るものの、料金収入で賄えない費用の財源に他会計繰入金を充てているため、引き続き経営の効率化に努めます。</t>
    </r>
    <r>
      <rPr>
        <sz val="11"/>
        <color theme="1"/>
        <rFont val="ＭＳ ゴシック"/>
        <family val="3"/>
        <charset val="128"/>
      </rPr>
      <t xml:space="preserve">
　④企業債残高対給水収益比率は、平成29年度から平成30年度にかけて、地方公営企業法の適用に要する経費に充てるため起債しましたが、いまだ平均値を大きく下回っています。
　⑤料金回収率は、平均値を上回るものの、費用の半分も料金収入で回収できない状態が続いているため、更に費用の削減を進める必要があります。</t>
    </r>
    <r>
      <rPr>
        <sz val="11"/>
        <color theme="1"/>
        <rFont val="ＭＳ ゴシック"/>
        <family val="3"/>
        <charset val="128"/>
      </rPr>
      <t xml:space="preserve">
　⑥給水原価は、平均値を下回っており、冗費の支出は抑えられていると考えられますが、前述のとおり料金収入では経費の全てを賄えていないため、更に費用の削減を進める必要があります。
　⑦施設利用率は、平均値を上回っており、おおむね適切な施設規模を維持していると考えられます。
　⑧有収率は、平均値を上回るものの、低下傾向が表れているため、漏水調査の実施等の対策を講じます。</t>
    </r>
    <rPh sb="2" eb="5">
      <t>シュウエキテキ</t>
    </rPh>
    <rPh sb="5" eb="7">
      <t>シュウシ</t>
    </rPh>
    <rPh sb="7" eb="9">
      <t>ヒリツ</t>
    </rPh>
    <rPh sb="11" eb="14">
      <t>ヘイキンチ</t>
    </rPh>
    <rPh sb="15" eb="17">
      <t>ウワマワ</t>
    </rPh>
    <rPh sb="22" eb="24">
      <t>リョウキン</t>
    </rPh>
    <rPh sb="24" eb="26">
      <t>シュウニュウ</t>
    </rPh>
    <rPh sb="27" eb="28">
      <t>マカナ</t>
    </rPh>
    <rPh sb="31" eb="33">
      <t>ヒヨウ</t>
    </rPh>
    <rPh sb="34" eb="36">
      <t>ザイゲン</t>
    </rPh>
    <rPh sb="37" eb="38">
      <t>タ</t>
    </rPh>
    <rPh sb="38" eb="40">
      <t>カイケイ</t>
    </rPh>
    <rPh sb="40" eb="42">
      <t>クリイレ</t>
    </rPh>
    <rPh sb="42" eb="43">
      <t>キン</t>
    </rPh>
    <rPh sb="44" eb="45">
      <t>ア</t>
    </rPh>
    <rPh sb="52" eb="53">
      <t>ヒ</t>
    </rPh>
    <rPh sb="54" eb="55">
      <t>ツヅ</t>
    </rPh>
    <rPh sb="56" eb="58">
      <t>ケイエイ</t>
    </rPh>
    <rPh sb="59" eb="62">
      <t>コウリツカ</t>
    </rPh>
    <rPh sb="63" eb="64">
      <t>ツト</t>
    </rPh>
    <rPh sb="71" eb="73">
      <t>キギョウ</t>
    </rPh>
    <rPh sb="73" eb="74">
      <t>サイ</t>
    </rPh>
    <rPh sb="74" eb="76">
      <t>ザンダカ</t>
    </rPh>
    <rPh sb="76" eb="77">
      <t>タイ</t>
    </rPh>
    <rPh sb="77" eb="79">
      <t>キュウスイ</t>
    </rPh>
    <rPh sb="79" eb="81">
      <t>シュウエキ</t>
    </rPh>
    <rPh sb="81" eb="83">
      <t>ヒリツ</t>
    </rPh>
    <rPh sb="85" eb="87">
      <t>ヘイセイ</t>
    </rPh>
    <rPh sb="89" eb="91">
      <t>ネンド</t>
    </rPh>
    <rPh sb="93" eb="95">
      <t>ヘイセイ</t>
    </rPh>
    <rPh sb="97" eb="99">
      <t>ネンド</t>
    </rPh>
    <rPh sb="104" eb="106">
      <t>チホウ</t>
    </rPh>
    <rPh sb="106" eb="108">
      <t>コウエイ</t>
    </rPh>
    <rPh sb="108" eb="110">
      <t>キギョウ</t>
    </rPh>
    <rPh sb="110" eb="111">
      <t>ホウ</t>
    </rPh>
    <rPh sb="112" eb="114">
      <t>テキヨウ</t>
    </rPh>
    <rPh sb="115" eb="116">
      <t>ヨウ</t>
    </rPh>
    <rPh sb="118" eb="120">
      <t>ケイヒ</t>
    </rPh>
    <rPh sb="121" eb="122">
      <t>ア</t>
    </rPh>
    <rPh sb="126" eb="128">
      <t>キサイ</t>
    </rPh>
    <rPh sb="137" eb="140">
      <t>ヘイキンチ</t>
    </rPh>
    <rPh sb="141" eb="142">
      <t>オオ</t>
    </rPh>
    <rPh sb="144" eb="146">
      <t>シタマワ</t>
    </rPh>
    <rPh sb="155" eb="157">
      <t>リョウキン</t>
    </rPh>
    <rPh sb="157" eb="159">
      <t>カイシュウ</t>
    </rPh>
    <rPh sb="159" eb="160">
      <t>リツ</t>
    </rPh>
    <rPh sb="162" eb="165">
      <t>ヘイキンチ</t>
    </rPh>
    <rPh sb="166" eb="168">
      <t>ウワマワ</t>
    </rPh>
    <rPh sb="173" eb="175">
      <t>ヒヨウ</t>
    </rPh>
    <rPh sb="176" eb="178">
      <t>ハンブン</t>
    </rPh>
    <rPh sb="179" eb="181">
      <t>リョウキン</t>
    </rPh>
    <rPh sb="181" eb="183">
      <t>シュウニュウ</t>
    </rPh>
    <rPh sb="184" eb="186">
      <t>カイシュウ</t>
    </rPh>
    <rPh sb="190" eb="192">
      <t>ジョウタイ</t>
    </rPh>
    <rPh sb="193" eb="194">
      <t>ツヅ</t>
    </rPh>
    <rPh sb="201" eb="202">
      <t>サラ</t>
    </rPh>
    <rPh sb="203" eb="205">
      <t>ヒヨウ</t>
    </rPh>
    <rPh sb="206" eb="208">
      <t>サクゲン</t>
    </rPh>
    <rPh sb="209" eb="210">
      <t>スス</t>
    </rPh>
    <rPh sb="212" eb="214">
      <t>ヒツヨウ</t>
    </rPh>
    <rPh sb="223" eb="225">
      <t>キュウスイ</t>
    </rPh>
    <rPh sb="225" eb="227">
      <t>ゲンカ</t>
    </rPh>
    <rPh sb="229" eb="232">
      <t>ヘイキンチ</t>
    </rPh>
    <rPh sb="233" eb="235">
      <t>シタマワ</t>
    </rPh>
    <rPh sb="240" eb="242">
      <t>ジョウヒ</t>
    </rPh>
    <rPh sb="243" eb="245">
      <t>シシュツ</t>
    </rPh>
    <rPh sb="246" eb="247">
      <t>オサ</t>
    </rPh>
    <rPh sb="254" eb="255">
      <t>カンガ</t>
    </rPh>
    <rPh sb="262" eb="264">
      <t>ゼンジュツ</t>
    </rPh>
    <rPh sb="268" eb="270">
      <t>リョウキン</t>
    </rPh>
    <rPh sb="270" eb="272">
      <t>シュウニュウ</t>
    </rPh>
    <rPh sb="274" eb="276">
      <t>ケイヒ</t>
    </rPh>
    <rPh sb="277" eb="278">
      <t>スベ</t>
    </rPh>
    <rPh sb="280" eb="281">
      <t>マカナ</t>
    </rPh>
    <rPh sb="311" eb="313">
      <t>シセツ</t>
    </rPh>
    <rPh sb="313" eb="315">
      <t>リヨウ</t>
    </rPh>
    <rPh sb="315" eb="316">
      <t>リツ</t>
    </rPh>
    <rPh sb="318" eb="321">
      <t>ヘイキンチ</t>
    </rPh>
    <rPh sb="322" eb="324">
      <t>ウワマワ</t>
    </rPh>
    <rPh sb="333" eb="335">
      <t>テキセツ</t>
    </rPh>
    <rPh sb="336" eb="338">
      <t>シセツ</t>
    </rPh>
    <rPh sb="338" eb="340">
      <t>キボ</t>
    </rPh>
    <rPh sb="341" eb="343">
      <t>イジ</t>
    </rPh>
    <rPh sb="348" eb="349">
      <t>カンガ</t>
    </rPh>
    <rPh sb="358" eb="360">
      <t>ユウシュウ</t>
    </rPh>
    <rPh sb="360" eb="361">
      <t>リツ</t>
    </rPh>
    <rPh sb="363" eb="366">
      <t>ヘイキンチ</t>
    </rPh>
    <rPh sb="367" eb="369">
      <t>ウワマワ</t>
    </rPh>
    <rPh sb="374" eb="376">
      <t>テイカ</t>
    </rPh>
    <rPh sb="376" eb="378">
      <t>ケイコウ</t>
    </rPh>
    <rPh sb="379" eb="380">
      <t>アラワ</t>
    </rPh>
    <rPh sb="387" eb="389">
      <t>ロウスイ</t>
    </rPh>
    <rPh sb="389" eb="391">
      <t>チョウサ</t>
    </rPh>
    <rPh sb="392" eb="394">
      <t>ジッシ</t>
    </rPh>
    <rPh sb="394" eb="395">
      <t>トウ</t>
    </rPh>
    <rPh sb="396" eb="398">
      <t>タイサク</t>
    </rPh>
    <rPh sb="399" eb="400">
      <t>コウ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</si>
</sst>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&quot;△&quot;#,##0"/>
    <numFmt numFmtId="177" formatCode="#,##0.00;&quot;△&quot;#,##0.00"/>
    <numFmt numFmtId="178" formatCode="#,##0.00;&quot;△&quot;#,##0.00;&quot;-&quot;"/>
    <numFmt numFmtId="179" formatCode="ge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5" borderId="2" xfId="0" applyFill="1" applyBorder="1">
      <alignment vertical="center"/>
    </xf>
    <xf numFmtId="179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3"/>
          <c:y val="0.158069456690285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D2-4FFB-842F-8DBA919D3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3072"/>
        <c:axId val="2140849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0.91</c:v>
                </c:pt>
                <c:pt idx="1">
                  <c:v>1.26</c:v>
                </c:pt>
                <c:pt idx="2">
                  <c:v>0.78</c:v>
                </c:pt>
                <c:pt idx="3">
                  <c:v>0.56999999999999995</c:v>
                </c:pt>
                <c:pt idx="4">
                  <c:v>0.62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D2-4FFB-842F-8DBA919D3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3072"/>
        <c:axId val="214084992"/>
      </c:lineChart>
      <c:dateAx>
        <c:axId val="2140830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4084992"/>
        <c:crosses val="autoZero"/>
        <c:auto val="1"/>
        <c:lblOffset val="100"/>
        <c:baseTimeUnit val="years"/>
      </c:dateAx>
      <c:valAx>
        <c:axId val="2140849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30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66" l="0.70000000000000062" r="0.70000000000000062" t="0.75000000000001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4"/>
          <c:y val="0.15806945669028538"/>
          <c:w val="0.8602616255212191"/>
          <c:h val="0.56370168884888283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103.65</c:v>
                </c:pt>
                <c:pt idx="1">
                  <c:v>103.61</c:v>
                </c:pt>
                <c:pt idx="2">
                  <c:v>94.31</c:v>
                </c:pt>
                <c:pt idx="3">
                  <c:v>93.46</c:v>
                </c:pt>
                <c:pt idx="4">
                  <c:v>121.15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CB-4BB6-88CE-F5B2AE6E29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8296704"/>
        <c:axId val="21829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73.06</c:v>
                </c:pt>
                <c:pt idx="1">
                  <c:v>72.03</c:v>
                </c:pt>
                <c:pt idx="2">
                  <c:v>72.11</c:v>
                </c:pt>
                <c:pt idx="3">
                  <c:v>74.05</c:v>
                </c:pt>
                <c:pt idx="4">
                  <c:v>73.25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CB-4BB6-88CE-F5B2AE6E29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296704"/>
        <c:axId val="218299776"/>
      </c:lineChart>
      <c:dateAx>
        <c:axId val="2182967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8299776"/>
        <c:crosses val="autoZero"/>
        <c:auto val="1"/>
        <c:lblOffset val="100"/>
        <c:baseTimeUnit val="years"/>
      </c:dateAx>
      <c:valAx>
        <c:axId val="21829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82967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1" l="0.70000000000000062" r="0.70000000000000062" t="0.750000000000013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ED-47C9-B236-70E53E9D80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1728"/>
        <c:axId val="73243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ED-47C9-B236-70E53E9D80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1728"/>
        <c:axId val="73243648"/>
      </c:lineChart>
      <c:dateAx>
        <c:axId val="732417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43648"/>
        <c:crosses val="autoZero"/>
        <c:auto val="1"/>
        <c:lblOffset val="100"/>
        <c:baseTimeUnit val="years"/>
      </c:dateAx>
      <c:valAx>
        <c:axId val="73243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1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2"/>
          <c:y val="0.158069456690285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52-4062-B2CD-7065D2F377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7728"/>
        <c:axId val="73259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52-4062-B2CD-7065D2F377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7728"/>
        <c:axId val="73259648"/>
      </c:lineChart>
      <c:dateAx>
        <c:axId val="732577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59648"/>
        <c:crosses val="autoZero"/>
        <c:auto val="1"/>
        <c:lblOffset val="100"/>
        <c:baseTimeUnit val="years"/>
      </c:dateAx>
      <c:valAx>
        <c:axId val="73259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7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6A-466C-9EA0-B033E95703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9264"/>
        <c:axId val="73341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6A-466C-9EA0-B033E95703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9264"/>
        <c:axId val="73341184"/>
      </c:lineChart>
      <c:dateAx>
        <c:axId val="73339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41184"/>
        <c:crosses val="autoZero"/>
        <c:auto val="1"/>
        <c:lblOffset val="100"/>
        <c:baseTimeUnit val="years"/>
      </c:dateAx>
      <c:valAx>
        <c:axId val="73341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92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5E-4708-A599-004722E3A4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9360"/>
        <c:axId val="733612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5E-4708-A599-004722E3A4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9360"/>
        <c:axId val="73361280"/>
      </c:lineChart>
      <c:dateAx>
        <c:axId val="733593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61280"/>
        <c:crosses val="autoZero"/>
        <c:auto val="1"/>
        <c:lblOffset val="100"/>
        <c:baseTimeUnit val="years"/>
      </c:dateAx>
      <c:valAx>
        <c:axId val="733612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93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データ!$BE$6:$BI$6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;&quot;-&quot;">
                  <c:v>51.39</c:v>
                </c:pt>
                <c:pt idx="4" formatCode="#,##0.00;&quot;△&quot;#,##0.00;&quot;-&quot;">
                  <c:v>88.71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65-463B-ADBF-88558C8B89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75104"/>
        <c:axId val="73393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1486.62</c:v>
                </c:pt>
                <c:pt idx="1">
                  <c:v>1510.14</c:v>
                </c:pt>
                <c:pt idx="2">
                  <c:v>1595.62</c:v>
                </c:pt>
                <c:pt idx="3">
                  <c:v>1302.33</c:v>
                </c:pt>
                <c:pt idx="4">
                  <c:v>1274.21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65-463B-ADBF-88558C8B89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75104"/>
        <c:axId val="73393664"/>
      </c:lineChart>
      <c:dateAx>
        <c:axId val="733751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93664"/>
        <c:crosses val="autoZero"/>
        <c:auto val="1"/>
        <c:lblOffset val="100"/>
        <c:baseTimeUnit val="years"/>
      </c:dateAx>
      <c:valAx>
        <c:axId val="73393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751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42.01</c:v>
                </c:pt>
                <c:pt idx="1">
                  <c:v>44.86</c:v>
                </c:pt>
                <c:pt idx="2">
                  <c:v>43.49</c:v>
                </c:pt>
                <c:pt idx="3">
                  <c:v>43.47</c:v>
                </c:pt>
                <c:pt idx="4">
                  <c:v>51.05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DD-4854-A429-84A5DB145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56896"/>
        <c:axId val="1398754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24.39</c:v>
                </c:pt>
                <c:pt idx="1">
                  <c:v>22.67</c:v>
                </c:pt>
                <c:pt idx="2">
                  <c:v>37.92</c:v>
                </c:pt>
                <c:pt idx="3">
                  <c:v>40.89</c:v>
                </c:pt>
                <c:pt idx="4">
                  <c:v>41.25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DD-4854-A429-84A5DB145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56896"/>
        <c:axId val="139875456"/>
      </c:lineChart>
      <c:dateAx>
        <c:axId val="1398568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9875456"/>
        <c:crosses val="autoZero"/>
        <c:auto val="1"/>
        <c:lblOffset val="100"/>
        <c:baseTimeUnit val="years"/>
      </c:dateAx>
      <c:valAx>
        <c:axId val="1398754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568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chemeClr val="bg1">
              <a:lumMod val="65000"/>
            </a:scheme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357.07</c:v>
                </c:pt>
                <c:pt idx="1">
                  <c:v>338.42</c:v>
                </c:pt>
                <c:pt idx="2">
                  <c:v>346.34</c:v>
                </c:pt>
                <c:pt idx="3">
                  <c:v>349.59</c:v>
                </c:pt>
                <c:pt idx="4">
                  <c:v>291.85000000000002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3B-4560-9288-4A58A99DC3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9280"/>
        <c:axId val="202195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734.18</c:v>
                </c:pt>
                <c:pt idx="1">
                  <c:v>789.62</c:v>
                </c:pt>
                <c:pt idx="2">
                  <c:v>423.18</c:v>
                </c:pt>
                <c:pt idx="3">
                  <c:v>383.2</c:v>
                </c:pt>
                <c:pt idx="4">
                  <c:v>383.25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3B-4560-9288-4A58A99DC3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9280"/>
        <c:axId val="202195712"/>
      </c:lineChart>
      <c:dateAx>
        <c:axId val="1398892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2195712"/>
        <c:crosses val="autoZero"/>
        <c:auto val="1"/>
        <c:lblOffset val="100"/>
        <c:baseTimeUnit val="years"/>
      </c:dateAx>
      <c:valAx>
        <c:axId val="2021957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92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52.36</c:v>
                </c:pt>
                <c:pt idx="1">
                  <c:v>50.51</c:v>
                </c:pt>
                <c:pt idx="2">
                  <c:v>48.52</c:v>
                </c:pt>
                <c:pt idx="3">
                  <c:v>51.04</c:v>
                </c:pt>
                <c:pt idx="4">
                  <c:v>50.67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10-4BE0-A886-FDED7CDF62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21824"/>
        <c:axId val="202232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48.36</c:v>
                </c:pt>
                <c:pt idx="1">
                  <c:v>48.7</c:v>
                </c:pt>
                <c:pt idx="2">
                  <c:v>46.9</c:v>
                </c:pt>
                <c:pt idx="3">
                  <c:v>47.95</c:v>
                </c:pt>
                <c:pt idx="4">
                  <c:v>48.26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10-4BE0-A886-FDED7CDF62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21824"/>
        <c:axId val="202232192"/>
      </c:lineChart>
      <c:dateAx>
        <c:axId val="2022218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2232192"/>
        <c:crosses val="autoZero"/>
        <c:auto val="1"/>
        <c:lblOffset val="100"/>
        <c:baseTimeUnit val="years"/>
      </c:dateAx>
      <c:valAx>
        <c:axId val="202232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218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89.97</c:v>
                </c:pt>
                <c:pt idx="1">
                  <c:v>93.01</c:v>
                </c:pt>
                <c:pt idx="2">
                  <c:v>94.56</c:v>
                </c:pt>
                <c:pt idx="3">
                  <c:v>88.88</c:v>
                </c:pt>
                <c:pt idx="4">
                  <c:v>86.74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63-4818-9232-CB7D983A03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74688"/>
        <c:axId val="202276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75.239999999999995</c:v>
                </c:pt>
                <c:pt idx="1">
                  <c:v>74.959999999999994</c:v>
                </c:pt>
                <c:pt idx="2">
                  <c:v>74.63</c:v>
                </c:pt>
                <c:pt idx="3">
                  <c:v>74.900000000000006</c:v>
                </c:pt>
                <c:pt idx="4">
                  <c:v>72.72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63-4818-9232-CB7D983A03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74688"/>
        <c:axId val="202276864"/>
      </c:lineChart>
      <c:dateAx>
        <c:axId val="2022746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2276864"/>
        <c:crosses val="autoZero"/>
        <c:auto val="1"/>
        <c:lblOffset val="100"/>
        <c:baseTimeUnit val="years"/>
      </c:dateAx>
      <c:valAx>
        <c:axId val="202276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746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7D72534-C3D3-46FA-A84F-F8D71C5CC06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【75.60】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9F9F71-F502-48A9-888E-DDF0B24E9F1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47A666B-97E9-4982-8FAF-1578DF2F751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91A7400-C653-4FDB-9EFC-354BF10106F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【1,074.14】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E3768B1-D82E-4F96-80F0-F5E6085471D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【73.77】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7EBEB09-6C4B-40F4-9CFF-232EDECA952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【55.95】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AE53A18-466F-4877-9910-905F8B7B2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【296.40】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8BA8BA9-A927-48D0-BA33-39089D1B1D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【54.36】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161B9D7-3DC5-47A4-BC66-ABA06256908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4399EBE-B3A9-4B51-B905-CCA3D56F71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145F531-B156-43F1-A992-19A833FF85F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【0.54】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zoomScaleNormal="100" workbookViewId="0"/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</row>
    <row r="3" spans="1:78" ht="9.75" customHeight="1" x14ac:dyDescent="0.15">
      <c r="A3" s="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78" ht="9.75" customHeight="1" x14ac:dyDescent="0.15">
      <c r="A4" s="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4" t="str">
        <f>データ!H6</f>
        <v>愛知県　あま市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5" t="s">
        <v>1</v>
      </c>
      <c r="C7" s="45"/>
      <c r="D7" s="45"/>
      <c r="E7" s="45"/>
      <c r="F7" s="45"/>
      <c r="G7" s="45"/>
      <c r="H7" s="45"/>
      <c r="I7" s="45" t="s">
        <v>2</v>
      </c>
      <c r="J7" s="45"/>
      <c r="K7" s="45"/>
      <c r="L7" s="45"/>
      <c r="M7" s="45"/>
      <c r="N7" s="45"/>
      <c r="O7" s="45"/>
      <c r="P7" s="45" t="s">
        <v>3</v>
      </c>
      <c r="Q7" s="45"/>
      <c r="R7" s="45"/>
      <c r="S7" s="45"/>
      <c r="T7" s="45"/>
      <c r="U7" s="45"/>
      <c r="V7" s="45"/>
      <c r="W7" s="45" t="s">
        <v>4</v>
      </c>
      <c r="X7" s="45"/>
      <c r="Y7" s="45"/>
      <c r="Z7" s="45"/>
      <c r="AA7" s="45"/>
      <c r="AB7" s="45"/>
      <c r="AC7" s="45"/>
      <c r="AD7" s="45" t="s">
        <v>5</v>
      </c>
      <c r="AE7" s="45"/>
      <c r="AF7" s="45"/>
      <c r="AG7" s="45"/>
      <c r="AH7" s="45"/>
      <c r="AI7" s="45"/>
      <c r="AJ7" s="45"/>
      <c r="AK7" s="2"/>
      <c r="AL7" s="45" t="s">
        <v>6</v>
      </c>
      <c r="AM7" s="45"/>
      <c r="AN7" s="45"/>
      <c r="AO7" s="45"/>
      <c r="AP7" s="45"/>
      <c r="AQ7" s="45"/>
      <c r="AR7" s="45"/>
      <c r="AS7" s="45"/>
      <c r="AT7" s="45" t="s">
        <v>7</v>
      </c>
      <c r="AU7" s="45"/>
      <c r="AV7" s="45"/>
      <c r="AW7" s="45"/>
      <c r="AX7" s="45"/>
      <c r="AY7" s="45"/>
      <c r="AZ7" s="45"/>
      <c r="BA7" s="45"/>
      <c r="BB7" s="45" t="s">
        <v>8</v>
      </c>
      <c r="BC7" s="45"/>
      <c r="BD7" s="45"/>
      <c r="BE7" s="45"/>
      <c r="BF7" s="45"/>
      <c r="BG7" s="45"/>
      <c r="BH7" s="45"/>
      <c r="BI7" s="4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9" t="str">
        <f>データ!$I$6</f>
        <v>法非適用</v>
      </c>
      <c r="C8" s="49"/>
      <c r="D8" s="49"/>
      <c r="E8" s="49"/>
      <c r="F8" s="49"/>
      <c r="G8" s="49"/>
      <c r="H8" s="49"/>
      <c r="I8" s="49" t="str">
        <f>データ!$J$6</f>
        <v>水道事業</v>
      </c>
      <c r="J8" s="49"/>
      <c r="K8" s="49"/>
      <c r="L8" s="49"/>
      <c r="M8" s="49"/>
      <c r="N8" s="49"/>
      <c r="O8" s="49"/>
      <c r="P8" s="49" t="str">
        <f>データ!$K$6</f>
        <v>簡易水道事業</v>
      </c>
      <c r="Q8" s="49"/>
      <c r="R8" s="49"/>
      <c r="S8" s="49"/>
      <c r="T8" s="49"/>
      <c r="U8" s="49"/>
      <c r="V8" s="49"/>
      <c r="W8" s="49" t="str">
        <f>データ!$L$6</f>
        <v>D4</v>
      </c>
      <c r="X8" s="49"/>
      <c r="Y8" s="49"/>
      <c r="Z8" s="49"/>
      <c r="AA8" s="49"/>
      <c r="AB8" s="49"/>
      <c r="AC8" s="49"/>
      <c r="AD8" s="49" t="str">
        <f>データ!$M$6</f>
        <v>非設置</v>
      </c>
      <c r="AE8" s="49"/>
      <c r="AF8" s="49"/>
      <c r="AG8" s="49"/>
      <c r="AH8" s="49"/>
      <c r="AI8" s="49"/>
      <c r="AJ8" s="49"/>
      <c r="AK8" s="2"/>
      <c r="AL8" s="50">
        <f>データ!$R$6</f>
        <v>88913</v>
      </c>
      <c r="AM8" s="50"/>
      <c r="AN8" s="50"/>
      <c r="AO8" s="50"/>
      <c r="AP8" s="50"/>
      <c r="AQ8" s="50"/>
      <c r="AR8" s="50"/>
      <c r="AS8" s="50"/>
      <c r="AT8" s="46">
        <f>データ!$S$6</f>
        <v>27.49</v>
      </c>
      <c r="AU8" s="46"/>
      <c r="AV8" s="46"/>
      <c r="AW8" s="46"/>
      <c r="AX8" s="46"/>
      <c r="AY8" s="46"/>
      <c r="AZ8" s="46"/>
      <c r="BA8" s="46"/>
      <c r="BB8" s="46">
        <f>データ!$T$6</f>
        <v>3234.38</v>
      </c>
      <c r="BC8" s="46"/>
      <c r="BD8" s="46"/>
      <c r="BE8" s="46"/>
      <c r="BF8" s="46"/>
      <c r="BG8" s="46"/>
      <c r="BH8" s="46"/>
      <c r="BI8" s="46"/>
      <c r="BJ8" s="3"/>
      <c r="BK8" s="3"/>
      <c r="BL8" s="47" t="s">
        <v>10</v>
      </c>
      <c r="BM8" s="48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5" t="s">
        <v>12</v>
      </c>
      <c r="C9" s="45"/>
      <c r="D9" s="45"/>
      <c r="E9" s="45"/>
      <c r="F9" s="45"/>
      <c r="G9" s="45"/>
      <c r="H9" s="45"/>
      <c r="I9" s="45" t="s">
        <v>13</v>
      </c>
      <c r="J9" s="45"/>
      <c r="K9" s="45"/>
      <c r="L9" s="45"/>
      <c r="M9" s="45"/>
      <c r="N9" s="45"/>
      <c r="O9" s="45"/>
      <c r="P9" s="45" t="s">
        <v>14</v>
      </c>
      <c r="Q9" s="45"/>
      <c r="R9" s="45"/>
      <c r="S9" s="45"/>
      <c r="T9" s="45"/>
      <c r="U9" s="45"/>
      <c r="V9" s="45"/>
      <c r="W9" s="45" t="s">
        <v>15</v>
      </c>
      <c r="X9" s="45"/>
      <c r="Y9" s="45"/>
      <c r="Z9" s="45"/>
      <c r="AA9" s="45"/>
      <c r="AB9" s="45"/>
      <c r="AC9" s="45"/>
      <c r="AD9" s="2"/>
      <c r="AE9" s="2"/>
      <c r="AF9" s="2"/>
      <c r="AG9" s="2"/>
      <c r="AH9" s="3"/>
      <c r="AI9" s="2"/>
      <c r="AJ9" s="2"/>
      <c r="AK9" s="2"/>
      <c r="AL9" s="45" t="s">
        <v>16</v>
      </c>
      <c r="AM9" s="45"/>
      <c r="AN9" s="45"/>
      <c r="AO9" s="45"/>
      <c r="AP9" s="45"/>
      <c r="AQ9" s="45"/>
      <c r="AR9" s="45"/>
      <c r="AS9" s="45"/>
      <c r="AT9" s="45" t="s">
        <v>17</v>
      </c>
      <c r="AU9" s="45"/>
      <c r="AV9" s="45"/>
      <c r="AW9" s="45"/>
      <c r="AX9" s="45"/>
      <c r="AY9" s="45"/>
      <c r="AZ9" s="45"/>
      <c r="BA9" s="45"/>
      <c r="BB9" s="45" t="s">
        <v>18</v>
      </c>
      <c r="BC9" s="45"/>
      <c r="BD9" s="45"/>
      <c r="BE9" s="45"/>
      <c r="BF9" s="45"/>
      <c r="BG9" s="45"/>
      <c r="BH9" s="45"/>
      <c r="BI9" s="45"/>
      <c r="BJ9" s="3"/>
      <c r="BK9" s="3"/>
      <c r="BL9" s="51" t="s">
        <v>19</v>
      </c>
      <c r="BM9" s="52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6" t="str">
        <f>データ!$N$6</f>
        <v>-</v>
      </c>
      <c r="C10" s="46"/>
      <c r="D10" s="46"/>
      <c r="E10" s="46"/>
      <c r="F10" s="46"/>
      <c r="G10" s="46"/>
      <c r="H10" s="46"/>
      <c r="I10" s="46" t="str">
        <f>データ!$O$6</f>
        <v>該当数値なし</v>
      </c>
      <c r="J10" s="46"/>
      <c r="K10" s="46"/>
      <c r="L10" s="46"/>
      <c r="M10" s="46"/>
      <c r="N10" s="46"/>
      <c r="O10" s="46"/>
      <c r="P10" s="46">
        <f>データ!$P$6</f>
        <v>2.52</v>
      </c>
      <c r="Q10" s="46"/>
      <c r="R10" s="46"/>
      <c r="S10" s="46"/>
      <c r="T10" s="46"/>
      <c r="U10" s="46"/>
      <c r="V10" s="46"/>
      <c r="W10" s="50">
        <f>データ!$Q$6</f>
        <v>2381</v>
      </c>
      <c r="X10" s="50"/>
      <c r="Y10" s="50"/>
      <c r="Z10" s="50"/>
      <c r="AA10" s="50"/>
      <c r="AB10" s="50"/>
      <c r="AC10" s="50"/>
      <c r="AD10" s="2"/>
      <c r="AE10" s="2"/>
      <c r="AF10" s="2"/>
      <c r="AG10" s="2"/>
      <c r="AH10" s="2"/>
      <c r="AI10" s="2"/>
      <c r="AJ10" s="2"/>
      <c r="AK10" s="2"/>
      <c r="AL10" s="50">
        <f>データ!$U$6</f>
        <v>1200</v>
      </c>
      <c r="AM10" s="50"/>
      <c r="AN10" s="50"/>
      <c r="AO10" s="50"/>
      <c r="AP10" s="50"/>
      <c r="AQ10" s="50"/>
      <c r="AR10" s="50"/>
      <c r="AS10" s="50"/>
      <c r="AT10" s="46">
        <f>データ!$V$6</f>
        <v>0.22</v>
      </c>
      <c r="AU10" s="46"/>
      <c r="AV10" s="46"/>
      <c r="AW10" s="46"/>
      <c r="AX10" s="46"/>
      <c r="AY10" s="46"/>
      <c r="AZ10" s="46"/>
      <c r="BA10" s="46"/>
      <c r="BB10" s="46">
        <f>データ!$W$6</f>
        <v>5454.55</v>
      </c>
      <c r="BC10" s="46"/>
      <c r="BD10" s="46"/>
      <c r="BE10" s="46"/>
      <c r="BF10" s="46"/>
      <c r="BG10" s="46"/>
      <c r="BH10" s="46"/>
      <c r="BI10" s="46"/>
      <c r="BJ10" s="2"/>
      <c r="BK10" s="2"/>
      <c r="BL10" s="53" t="s">
        <v>21</v>
      </c>
      <c r="BM10" s="54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7" t="s">
        <v>23</v>
      </c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7"/>
      <c r="BM12" s="67"/>
      <c r="BN12" s="67"/>
      <c r="BO12" s="67"/>
      <c r="BP12" s="67"/>
      <c r="BQ12" s="67"/>
      <c r="BR12" s="67"/>
      <c r="BS12" s="67"/>
      <c r="BT12" s="67"/>
      <c r="BU12" s="67"/>
      <c r="BV12" s="67"/>
      <c r="BW12" s="67"/>
      <c r="BX12" s="67"/>
      <c r="BY12" s="67"/>
      <c r="BZ12" s="6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8"/>
      <c r="BX13" s="68"/>
      <c r="BY13" s="68"/>
      <c r="BZ13" s="68"/>
    </row>
    <row r="14" spans="1:78" ht="13.5" customHeight="1" x14ac:dyDescent="0.15">
      <c r="A14" s="2"/>
      <c r="B14" s="69" t="s">
        <v>24</v>
      </c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1"/>
      <c r="BK14" s="2"/>
      <c r="BL14" s="55" t="s">
        <v>25</v>
      </c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  <c r="BY14" s="56"/>
      <c r="BZ14" s="57"/>
    </row>
    <row r="15" spans="1:78" ht="13.5" customHeight="1" x14ac:dyDescent="0.15">
      <c r="A15" s="2"/>
      <c r="B15" s="72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4"/>
      <c r="BK15" s="2"/>
      <c r="BL15" s="58"/>
      <c r="BM15" s="59"/>
      <c r="BN15" s="59"/>
      <c r="BO15" s="59"/>
      <c r="BP15" s="59"/>
      <c r="BQ15" s="59"/>
      <c r="BR15" s="59"/>
      <c r="BS15" s="59"/>
      <c r="BT15" s="59"/>
      <c r="BU15" s="59"/>
      <c r="BV15" s="59"/>
      <c r="BW15" s="59"/>
      <c r="BX15" s="59"/>
      <c r="BY15" s="59"/>
      <c r="BZ15" s="60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1" t="s">
        <v>111</v>
      </c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3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1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3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1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3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1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3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1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3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1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3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1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3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1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3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1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3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1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3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1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3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1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3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1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3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1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3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1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3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1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3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1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3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1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3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61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3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61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3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1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3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1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3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1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3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1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3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1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3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1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3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1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3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1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3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4"/>
      <c r="BM44" s="65"/>
      <c r="BN44" s="65"/>
      <c r="BO44" s="65"/>
      <c r="BP44" s="65"/>
      <c r="BQ44" s="65"/>
      <c r="BR44" s="65"/>
      <c r="BS44" s="65"/>
      <c r="BT44" s="65"/>
      <c r="BU44" s="65"/>
      <c r="BV44" s="65"/>
      <c r="BW44" s="65"/>
      <c r="BX44" s="65"/>
      <c r="BY44" s="65"/>
      <c r="BZ44" s="66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55" t="s">
        <v>26</v>
      </c>
      <c r="BM45" s="56"/>
      <c r="BN45" s="56"/>
      <c r="BO45" s="56"/>
      <c r="BP45" s="56"/>
      <c r="BQ45" s="56"/>
      <c r="BR45" s="56"/>
      <c r="BS45" s="56"/>
      <c r="BT45" s="56"/>
      <c r="BU45" s="56"/>
      <c r="BV45" s="56"/>
      <c r="BW45" s="56"/>
      <c r="BX45" s="56"/>
      <c r="BY45" s="56"/>
      <c r="BZ45" s="57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58"/>
      <c r="BM46" s="59"/>
      <c r="BN46" s="59"/>
      <c r="BO46" s="59"/>
      <c r="BP46" s="59"/>
      <c r="BQ46" s="59"/>
      <c r="BR46" s="59"/>
      <c r="BS46" s="59"/>
      <c r="BT46" s="59"/>
      <c r="BU46" s="59"/>
      <c r="BV46" s="59"/>
      <c r="BW46" s="59"/>
      <c r="BX46" s="59"/>
      <c r="BY46" s="59"/>
      <c r="BZ46" s="60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1" t="s">
        <v>109</v>
      </c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  <c r="BZ47" s="63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1"/>
      <c r="BM48" s="62"/>
      <c r="BN48" s="62"/>
      <c r="BO48" s="62"/>
      <c r="BP48" s="62"/>
      <c r="BQ48" s="62"/>
      <c r="BR48" s="62"/>
      <c r="BS48" s="62"/>
      <c r="BT48" s="62"/>
      <c r="BU48" s="62"/>
      <c r="BV48" s="62"/>
      <c r="BW48" s="62"/>
      <c r="BX48" s="62"/>
      <c r="BY48" s="62"/>
      <c r="BZ48" s="63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1"/>
      <c r="BM49" s="62"/>
      <c r="BN49" s="62"/>
      <c r="BO49" s="62"/>
      <c r="BP49" s="62"/>
      <c r="BQ49" s="62"/>
      <c r="BR49" s="62"/>
      <c r="BS49" s="62"/>
      <c r="BT49" s="62"/>
      <c r="BU49" s="62"/>
      <c r="BV49" s="62"/>
      <c r="BW49" s="62"/>
      <c r="BX49" s="62"/>
      <c r="BY49" s="62"/>
      <c r="BZ49" s="63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1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62"/>
      <c r="BX50" s="62"/>
      <c r="BY50" s="62"/>
      <c r="BZ50" s="63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1"/>
      <c r="BM51" s="62"/>
      <c r="BN51" s="62"/>
      <c r="BO51" s="62"/>
      <c r="BP51" s="62"/>
      <c r="BQ51" s="62"/>
      <c r="BR51" s="62"/>
      <c r="BS51" s="62"/>
      <c r="BT51" s="62"/>
      <c r="BU51" s="62"/>
      <c r="BV51" s="62"/>
      <c r="BW51" s="62"/>
      <c r="BX51" s="62"/>
      <c r="BY51" s="62"/>
      <c r="BZ51" s="63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1"/>
      <c r="BM52" s="62"/>
      <c r="BN52" s="62"/>
      <c r="BO52" s="62"/>
      <c r="BP52" s="62"/>
      <c r="BQ52" s="62"/>
      <c r="BR52" s="62"/>
      <c r="BS52" s="62"/>
      <c r="BT52" s="62"/>
      <c r="BU52" s="62"/>
      <c r="BV52" s="62"/>
      <c r="BW52" s="62"/>
      <c r="BX52" s="62"/>
      <c r="BY52" s="62"/>
      <c r="BZ52" s="63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1"/>
      <c r="BM53" s="62"/>
      <c r="BN53" s="62"/>
      <c r="BO53" s="62"/>
      <c r="BP53" s="62"/>
      <c r="BQ53" s="62"/>
      <c r="BR53" s="62"/>
      <c r="BS53" s="62"/>
      <c r="BT53" s="62"/>
      <c r="BU53" s="62"/>
      <c r="BV53" s="62"/>
      <c r="BW53" s="62"/>
      <c r="BX53" s="62"/>
      <c r="BY53" s="62"/>
      <c r="BZ53" s="63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1"/>
      <c r="BM54" s="62"/>
      <c r="BN54" s="62"/>
      <c r="BO54" s="62"/>
      <c r="BP54" s="62"/>
      <c r="BQ54" s="62"/>
      <c r="BR54" s="62"/>
      <c r="BS54" s="62"/>
      <c r="BT54" s="62"/>
      <c r="BU54" s="62"/>
      <c r="BV54" s="62"/>
      <c r="BW54" s="62"/>
      <c r="BX54" s="62"/>
      <c r="BY54" s="62"/>
      <c r="BZ54" s="63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1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2"/>
      <c r="BZ55" s="63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61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2"/>
      <c r="BZ56" s="63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61"/>
      <c r="BM57" s="62"/>
      <c r="BN57" s="62"/>
      <c r="BO57" s="62"/>
      <c r="BP57" s="62"/>
      <c r="BQ57" s="62"/>
      <c r="BR57" s="62"/>
      <c r="BS57" s="62"/>
      <c r="BT57" s="62"/>
      <c r="BU57" s="62"/>
      <c r="BV57" s="62"/>
      <c r="BW57" s="62"/>
      <c r="BX57" s="62"/>
      <c r="BY57" s="62"/>
      <c r="BZ57" s="63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61"/>
      <c r="BM58" s="62"/>
      <c r="BN58" s="62"/>
      <c r="BO58" s="62"/>
      <c r="BP58" s="62"/>
      <c r="BQ58" s="62"/>
      <c r="BR58" s="62"/>
      <c r="BS58" s="62"/>
      <c r="BT58" s="62"/>
      <c r="BU58" s="62"/>
      <c r="BV58" s="62"/>
      <c r="BW58" s="62"/>
      <c r="BX58" s="62"/>
      <c r="BY58" s="62"/>
      <c r="BZ58" s="63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61"/>
      <c r="BM59" s="62"/>
      <c r="BN59" s="62"/>
      <c r="BO59" s="62"/>
      <c r="BP59" s="62"/>
      <c r="BQ59" s="62"/>
      <c r="BR59" s="62"/>
      <c r="BS59" s="62"/>
      <c r="BT59" s="62"/>
      <c r="BU59" s="62"/>
      <c r="BV59" s="62"/>
      <c r="BW59" s="62"/>
      <c r="BX59" s="62"/>
      <c r="BY59" s="62"/>
      <c r="BZ59" s="63"/>
    </row>
    <row r="60" spans="1:78" ht="13.5" customHeight="1" x14ac:dyDescent="0.15">
      <c r="A60" s="2"/>
      <c r="B60" s="72" t="s">
        <v>27</v>
      </c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3"/>
      <c r="AF60" s="73"/>
      <c r="AG60" s="73"/>
      <c r="AH60" s="73"/>
      <c r="AI60" s="73"/>
      <c r="AJ60" s="73"/>
      <c r="AK60" s="73"/>
      <c r="AL60" s="73"/>
      <c r="AM60" s="73"/>
      <c r="AN60" s="73"/>
      <c r="AO60" s="73"/>
      <c r="AP60" s="73"/>
      <c r="AQ60" s="73"/>
      <c r="AR60" s="73"/>
      <c r="AS60" s="73"/>
      <c r="AT60" s="73"/>
      <c r="AU60" s="73"/>
      <c r="AV60" s="73"/>
      <c r="AW60" s="73"/>
      <c r="AX60" s="73"/>
      <c r="AY60" s="73"/>
      <c r="AZ60" s="73"/>
      <c r="BA60" s="73"/>
      <c r="BB60" s="73"/>
      <c r="BC60" s="73"/>
      <c r="BD60" s="73"/>
      <c r="BE60" s="73"/>
      <c r="BF60" s="73"/>
      <c r="BG60" s="73"/>
      <c r="BH60" s="73"/>
      <c r="BI60" s="73"/>
      <c r="BJ60" s="74"/>
      <c r="BK60" s="2"/>
      <c r="BL60" s="61"/>
      <c r="BM60" s="62"/>
      <c r="BN60" s="62"/>
      <c r="BO60" s="62"/>
      <c r="BP60" s="62"/>
      <c r="BQ60" s="62"/>
      <c r="BR60" s="62"/>
      <c r="BS60" s="62"/>
      <c r="BT60" s="62"/>
      <c r="BU60" s="62"/>
      <c r="BV60" s="62"/>
      <c r="BW60" s="62"/>
      <c r="BX60" s="62"/>
      <c r="BY60" s="62"/>
      <c r="BZ60" s="63"/>
    </row>
    <row r="61" spans="1:78" ht="13.5" customHeight="1" x14ac:dyDescent="0.15">
      <c r="A61" s="2"/>
      <c r="B61" s="72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  <c r="AI61" s="73"/>
      <c r="AJ61" s="73"/>
      <c r="AK61" s="73"/>
      <c r="AL61" s="73"/>
      <c r="AM61" s="73"/>
      <c r="AN61" s="73"/>
      <c r="AO61" s="73"/>
      <c r="AP61" s="73"/>
      <c r="AQ61" s="73"/>
      <c r="AR61" s="73"/>
      <c r="AS61" s="73"/>
      <c r="AT61" s="73"/>
      <c r="AU61" s="73"/>
      <c r="AV61" s="73"/>
      <c r="AW61" s="73"/>
      <c r="AX61" s="73"/>
      <c r="AY61" s="73"/>
      <c r="AZ61" s="73"/>
      <c r="BA61" s="73"/>
      <c r="BB61" s="73"/>
      <c r="BC61" s="73"/>
      <c r="BD61" s="73"/>
      <c r="BE61" s="73"/>
      <c r="BF61" s="73"/>
      <c r="BG61" s="73"/>
      <c r="BH61" s="73"/>
      <c r="BI61" s="73"/>
      <c r="BJ61" s="74"/>
      <c r="BK61" s="2"/>
      <c r="BL61" s="61"/>
      <c r="BM61" s="62"/>
      <c r="BN61" s="62"/>
      <c r="BO61" s="62"/>
      <c r="BP61" s="62"/>
      <c r="BQ61" s="62"/>
      <c r="BR61" s="62"/>
      <c r="BS61" s="62"/>
      <c r="BT61" s="62"/>
      <c r="BU61" s="62"/>
      <c r="BV61" s="62"/>
      <c r="BW61" s="62"/>
      <c r="BX61" s="62"/>
      <c r="BY61" s="62"/>
      <c r="BZ61" s="63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1"/>
      <c r="BM62" s="62"/>
      <c r="BN62" s="62"/>
      <c r="BO62" s="62"/>
      <c r="BP62" s="62"/>
      <c r="BQ62" s="62"/>
      <c r="BR62" s="62"/>
      <c r="BS62" s="62"/>
      <c r="BT62" s="62"/>
      <c r="BU62" s="62"/>
      <c r="BV62" s="62"/>
      <c r="BW62" s="62"/>
      <c r="BX62" s="62"/>
      <c r="BY62" s="62"/>
      <c r="BZ62" s="63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64"/>
      <c r="BM63" s="65"/>
      <c r="BN63" s="65"/>
      <c r="BO63" s="65"/>
      <c r="BP63" s="65"/>
      <c r="BQ63" s="65"/>
      <c r="BR63" s="65"/>
      <c r="BS63" s="65"/>
      <c r="BT63" s="65"/>
      <c r="BU63" s="65"/>
      <c r="BV63" s="65"/>
      <c r="BW63" s="65"/>
      <c r="BX63" s="65"/>
      <c r="BY63" s="65"/>
      <c r="BZ63" s="66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55" t="s">
        <v>28</v>
      </c>
      <c r="BM64" s="56"/>
      <c r="BN64" s="56"/>
      <c r="BO64" s="56"/>
      <c r="BP64" s="56"/>
      <c r="BQ64" s="56"/>
      <c r="BR64" s="56"/>
      <c r="BS64" s="56"/>
      <c r="BT64" s="56"/>
      <c r="BU64" s="56"/>
      <c r="BV64" s="56"/>
      <c r="BW64" s="56"/>
      <c r="BX64" s="56"/>
      <c r="BY64" s="56"/>
      <c r="BZ64" s="57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58"/>
      <c r="BM65" s="59"/>
      <c r="BN65" s="59"/>
      <c r="BO65" s="59"/>
      <c r="BP65" s="59"/>
      <c r="BQ65" s="59"/>
      <c r="BR65" s="59"/>
      <c r="BS65" s="59"/>
      <c r="BT65" s="59"/>
      <c r="BU65" s="59"/>
      <c r="BV65" s="59"/>
      <c r="BW65" s="59"/>
      <c r="BX65" s="59"/>
      <c r="BY65" s="59"/>
      <c r="BZ65" s="60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1" t="s">
        <v>110</v>
      </c>
      <c r="BM66" s="62"/>
      <c r="BN66" s="62"/>
      <c r="BO66" s="62"/>
      <c r="BP66" s="62"/>
      <c r="BQ66" s="62"/>
      <c r="BR66" s="62"/>
      <c r="BS66" s="62"/>
      <c r="BT66" s="62"/>
      <c r="BU66" s="62"/>
      <c r="BV66" s="62"/>
      <c r="BW66" s="62"/>
      <c r="BX66" s="62"/>
      <c r="BY66" s="62"/>
      <c r="BZ66" s="63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1"/>
      <c r="BM67" s="62"/>
      <c r="BN67" s="62"/>
      <c r="BO67" s="62"/>
      <c r="BP67" s="62"/>
      <c r="BQ67" s="62"/>
      <c r="BR67" s="62"/>
      <c r="BS67" s="62"/>
      <c r="BT67" s="62"/>
      <c r="BU67" s="62"/>
      <c r="BV67" s="62"/>
      <c r="BW67" s="62"/>
      <c r="BX67" s="62"/>
      <c r="BY67" s="62"/>
      <c r="BZ67" s="63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1"/>
      <c r="BM68" s="62"/>
      <c r="BN68" s="62"/>
      <c r="BO68" s="62"/>
      <c r="BP68" s="62"/>
      <c r="BQ68" s="62"/>
      <c r="BR68" s="62"/>
      <c r="BS68" s="62"/>
      <c r="BT68" s="62"/>
      <c r="BU68" s="62"/>
      <c r="BV68" s="62"/>
      <c r="BW68" s="62"/>
      <c r="BX68" s="62"/>
      <c r="BY68" s="62"/>
      <c r="BZ68" s="63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1"/>
      <c r="BM69" s="62"/>
      <c r="BN69" s="62"/>
      <c r="BO69" s="62"/>
      <c r="BP69" s="62"/>
      <c r="BQ69" s="62"/>
      <c r="BR69" s="62"/>
      <c r="BS69" s="62"/>
      <c r="BT69" s="62"/>
      <c r="BU69" s="62"/>
      <c r="BV69" s="62"/>
      <c r="BW69" s="62"/>
      <c r="BX69" s="62"/>
      <c r="BY69" s="62"/>
      <c r="BZ69" s="63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1"/>
      <c r="BM70" s="62"/>
      <c r="BN70" s="62"/>
      <c r="BO70" s="62"/>
      <c r="BP70" s="62"/>
      <c r="BQ70" s="62"/>
      <c r="BR70" s="62"/>
      <c r="BS70" s="62"/>
      <c r="BT70" s="62"/>
      <c r="BU70" s="62"/>
      <c r="BV70" s="62"/>
      <c r="BW70" s="62"/>
      <c r="BX70" s="62"/>
      <c r="BY70" s="62"/>
      <c r="BZ70" s="63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1"/>
      <c r="BM71" s="62"/>
      <c r="BN71" s="62"/>
      <c r="BO71" s="62"/>
      <c r="BP71" s="62"/>
      <c r="BQ71" s="62"/>
      <c r="BR71" s="62"/>
      <c r="BS71" s="62"/>
      <c r="BT71" s="62"/>
      <c r="BU71" s="62"/>
      <c r="BV71" s="62"/>
      <c r="BW71" s="62"/>
      <c r="BX71" s="62"/>
      <c r="BY71" s="62"/>
      <c r="BZ71" s="63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1"/>
      <c r="BM72" s="62"/>
      <c r="BN72" s="62"/>
      <c r="BO72" s="62"/>
      <c r="BP72" s="62"/>
      <c r="BQ72" s="62"/>
      <c r="BR72" s="62"/>
      <c r="BS72" s="62"/>
      <c r="BT72" s="62"/>
      <c r="BU72" s="62"/>
      <c r="BV72" s="62"/>
      <c r="BW72" s="62"/>
      <c r="BX72" s="62"/>
      <c r="BY72" s="62"/>
      <c r="BZ72" s="63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1"/>
      <c r="BM73" s="62"/>
      <c r="BN73" s="62"/>
      <c r="BO73" s="62"/>
      <c r="BP73" s="62"/>
      <c r="BQ73" s="62"/>
      <c r="BR73" s="62"/>
      <c r="BS73" s="62"/>
      <c r="BT73" s="62"/>
      <c r="BU73" s="62"/>
      <c r="BV73" s="62"/>
      <c r="BW73" s="62"/>
      <c r="BX73" s="62"/>
      <c r="BY73" s="62"/>
      <c r="BZ73" s="63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1"/>
      <c r="BM74" s="62"/>
      <c r="BN74" s="62"/>
      <c r="BO74" s="62"/>
      <c r="BP74" s="62"/>
      <c r="BQ74" s="62"/>
      <c r="BR74" s="62"/>
      <c r="BS74" s="62"/>
      <c r="BT74" s="62"/>
      <c r="BU74" s="62"/>
      <c r="BV74" s="62"/>
      <c r="BW74" s="62"/>
      <c r="BX74" s="62"/>
      <c r="BY74" s="62"/>
      <c r="BZ74" s="63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1"/>
      <c r="BM75" s="62"/>
      <c r="BN75" s="62"/>
      <c r="BO75" s="62"/>
      <c r="BP75" s="62"/>
      <c r="BQ75" s="62"/>
      <c r="BR75" s="62"/>
      <c r="BS75" s="62"/>
      <c r="BT75" s="62"/>
      <c r="BU75" s="62"/>
      <c r="BV75" s="62"/>
      <c r="BW75" s="62"/>
      <c r="BX75" s="62"/>
      <c r="BY75" s="62"/>
      <c r="BZ75" s="63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1"/>
      <c r="BM76" s="62"/>
      <c r="BN76" s="62"/>
      <c r="BO76" s="62"/>
      <c r="BP76" s="62"/>
      <c r="BQ76" s="62"/>
      <c r="BR76" s="62"/>
      <c r="BS76" s="62"/>
      <c r="BT76" s="62"/>
      <c r="BU76" s="62"/>
      <c r="BV76" s="62"/>
      <c r="BW76" s="62"/>
      <c r="BX76" s="62"/>
      <c r="BY76" s="62"/>
      <c r="BZ76" s="63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1"/>
      <c r="BM77" s="62"/>
      <c r="BN77" s="62"/>
      <c r="BO77" s="62"/>
      <c r="BP77" s="62"/>
      <c r="BQ77" s="62"/>
      <c r="BR77" s="62"/>
      <c r="BS77" s="62"/>
      <c r="BT77" s="62"/>
      <c r="BU77" s="62"/>
      <c r="BV77" s="62"/>
      <c r="BW77" s="62"/>
      <c r="BX77" s="62"/>
      <c r="BY77" s="62"/>
      <c r="BZ77" s="63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1"/>
      <c r="BM78" s="62"/>
      <c r="BN78" s="62"/>
      <c r="BO78" s="62"/>
      <c r="BP78" s="62"/>
      <c r="BQ78" s="62"/>
      <c r="BR78" s="62"/>
      <c r="BS78" s="62"/>
      <c r="BT78" s="62"/>
      <c r="BU78" s="62"/>
      <c r="BV78" s="62"/>
      <c r="BW78" s="62"/>
      <c r="BX78" s="62"/>
      <c r="BY78" s="62"/>
      <c r="BZ78" s="63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61"/>
      <c r="BM79" s="62"/>
      <c r="BN79" s="62"/>
      <c r="BO79" s="62"/>
      <c r="BP79" s="62"/>
      <c r="BQ79" s="62"/>
      <c r="BR79" s="62"/>
      <c r="BS79" s="62"/>
      <c r="BT79" s="62"/>
      <c r="BU79" s="62"/>
      <c r="BV79" s="62"/>
      <c r="BW79" s="62"/>
      <c r="BX79" s="62"/>
      <c r="BY79" s="62"/>
      <c r="BZ79" s="63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61"/>
      <c r="BM80" s="62"/>
      <c r="BN80" s="62"/>
      <c r="BO80" s="62"/>
      <c r="BP80" s="62"/>
      <c r="BQ80" s="62"/>
      <c r="BR80" s="62"/>
      <c r="BS80" s="62"/>
      <c r="BT80" s="62"/>
      <c r="BU80" s="62"/>
      <c r="BV80" s="62"/>
      <c r="BW80" s="62"/>
      <c r="BX80" s="62"/>
      <c r="BY80" s="62"/>
      <c r="BZ80" s="63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61"/>
      <c r="BM81" s="62"/>
      <c r="BN81" s="62"/>
      <c r="BO81" s="62"/>
      <c r="BP81" s="62"/>
      <c r="BQ81" s="62"/>
      <c r="BR81" s="62"/>
      <c r="BS81" s="62"/>
      <c r="BT81" s="62"/>
      <c r="BU81" s="62"/>
      <c r="BV81" s="62"/>
      <c r="BW81" s="62"/>
      <c r="BX81" s="62"/>
      <c r="BY81" s="62"/>
      <c r="BZ81" s="63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64"/>
      <c r="BM82" s="65"/>
      <c r="BN82" s="65"/>
      <c r="BO82" s="65"/>
      <c r="BP82" s="65"/>
      <c r="BQ82" s="65"/>
      <c r="BR82" s="65"/>
      <c r="BS82" s="65"/>
      <c r="BT82" s="65"/>
      <c r="BU82" s="65"/>
      <c r="BV82" s="65"/>
      <c r="BW82" s="65"/>
      <c r="BX82" s="65"/>
      <c r="BY82" s="65"/>
      <c r="BZ82" s="66"/>
    </row>
    <row r="83" spans="1:78" x14ac:dyDescent="0.15">
      <c r="C83" s="26"/>
    </row>
    <row r="84" spans="1:78" hidden="1" x14ac:dyDescent="0.15">
      <c r="B84" s="27" t="s">
        <v>29</v>
      </c>
      <c r="C84" s="27"/>
      <c r="D84" s="27"/>
      <c r="E84" s="27" t="s">
        <v>30</v>
      </c>
      <c r="F84" s="27" t="s">
        <v>31</v>
      </c>
      <c r="G84" s="27" t="s">
        <v>32</v>
      </c>
      <c r="H84" s="27" t="s">
        <v>33</v>
      </c>
      <c r="I84" s="27" t="s">
        <v>34</v>
      </c>
      <c r="J84" s="27" t="s">
        <v>35</v>
      </c>
      <c r="K84" s="27" t="s">
        <v>36</v>
      </c>
      <c r="L84" s="27" t="s">
        <v>37</v>
      </c>
      <c r="M84" s="27" t="s">
        <v>38</v>
      </c>
      <c r="N84" s="27" t="s">
        <v>39</v>
      </c>
      <c r="O84" s="27" t="s">
        <v>40</v>
      </c>
    </row>
    <row r="85" spans="1:78" hidden="1" x14ac:dyDescent="0.15">
      <c r="B85" s="27"/>
      <c r="C85" s="27"/>
      <c r="D85" s="27"/>
      <c r="E85" s="27" t="str">
        <f>データ!AH6</f>
        <v>【75.60】</v>
      </c>
      <c r="F85" s="27" t="s">
        <v>41</v>
      </c>
      <c r="G85" s="27" t="s">
        <v>42</v>
      </c>
      <c r="H85" s="27" t="str">
        <f>データ!BO6</f>
        <v>【1,074.14】</v>
      </c>
      <c r="I85" s="27" t="str">
        <f>データ!BZ6</f>
        <v>【54.36】</v>
      </c>
      <c r="J85" s="27" t="str">
        <f>データ!CK6</f>
        <v>【296.40】</v>
      </c>
      <c r="K85" s="27" t="str">
        <f>データ!CV6</f>
        <v>【55.95】</v>
      </c>
      <c r="L85" s="27" t="str">
        <f>データ!DG6</f>
        <v>【73.77】</v>
      </c>
      <c r="M85" s="27" t="s">
        <v>41</v>
      </c>
      <c r="N85" s="27" t="s">
        <v>41</v>
      </c>
      <c r="O85" s="27" t="str">
        <f>データ!EN6</f>
        <v>【0.54】</v>
      </c>
    </row>
  </sheetData>
  <sheetProtection algorithmName="SHA-512" hashValue="P+Mr3wCuWvoe3/wcpbZP79TONskkNVMkzraWuV+4nIZyLhIqKxPmivIpKHZYd6D5Ttq+B/0YB1mG6sMt6xl5bA==" saltValue="UGJRA6pnMuOfQa2ct/GQ5g==" spinCount="100000" sheet="1" objects="1" scenarios="1" formatCells="0" formatColumns="0" formatRows="0"/>
  <mergeCells count="44">
    <mergeCell ref="BL64:BZ65"/>
    <mergeCell ref="BL66:BZ82"/>
    <mergeCell ref="BL11:BZ13"/>
    <mergeCell ref="B14:BJ15"/>
    <mergeCell ref="BL14:BZ15"/>
    <mergeCell ref="BL16:BZ44"/>
    <mergeCell ref="BL45:BZ46"/>
    <mergeCell ref="BL47:BZ63"/>
    <mergeCell ref="B60:BJ61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43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>
        <v>1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/>
      <c r="AI1" s="28">
        <v>1</v>
      </c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/>
      <c r="AT1" s="28">
        <v>1</v>
      </c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/>
      <c r="BE1" s="28">
        <v>1</v>
      </c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/>
      <c r="BP1" s="28">
        <v>1</v>
      </c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/>
      <c r="CA1" s="28">
        <v>1</v>
      </c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/>
      <c r="CL1" s="28">
        <v>1</v>
      </c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/>
      <c r="CW1" s="28">
        <v>1</v>
      </c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/>
      <c r="DH1" s="28">
        <v>1</v>
      </c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/>
      <c r="DS1" s="28">
        <v>1</v>
      </c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/>
      <c r="ED1" s="28">
        <v>1</v>
      </c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/>
    </row>
    <row r="2" spans="1:144" x14ac:dyDescent="0.15">
      <c r="A2" s="29" t="s">
        <v>44</v>
      </c>
      <c r="B2" s="29">
        <f>COLUMN()-1</f>
        <v>1</v>
      </c>
      <c r="C2" s="29">
        <f t="shared" ref="C2:BR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ref="BS2:ED2" si="1">COLUMN()-1</f>
        <v>70</v>
      </c>
      <c r="BT2" s="29">
        <f t="shared" si="1"/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ref="EE2:EN2" si="2">COLUMN()-1</f>
        <v>134</v>
      </c>
      <c r="EF2" s="29">
        <f t="shared" si="2"/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</row>
    <row r="3" spans="1:144" x14ac:dyDescent="0.15">
      <c r="A3" s="29" t="s">
        <v>45</v>
      </c>
      <c r="B3" s="30" t="s">
        <v>46</v>
      </c>
      <c r="C3" s="30" t="s">
        <v>47</v>
      </c>
      <c r="D3" s="30" t="s">
        <v>48</v>
      </c>
      <c r="E3" s="30" t="s">
        <v>49</v>
      </c>
      <c r="F3" s="30" t="s">
        <v>50</v>
      </c>
      <c r="G3" s="30" t="s">
        <v>51</v>
      </c>
      <c r="H3" s="76" t="s">
        <v>52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8"/>
      <c r="X3" s="82" t="s">
        <v>53</v>
      </c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 t="s">
        <v>54</v>
      </c>
      <c r="DI3" s="75"/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</row>
    <row r="4" spans="1:144" x14ac:dyDescent="0.15">
      <c r="A4" s="29" t="s">
        <v>55</v>
      </c>
      <c r="B4" s="31"/>
      <c r="C4" s="31"/>
      <c r="D4" s="31"/>
      <c r="E4" s="31"/>
      <c r="F4" s="31"/>
      <c r="G4" s="31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1"/>
      <c r="X4" s="75" t="s">
        <v>56</v>
      </c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 t="s">
        <v>57</v>
      </c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 t="s">
        <v>58</v>
      </c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 t="s">
        <v>59</v>
      </c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 t="s">
        <v>60</v>
      </c>
      <c r="BQ4" s="75"/>
      <c r="BR4" s="75"/>
      <c r="BS4" s="75"/>
      <c r="BT4" s="75"/>
      <c r="BU4" s="75"/>
      <c r="BV4" s="75"/>
      <c r="BW4" s="75"/>
      <c r="BX4" s="75"/>
      <c r="BY4" s="75"/>
      <c r="BZ4" s="75"/>
      <c r="CA4" s="75" t="s">
        <v>61</v>
      </c>
      <c r="CB4" s="75"/>
      <c r="CC4" s="75"/>
      <c r="CD4" s="75"/>
      <c r="CE4" s="75"/>
      <c r="CF4" s="75"/>
      <c r="CG4" s="75"/>
      <c r="CH4" s="75"/>
      <c r="CI4" s="75"/>
      <c r="CJ4" s="75"/>
      <c r="CK4" s="75"/>
      <c r="CL4" s="75" t="s">
        <v>62</v>
      </c>
      <c r="CM4" s="75"/>
      <c r="CN4" s="75"/>
      <c r="CO4" s="75"/>
      <c r="CP4" s="75"/>
      <c r="CQ4" s="75"/>
      <c r="CR4" s="75"/>
      <c r="CS4" s="75"/>
      <c r="CT4" s="75"/>
      <c r="CU4" s="75"/>
      <c r="CV4" s="75"/>
      <c r="CW4" s="75" t="s">
        <v>63</v>
      </c>
      <c r="CX4" s="75"/>
      <c r="CY4" s="75"/>
      <c r="CZ4" s="75"/>
      <c r="DA4" s="75"/>
      <c r="DB4" s="75"/>
      <c r="DC4" s="75"/>
      <c r="DD4" s="75"/>
      <c r="DE4" s="75"/>
      <c r="DF4" s="75"/>
      <c r="DG4" s="75"/>
      <c r="DH4" s="75" t="s">
        <v>64</v>
      </c>
      <c r="DI4" s="75"/>
      <c r="DJ4" s="75"/>
      <c r="DK4" s="75"/>
      <c r="DL4" s="75"/>
      <c r="DM4" s="75"/>
      <c r="DN4" s="75"/>
      <c r="DO4" s="75"/>
      <c r="DP4" s="75"/>
      <c r="DQ4" s="75"/>
      <c r="DR4" s="75"/>
      <c r="DS4" s="75" t="s">
        <v>65</v>
      </c>
      <c r="DT4" s="75"/>
      <c r="DU4" s="75"/>
      <c r="DV4" s="75"/>
      <c r="DW4" s="75"/>
      <c r="DX4" s="75"/>
      <c r="DY4" s="75"/>
      <c r="DZ4" s="75"/>
      <c r="EA4" s="75"/>
      <c r="EB4" s="75"/>
      <c r="EC4" s="75"/>
      <c r="ED4" s="75" t="s">
        <v>66</v>
      </c>
      <c r="EE4" s="75"/>
      <c r="EF4" s="75"/>
      <c r="EG4" s="75"/>
      <c r="EH4" s="75"/>
      <c r="EI4" s="75"/>
      <c r="EJ4" s="75"/>
      <c r="EK4" s="75"/>
      <c r="EL4" s="75"/>
      <c r="EM4" s="75"/>
      <c r="EN4" s="75"/>
    </row>
    <row r="5" spans="1:144" x14ac:dyDescent="0.15">
      <c r="A5" s="29" t="s">
        <v>67</v>
      </c>
      <c r="B5" s="32"/>
      <c r="C5" s="32"/>
      <c r="D5" s="32"/>
      <c r="E5" s="32"/>
      <c r="F5" s="32"/>
      <c r="G5" s="32"/>
      <c r="H5" s="33" t="s">
        <v>68</v>
      </c>
      <c r="I5" s="33" t="s">
        <v>69</v>
      </c>
      <c r="J5" s="33" t="s">
        <v>70</v>
      </c>
      <c r="K5" s="33" t="s">
        <v>71</v>
      </c>
      <c r="L5" s="33" t="s">
        <v>72</v>
      </c>
      <c r="M5" s="33" t="s">
        <v>73</v>
      </c>
      <c r="N5" s="33" t="s">
        <v>74</v>
      </c>
      <c r="O5" s="33" t="s">
        <v>75</v>
      </c>
      <c r="P5" s="33" t="s">
        <v>76</v>
      </c>
      <c r="Q5" s="33" t="s">
        <v>77</v>
      </c>
      <c r="R5" s="33" t="s">
        <v>78</v>
      </c>
      <c r="S5" s="33" t="s">
        <v>79</v>
      </c>
      <c r="T5" s="33" t="s">
        <v>80</v>
      </c>
      <c r="U5" s="33" t="s">
        <v>81</v>
      </c>
      <c r="V5" s="33" t="s">
        <v>82</v>
      </c>
      <c r="W5" s="33" t="s">
        <v>83</v>
      </c>
      <c r="X5" s="33" t="s">
        <v>84</v>
      </c>
      <c r="Y5" s="33" t="s">
        <v>85</v>
      </c>
      <c r="Z5" s="33" t="s">
        <v>86</v>
      </c>
      <c r="AA5" s="33" t="s">
        <v>87</v>
      </c>
      <c r="AB5" s="33" t="s">
        <v>88</v>
      </c>
      <c r="AC5" s="33" t="s">
        <v>89</v>
      </c>
      <c r="AD5" s="33" t="s">
        <v>90</v>
      </c>
      <c r="AE5" s="33" t="s">
        <v>91</v>
      </c>
      <c r="AF5" s="33" t="s">
        <v>92</v>
      </c>
      <c r="AG5" s="33" t="s">
        <v>93</v>
      </c>
      <c r="AH5" s="33" t="s">
        <v>29</v>
      </c>
      <c r="AI5" s="33" t="s">
        <v>84</v>
      </c>
      <c r="AJ5" s="33" t="s">
        <v>85</v>
      </c>
      <c r="AK5" s="33" t="s">
        <v>86</v>
      </c>
      <c r="AL5" s="33" t="s">
        <v>87</v>
      </c>
      <c r="AM5" s="33" t="s">
        <v>88</v>
      </c>
      <c r="AN5" s="33" t="s">
        <v>89</v>
      </c>
      <c r="AO5" s="33" t="s">
        <v>90</v>
      </c>
      <c r="AP5" s="33" t="s">
        <v>91</v>
      </c>
      <c r="AQ5" s="33" t="s">
        <v>92</v>
      </c>
      <c r="AR5" s="33" t="s">
        <v>93</v>
      </c>
      <c r="AS5" s="33" t="s">
        <v>94</v>
      </c>
      <c r="AT5" s="33" t="s">
        <v>84</v>
      </c>
      <c r="AU5" s="33" t="s">
        <v>85</v>
      </c>
      <c r="AV5" s="33" t="s">
        <v>86</v>
      </c>
      <c r="AW5" s="33" t="s">
        <v>87</v>
      </c>
      <c r="AX5" s="33" t="s">
        <v>88</v>
      </c>
      <c r="AY5" s="33" t="s">
        <v>89</v>
      </c>
      <c r="AZ5" s="33" t="s">
        <v>90</v>
      </c>
      <c r="BA5" s="33" t="s">
        <v>91</v>
      </c>
      <c r="BB5" s="33" t="s">
        <v>92</v>
      </c>
      <c r="BC5" s="33" t="s">
        <v>93</v>
      </c>
      <c r="BD5" s="33" t="s">
        <v>94</v>
      </c>
      <c r="BE5" s="33" t="s">
        <v>84</v>
      </c>
      <c r="BF5" s="33" t="s">
        <v>85</v>
      </c>
      <c r="BG5" s="33" t="s">
        <v>86</v>
      </c>
      <c r="BH5" s="33" t="s">
        <v>87</v>
      </c>
      <c r="BI5" s="33" t="s">
        <v>88</v>
      </c>
      <c r="BJ5" s="33" t="s">
        <v>89</v>
      </c>
      <c r="BK5" s="33" t="s">
        <v>90</v>
      </c>
      <c r="BL5" s="33" t="s">
        <v>91</v>
      </c>
      <c r="BM5" s="33" t="s">
        <v>92</v>
      </c>
      <c r="BN5" s="33" t="s">
        <v>93</v>
      </c>
      <c r="BO5" s="33" t="s">
        <v>94</v>
      </c>
      <c r="BP5" s="33" t="s">
        <v>84</v>
      </c>
      <c r="BQ5" s="33" t="s">
        <v>85</v>
      </c>
      <c r="BR5" s="33" t="s">
        <v>86</v>
      </c>
      <c r="BS5" s="33" t="s">
        <v>87</v>
      </c>
      <c r="BT5" s="33" t="s">
        <v>88</v>
      </c>
      <c r="BU5" s="33" t="s">
        <v>89</v>
      </c>
      <c r="BV5" s="33" t="s">
        <v>90</v>
      </c>
      <c r="BW5" s="33" t="s">
        <v>91</v>
      </c>
      <c r="BX5" s="33" t="s">
        <v>92</v>
      </c>
      <c r="BY5" s="33" t="s">
        <v>93</v>
      </c>
      <c r="BZ5" s="33" t="s">
        <v>94</v>
      </c>
      <c r="CA5" s="33" t="s">
        <v>84</v>
      </c>
      <c r="CB5" s="33" t="s">
        <v>85</v>
      </c>
      <c r="CC5" s="33" t="s">
        <v>86</v>
      </c>
      <c r="CD5" s="33" t="s">
        <v>87</v>
      </c>
      <c r="CE5" s="33" t="s">
        <v>88</v>
      </c>
      <c r="CF5" s="33" t="s">
        <v>89</v>
      </c>
      <c r="CG5" s="33" t="s">
        <v>90</v>
      </c>
      <c r="CH5" s="33" t="s">
        <v>91</v>
      </c>
      <c r="CI5" s="33" t="s">
        <v>92</v>
      </c>
      <c r="CJ5" s="33" t="s">
        <v>93</v>
      </c>
      <c r="CK5" s="33" t="s">
        <v>94</v>
      </c>
      <c r="CL5" s="33" t="s">
        <v>84</v>
      </c>
      <c r="CM5" s="33" t="s">
        <v>85</v>
      </c>
      <c r="CN5" s="33" t="s">
        <v>86</v>
      </c>
      <c r="CO5" s="33" t="s">
        <v>87</v>
      </c>
      <c r="CP5" s="33" t="s">
        <v>88</v>
      </c>
      <c r="CQ5" s="33" t="s">
        <v>89</v>
      </c>
      <c r="CR5" s="33" t="s">
        <v>90</v>
      </c>
      <c r="CS5" s="33" t="s">
        <v>91</v>
      </c>
      <c r="CT5" s="33" t="s">
        <v>92</v>
      </c>
      <c r="CU5" s="33" t="s">
        <v>93</v>
      </c>
      <c r="CV5" s="33" t="s">
        <v>94</v>
      </c>
      <c r="CW5" s="33" t="s">
        <v>84</v>
      </c>
      <c r="CX5" s="33" t="s">
        <v>85</v>
      </c>
      <c r="CY5" s="33" t="s">
        <v>86</v>
      </c>
      <c r="CZ5" s="33" t="s">
        <v>87</v>
      </c>
      <c r="DA5" s="33" t="s">
        <v>88</v>
      </c>
      <c r="DB5" s="33" t="s">
        <v>89</v>
      </c>
      <c r="DC5" s="33" t="s">
        <v>90</v>
      </c>
      <c r="DD5" s="33" t="s">
        <v>91</v>
      </c>
      <c r="DE5" s="33" t="s">
        <v>92</v>
      </c>
      <c r="DF5" s="33" t="s">
        <v>93</v>
      </c>
      <c r="DG5" s="33" t="s">
        <v>94</v>
      </c>
      <c r="DH5" s="33" t="s">
        <v>84</v>
      </c>
      <c r="DI5" s="33" t="s">
        <v>85</v>
      </c>
      <c r="DJ5" s="33" t="s">
        <v>86</v>
      </c>
      <c r="DK5" s="33" t="s">
        <v>87</v>
      </c>
      <c r="DL5" s="33" t="s">
        <v>88</v>
      </c>
      <c r="DM5" s="33" t="s">
        <v>89</v>
      </c>
      <c r="DN5" s="33" t="s">
        <v>90</v>
      </c>
      <c r="DO5" s="33" t="s">
        <v>91</v>
      </c>
      <c r="DP5" s="33" t="s">
        <v>92</v>
      </c>
      <c r="DQ5" s="33" t="s">
        <v>93</v>
      </c>
      <c r="DR5" s="33" t="s">
        <v>94</v>
      </c>
      <c r="DS5" s="33" t="s">
        <v>84</v>
      </c>
      <c r="DT5" s="33" t="s">
        <v>85</v>
      </c>
      <c r="DU5" s="33" t="s">
        <v>86</v>
      </c>
      <c r="DV5" s="33" t="s">
        <v>87</v>
      </c>
      <c r="DW5" s="33" t="s">
        <v>88</v>
      </c>
      <c r="DX5" s="33" t="s">
        <v>89</v>
      </c>
      <c r="DY5" s="33" t="s">
        <v>90</v>
      </c>
      <c r="DZ5" s="33" t="s">
        <v>91</v>
      </c>
      <c r="EA5" s="33" t="s">
        <v>92</v>
      </c>
      <c r="EB5" s="33" t="s">
        <v>93</v>
      </c>
      <c r="EC5" s="33" t="s">
        <v>94</v>
      </c>
      <c r="ED5" s="33" t="s">
        <v>84</v>
      </c>
      <c r="EE5" s="33" t="s">
        <v>85</v>
      </c>
      <c r="EF5" s="33" t="s">
        <v>86</v>
      </c>
      <c r="EG5" s="33" t="s">
        <v>87</v>
      </c>
      <c r="EH5" s="33" t="s">
        <v>88</v>
      </c>
      <c r="EI5" s="33" t="s">
        <v>89</v>
      </c>
      <c r="EJ5" s="33" t="s">
        <v>90</v>
      </c>
      <c r="EK5" s="33" t="s">
        <v>91</v>
      </c>
      <c r="EL5" s="33" t="s">
        <v>92</v>
      </c>
      <c r="EM5" s="33" t="s">
        <v>93</v>
      </c>
      <c r="EN5" s="33" t="s">
        <v>94</v>
      </c>
    </row>
    <row r="6" spans="1:144" s="37" customFormat="1" x14ac:dyDescent="0.15">
      <c r="A6" s="29" t="s">
        <v>95</v>
      </c>
      <c r="B6" s="34">
        <f>B7</f>
        <v>2018</v>
      </c>
      <c r="C6" s="34">
        <f t="shared" ref="C6:W6" si="3">C7</f>
        <v>232378</v>
      </c>
      <c r="D6" s="34">
        <f t="shared" si="3"/>
        <v>47</v>
      </c>
      <c r="E6" s="34">
        <f t="shared" si="3"/>
        <v>1</v>
      </c>
      <c r="F6" s="34">
        <f t="shared" si="3"/>
        <v>0</v>
      </c>
      <c r="G6" s="34">
        <f t="shared" si="3"/>
        <v>0</v>
      </c>
      <c r="H6" s="34" t="str">
        <f t="shared" si="3"/>
        <v>愛知県　あま市</v>
      </c>
      <c r="I6" s="34" t="str">
        <f t="shared" si="3"/>
        <v>法非適用</v>
      </c>
      <c r="J6" s="34" t="str">
        <f t="shared" si="3"/>
        <v>水道事業</v>
      </c>
      <c r="K6" s="34" t="str">
        <f t="shared" si="3"/>
        <v>簡易水道事業</v>
      </c>
      <c r="L6" s="34" t="str">
        <f t="shared" si="3"/>
        <v>D4</v>
      </c>
      <c r="M6" s="34" t="str">
        <f t="shared" si="3"/>
        <v>非設置</v>
      </c>
      <c r="N6" s="35" t="str">
        <f t="shared" si="3"/>
        <v>-</v>
      </c>
      <c r="O6" s="35" t="str">
        <f t="shared" si="3"/>
        <v>該当数値なし</v>
      </c>
      <c r="P6" s="35">
        <f t="shared" si="3"/>
        <v>2.52</v>
      </c>
      <c r="Q6" s="35">
        <f t="shared" si="3"/>
        <v>2381</v>
      </c>
      <c r="R6" s="35">
        <f t="shared" si="3"/>
        <v>88913</v>
      </c>
      <c r="S6" s="35">
        <f t="shared" si="3"/>
        <v>27.49</v>
      </c>
      <c r="T6" s="35">
        <f t="shared" si="3"/>
        <v>3234.38</v>
      </c>
      <c r="U6" s="35">
        <f t="shared" si="3"/>
        <v>1200</v>
      </c>
      <c r="V6" s="35">
        <f t="shared" si="3"/>
        <v>0.22</v>
      </c>
      <c r="W6" s="35">
        <f t="shared" si="3"/>
        <v>5454.55</v>
      </c>
      <c r="X6" s="36">
        <f>IF(X7="",NA(),X7)</f>
        <v>103.65</v>
      </c>
      <c r="Y6" s="36">
        <f t="shared" ref="Y6:AG6" si="4">IF(Y7="",NA(),Y7)</f>
        <v>103.61</v>
      </c>
      <c r="Z6" s="36">
        <f t="shared" si="4"/>
        <v>94.31</v>
      </c>
      <c r="AA6" s="36">
        <f t="shared" si="4"/>
        <v>93.46</v>
      </c>
      <c r="AB6" s="36">
        <f t="shared" si="4"/>
        <v>121.15</v>
      </c>
      <c r="AC6" s="36">
        <f t="shared" si="4"/>
        <v>73.06</v>
      </c>
      <c r="AD6" s="36">
        <f t="shared" si="4"/>
        <v>72.03</v>
      </c>
      <c r="AE6" s="36">
        <f t="shared" si="4"/>
        <v>72.11</v>
      </c>
      <c r="AF6" s="36">
        <f t="shared" si="4"/>
        <v>74.05</v>
      </c>
      <c r="AG6" s="36">
        <f t="shared" si="4"/>
        <v>73.25</v>
      </c>
      <c r="AH6" s="35" t="str">
        <f>IF(AH7="","",IF(AH7="-","【-】","【"&amp;SUBSTITUTE(TEXT(AH7,"#,##0.00"),"-","△")&amp;"】"))</f>
        <v>【75.60】</v>
      </c>
      <c r="AI6" s="35" t="e">
        <f>IF(AI7="",NA(),AI7)</f>
        <v>#N/A</v>
      </c>
      <c r="AJ6" s="35" t="e">
        <f t="shared" ref="AJ6:AR6" si="5">IF(AJ7="",NA(),AJ7)</f>
        <v>#N/A</v>
      </c>
      <c r="AK6" s="35" t="e">
        <f t="shared" si="5"/>
        <v>#N/A</v>
      </c>
      <c r="AL6" s="35" t="e">
        <f t="shared" si="5"/>
        <v>#N/A</v>
      </c>
      <c r="AM6" s="35" t="e">
        <f t="shared" si="5"/>
        <v>#N/A</v>
      </c>
      <c r="AN6" s="35" t="e">
        <f t="shared" si="5"/>
        <v>#N/A</v>
      </c>
      <c r="AO6" s="35" t="e">
        <f t="shared" si="5"/>
        <v>#N/A</v>
      </c>
      <c r="AP6" s="35" t="e">
        <f t="shared" si="5"/>
        <v>#N/A</v>
      </c>
      <c r="AQ6" s="35" t="e">
        <f t="shared" si="5"/>
        <v>#N/A</v>
      </c>
      <c r="AR6" s="35" t="e">
        <f t="shared" si="5"/>
        <v>#N/A</v>
      </c>
      <c r="AS6" s="35" t="str">
        <f>IF(AS7="","",IF(AS7="-","【-】","【"&amp;SUBSTITUTE(TEXT(AS7,"#,##0.00"),"-","△")&amp;"】"))</f>
        <v/>
      </c>
      <c r="AT6" s="35" t="e">
        <f>IF(AT7="",NA(),AT7)</f>
        <v>#N/A</v>
      </c>
      <c r="AU6" s="35" t="e">
        <f t="shared" ref="AU6:BC6" si="6">IF(AU7="",NA(),AU7)</f>
        <v>#N/A</v>
      </c>
      <c r="AV6" s="35" t="e">
        <f t="shared" si="6"/>
        <v>#N/A</v>
      </c>
      <c r="AW6" s="35" t="e">
        <f t="shared" si="6"/>
        <v>#N/A</v>
      </c>
      <c r="AX6" s="35" t="e">
        <f t="shared" si="6"/>
        <v>#N/A</v>
      </c>
      <c r="AY6" s="35" t="e">
        <f t="shared" si="6"/>
        <v>#N/A</v>
      </c>
      <c r="AZ6" s="35" t="e">
        <f t="shared" si="6"/>
        <v>#N/A</v>
      </c>
      <c r="BA6" s="35" t="e">
        <f t="shared" si="6"/>
        <v>#N/A</v>
      </c>
      <c r="BB6" s="35" t="e">
        <f t="shared" si="6"/>
        <v>#N/A</v>
      </c>
      <c r="BC6" s="35" t="e">
        <f t="shared" si="6"/>
        <v>#N/A</v>
      </c>
      <c r="BD6" s="35" t="str">
        <f>IF(BD7="","",IF(BD7="-","【-】","【"&amp;SUBSTITUTE(TEXT(BD7,"#,##0.00"),"-","△")&amp;"】"))</f>
        <v/>
      </c>
      <c r="BE6" s="35">
        <f>IF(BE7="",NA(),BE7)</f>
        <v>0</v>
      </c>
      <c r="BF6" s="35">
        <f t="shared" ref="BF6:BN6" si="7">IF(BF7="",NA(),BF7)</f>
        <v>0</v>
      </c>
      <c r="BG6" s="35">
        <f t="shared" si="7"/>
        <v>0</v>
      </c>
      <c r="BH6" s="36">
        <f t="shared" si="7"/>
        <v>51.39</v>
      </c>
      <c r="BI6" s="36">
        <f t="shared" si="7"/>
        <v>88.71</v>
      </c>
      <c r="BJ6" s="36">
        <f t="shared" si="7"/>
        <v>1486.62</v>
      </c>
      <c r="BK6" s="36">
        <f t="shared" si="7"/>
        <v>1510.14</v>
      </c>
      <c r="BL6" s="36">
        <f t="shared" si="7"/>
        <v>1595.62</v>
      </c>
      <c r="BM6" s="36">
        <f t="shared" si="7"/>
        <v>1302.33</v>
      </c>
      <c r="BN6" s="36">
        <f t="shared" si="7"/>
        <v>1274.21</v>
      </c>
      <c r="BO6" s="35" t="str">
        <f>IF(BO7="","",IF(BO7="-","【-】","【"&amp;SUBSTITUTE(TEXT(BO7,"#,##0.00"),"-","△")&amp;"】"))</f>
        <v>【1,074.14】</v>
      </c>
      <c r="BP6" s="36">
        <f>IF(BP7="",NA(),BP7)</f>
        <v>42.01</v>
      </c>
      <c r="BQ6" s="36">
        <f t="shared" ref="BQ6:BY6" si="8">IF(BQ7="",NA(),BQ7)</f>
        <v>44.86</v>
      </c>
      <c r="BR6" s="36">
        <f t="shared" si="8"/>
        <v>43.49</v>
      </c>
      <c r="BS6" s="36">
        <f t="shared" si="8"/>
        <v>43.47</v>
      </c>
      <c r="BT6" s="36">
        <f t="shared" si="8"/>
        <v>51.05</v>
      </c>
      <c r="BU6" s="36">
        <f t="shared" si="8"/>
        <v>24.39</v>
      </c>
      <c r="BV6" s="36">
        <f t="shared" si="8"/>
        <v>22.67</v>
      </c>
      <c r="BW6" s="36">
        <f t="shared" si="8"/>
        <v>37.92</v>
      </c>
      <c r="BX6" s="36">
        <f t="shared" si="8"/>
        <v>40.89</v>
      </c>
      <c r="BY6" s="36">
        <f t="shared" si="8"/>
        <v>41.25</v>
      </c>
      <c r="BZ6" s="35" t="str">
        <f>IF(BZ7="","",IF(BZ7="-","【-】","【"&amp;SUBSTITUTE(TEXT(BZ7,"#,##0.00"),"-","△")&amp;"】"))</f>
        <v>【54.36】</v>
      </c>
      <c r="CA6" s="36">
        <f>IF(CA7="",NA(),CA7)</f>
        <v>357.07</v>
      </c>
      <c r="CB6" s="36">
        <f t="shared" ref="CB6:CJ6" si="9">IF(CB7="",NA(),CB7)</f>
        <v>338.42</v>
      </c>
      <c r="CC6" s="36">
        <f t="shared" si="9"/>
        <v>346.34</v>
      </c>
      <c r="CD6" s="36">
        <f t="shared" si="9"/>
        <v>349.59</v>
      </c>
      <c r="CE6" s="36">
        <f t="shared" si="9"/>
        <v>291.85000000000002</v>
      </c>
      <c r="CF6" s="36">
        <f t="shared" si="9"/>
        <v>734.18</v>
      </c>
      <c r="CG6" s="36">
        <f t="shared" si="9"/>
        <v>789.62</v>
      </c>
      <c r="CH6" s="36">
        <f t="shared" si="9"/>
        <v>423.18</v>
      </c>
      <c r="CI6" s="36">
        <f t="shared" si="9"/>
        <v>383.2</v>
      </c>
      <c r="CJ6" s="36">
        <f t="shared" si="9"/>
        <v>383.25</v>
      </c>
      <c r="CK6" s="35" t="str">
        <f>IF(CK7="","",IF(CK7="-","【-】","【"&amp;SUBSTITUTE(TEXT(CK7,"#,##0.00"),"-","△")&amp;"】"))</f>
        <v>【296.40】</v>
      </c>
      <c r="CL6" s="36">
        <f>IF(CL7="",NA(),CL7)</f>
        <v>52.36</v>
      </c>
      <c r="CM6" s="36">
        <f t="shared" ref="CM6:CU6" si="10">IF(CM7="",NA(),CM7)</f>
        <v>50.51</v>
      </c>
      <c r="CN6" s="36">
        <f t="shared" si="10"/>
        <v>48.52</v>
      </c>
      <c r="CO6" s="36">
        <f t="shared" si="10"/>
        <v>51.04</v>
      </c>
      <c r="CP6" s="36">
        <f t="shared" si="10"/>
        <v>50.67</v>
      </c>
      <c r="CQ6" s="36">
        <f t="shared" si="10"/>
        <v>48.36</v>
      </c>
      <c r="CR6" s="36">
        <f t="shared" si="10"/>
        <v>48.7</v>
      </c>
      <c r="CS6" s="36">
        <f t="shared" si="10"/>
        <v>46.9</v>
      </c>
      <c r="CT6" s="36">
        <f t="shared" si="10"/>
        <v>47.95</v>
      </c>
      <c r="CU6" s="36">
        <f t="shared" si="10"/>
        <v>48.26</v>
      </c>
      <c r="CV6" s="35" t="str">
        <f>IF(CV7="","",IF(CV7="-","【-】","【"&amp;SUBSTITUTE(TEXT(CV7,"#,##0.00"),"-","△")&amp;"】"))</f>
        <v>【55.95】</v>
      </c>
      <c r="CW6" s="36">
        <f>IF(CW7="",NA(),CW7)</f>
        <v>89.97</v>
      </c>
      <c r="CX6" s="36">
        <f t="shared" ref="CX6:DF6" si="11">IF(CX7="",NA(),CX7)</f>
        <v>93.01</v>
      </c>
      <c r="CY6" s="36">
        <f t="shared" si="11"/>
        <v>94.56</v>
      </c>
      <c r="CZ6" s="36">
        <f t="shared" si="11"/>
        <v>88.88</v>
      </c>
      <c r="DA6" s="36">
        <f t="shared" si="11"/>
        <v>86.74</v>
      </c>
      <c r="DB6" s="36">
        <f t="shared" si="11"/>
        <v>75.239999999999995</v>
      </c>
      <c r="DC6" s="36">
        <f t="shared" si="11"/>
        <v>74.959999999999994</v>
      </c>
      <c r="DD6" s="36">
        <f t="shared" si="11"/>
        <v>74.63</v>
      </c>
      <c r="DE6" s="36">
        <f t="shared" si="11"/>
        <v>74.900000000000006</v>
      </c>
      <c r="DF6" s="36">
        <f t="shared" si="11"/>
        <v>72.72</v>
      </c>
      <c r="DG6" s="35" t="str">
        <f>IF(DG7="","",IF(DG7="-","【-】","【"&amp;SUBSTITUTE(TEXT(DG7,"#,##0.00"),"-","△")&amp;"】"))</f>
        <v>【73.77】</v>
      </c>
      <c r="DH6" s="35" t="e">
        <f>IF(DH7="",NA(),DH7)</f>
        <v>#N/A</v>
      </c>
      <c r="DI6" s="35" t="e">
        <f t="shared" ref="DI6:DQ6" si="12">IF(DI7="",NA(),DI7)</f>
        <v>#N/A</v>
      </c>
      <c r="DJ6" s="35" t="e">
        <f t="shared" si="12"/>
        <v>#N/A</v>
      </c>
      <c r="DK6" s="35" t="e">
        <f t="shared" si="12"/>
        <v>#N/A</v>
      </c>
      <c r="DL6" s="35" t="e">
        <f t="shared" si="12"/>
        <v>#N/A</v>
      </c>
      <c r="DM6" s="35" t="e">
        <f t="shared" si="12"/>
        <v>#N/A</v>
      </c>
      <c r="DN6" s="35" t="e">
        <f t="shared" si="12"/>
        <v>#N/A</v>
      </c>
      <c r="DO6" s="35" t="e">
        <f t="shared" si="12"/>
        <v>#N/A</v>
      </c>
      <c r="DP6" s="35" t="e">
        <f t="shared" si="12"/>
        <v>#N/A</v>
      </c>
      <c r="DQ6" s="35" t="e">
        <f t="shared" si="12"/>
        <v>#N/A</v>
      </c>
      <c r="DR6" s="35" t="str">
        <f>IF(DR7="","",IF(DR7="-","【-】","【"&amp;SUBSTITUTE(TEXT(DR7,"#,##0.00"),"-","△")&amp;"】"))</f>
        <v/>
      </c>
      <c r="DS6" s="35" t="e">
        <f>IF(DS7="",NA(),DS7)</f>
        <v>#N/A</v>
      </c>
      <c r="DT6" s="35" t="e">
        <f t="shared" ref="DT6:EB6" si="13">IF(DT7="",NA(),DT7)</f>
        <v>#N/A</v>
      </c>
      <c r="DU6" s="35" t="e">
        <f t="shared" si="13"/>
        <v>#N/A</v>
      </c>
      <c r="DV6" s="35" t="e">
        <f t="shared" si="13"/>
        <v>#N/A</v>
      </c>
      <c r="DW6" s="35" t="e">
        <f t="shared" si="13"/>
        <v>#N/A</v>
      </c>
      <c r="DX6" s="35" t="e">
        <f t="shared" si="13"/>
        <v>#N/A</v>
      </c>
      <c r="DY6" s="35" t="e">
        <f t="shared" si="13"/>
        <v>#N/A</v>
      </c>
      <c r="DZ6" s="35" t="e">
        <f t="shared" si="13"/>
        <v>#N/A</v>
      </c>
      <c r="EA6" s="35" t="e">
        <f t="shared" si="13"/>
        <v>#N/A</v>
      </c>
      <c r="EB6" s="35" t="e">
        <f t="shared" si="13"/>
        <v>#N/A</v>
      </c>
      <c r="EC6" s="35" t="str">
        <f>IF(EC7="","",IF(EC7="-","【-】","【"&amp;SUBSTITUTE(TEXT(EC7,"#,##0.00"),"-","△")&amp;"】"))</f>
        <v/>
      </c>
      <c r="ED6" s="35">
        <f>IF(ED7="",NA(),ED7)</f>
        <v>0</v>
      </c>
      <c r="EE6" s="35">
        <f t="shared" ref="EE6:EM6" si="14">IF(EE7="",NA(),EE7)</f>
        <v>0</v>
      </c>
      <c r="EF6" s="35">
        <f t="shared" si="14"/>
        <v>0</v>
      </c>
      <c r="EG6" s="35">
        <f t="shared" si="14"/>
        <v>0</v>
      </c>
      <c r="EH6" s="35">
        <f t="shared" si="14"/>
        <v>0</v>
      </c>
      <c r="EI6" s="36">
        <f t="shared" si="14"/>
        <v>0.91</v>
      </c>
      <c r="EJ6" s="36">
        <f t="shared" si="14"/>
        <v>1.26</v>
      </c>
      <c r="EK6" s="36">
        <f t="shared" si="14"/>
        <v>0.78</v>
      </c>
      <c r="EL6" s="36">
        <f t="shared" si="14"/>
        <v>0.56999999999999995</v>
      </c>
      <c r="EM6" s="36">
        <f t="shared" si="14"/>
        <v>0.62</v>
      </c>
      <c r="EN6" s="35" t="str">
        <f>IF(EN7="","",IF(EN7="-","【-】","【"&amp;SUBSTITUTE(TEXT(EN7,"#,##0.00"),"-","△")&amp;"】"))</f>
        <v>【0.54】</v>
      </c>
    </row>
    <row r="7" spans="1:144" s="37" customFormat="1" x14ac:dyDescent="0.15">
      <c r="A7" s="29"/>
      <c r="B7" s="38">
        <v>2018</v>
      </c>
      <c r="C7" s="38">
        <v>232378</v>
      </c>
      <c r="D7" s="38">
        <v>47</v>
      </c>
      <c r="E7" s="38">
        <v>1</v>
      </c>
      <c r="F7" s="38">
        <v>0</v>
      </c>
      <c r="G7" s="38">
        <v>0</v>
      </c>
      <c r="H7" s="38" t="s">
        <v>96</v>
      </c>
      <c r="I7" s="38" t="s">
        <v>97</v>
      </c>
      <c r="J7" s="38" t="s">
        <v>98</v>
      </c>
      <c r="K7" s="38" t="s">
        <v>99</v>
      </c>
      <c r="L7" s="38" t="s">
        <v>100</v>
      </c>
      <c r="M7" s="38" t="s">
        <v>101</v>
      </c>
      <c r="N7" s="39" t="s">
        <v>102</v>
      </c>
      <c r="O7" s="39" t="s">
        <v>103</v>
      </c>
      <c r="P7" s="39">
        <v>2.52</v>
      </c>
      <c r="Q7" s="39">
        <v>2381</v>
      </c>
      <c r="R7" s="39">
        <v>88913</v>
      </c>
      <c r="S7" s="39">
        <v>27.49</v>
      </c>
      <c r="T7" s="39">
        <v>3234.38</v>
      </c>
      <c r="U7" s="39">
        <v>1200</v>
      </c>
      <c r="V7" s="39">
        <v>0.22</v>
      </c>
      <c r="W7" s="39">
        <v>5454.55</v>
      </c>
      <c r="X7" s="39">
        <v>103.65</v>
      </c>
      <c r="Y7" s="39">
        <v>103.61</v>
      </c>
      <c r="Z7" s="39">
        <v>94.31</v>
      </c>
      <c r="AA7" s="39">
        <v>93.46</v>
      </c>
      <c r="AB7" s="39">
        <v>121.15</v>
      </c>
      <c r="AC7" s="39">
        <v>73.06</v>
      </c>
      <c r="AD7" s="39">
        <v>72.03</v>
      </c>
      <c r="AE7" s="39">
        <v>72.11</v>
      </c>
      <c r="AF7" s="39">
        <v>74.05</v>
      </c>
      <c r="AG7" s="39">
        <v>73.25</v>
      </c>
      <c r="AH7" s="39">
        <v>75.599999999999994</v>
      </c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>
        <v>0</v>
      </c>
      <c r="BF7" s="39">
        <v>0</v>
      </c>
      <c r="BG7" s="39">
        <v>0</v>
      </c>
      <c r="BH7" s="39">
        <v>51.39</v>
      </c>
      <c r="BI7" s="39">
        <v>88.71</v>
      </c>
      <c r="BJ7" s="39">
        <v>1486.62</v>
      </c>
      <c r="BK7" s="39">
        <v>1510.14</v>
      </c>
      <c r="BL7" s="39">
        <v>1595.62</v>
      </c>
      <c r="BM7" s="39">
        <v>1302.33</v>
      </c>
      <c r="BN7" s="39">
        <v>1274.21</v>
      </c>
      <c r="BO7" s="39">
        <v>1074.1400000000001</v>
      </c>
      <c r="BP7" s="39">
        <v>42.01</v>
      </c>
      <c r="BQ7" s="39">
        <v>44.86</v>
      </c>
      <c r="BR7" s="39">
        <v>43.49</v>
      </c>
      <c r="BS7" s="39">
        <v>43.47</v>
      </c>
      <c r="BT7" s="39">
        <v>51.05</v>
      </c>
      <c r="BU7" s="39">
        <v>24.39</v>
      </c>
      <c r="BV7" s="39">
        <v>22.67</v>
      </c>
      <c r="BW7" s="39">
        <v>37.92</v>
      </c>
      <c r="BX7" s="39">
        <v>40.89</v>
      </c>
      <c r="BY7" s="39">
        <v>41.25</v>
      </c>
      <c r="BZ7" s="39">
        <v>54.36</v>
      </c>
      <c r="CA7" s="39">
        <v>357.07</v>
      </c>
      <c r="CB7" s="39">
        <v>338.42</v>
      </c>
      <c r="CC7" s="39">
        <v>346.34</v>
      </c>
      <c r="CD7" s="39">
        <v>349.59</v>
      </c>
      <c r="CE7" s="39">
        <v>291.85000000000002</v>
      </c>
      <c r="CF7" s="39">
        <v>734.18</v>
      </c>
      <c r="CG7" s="39">
        <v>789.62</v>
      </c>
      <c r="CH7" s="39">
        <v>423.18</v>
      </c>
      <c r="CI7" s="39">
        <v>383.2</v>
      </c>
      <c r="CJ7" s="39">
        <v>383.25</v>
      </c>
      <c r="CK7" s="39">
        <v>296.39999999999998</v>
      </c>
      <c r="CL7" s="39">
        <v>52.36</v>
      </c>
      <c r="CM7" s="39">
        <v>50.51</v>
      </c>
      <c r="CN7" s="39">
        <v>48.52</v>
      </c>
      <c r="CO7" s="39">
        <v>51.04</v>
      </c>
      <c r="CP7" s="39">
        <v>50.67</v>
      </c>
      <c r="CQ7" s="39">
        <v>48.36</v>
      </c>
      <c r="CR7" s="39">
        <v>48.7</v>
      </c>
      <c r="CS7" s="39">
        <v>46.9</v>
      </c>
      <c r="CT7" s="39">
        <v>47.95</v>
      </c>
      <c r="CU7" s="39">
        <v>48.26</v>
      </c>
      <c r="CV7" s="39">
        <v>55.95</v>
      </c>
      <c r="CW7" s="39">
        <v>89.97</v>
      </c>
      <c r="CX7" s="39">
        <v>93.01</v>
      </c>
      <c r="CY7" s="39">
        <v>94.56</v>
      </c>
      <c r="CZ7" s="39">
        <v>88.88</v>
      </c>
      <c r="DA7" s="39">
        <v>86.74</v>
      </c>
      <c r="DB7" s="39">
        <v>75.239999999999995</v>
      </c>
      <c r="DC7" s="39">
        <v>74.959999999999994</v>
      </c>
      <c r="DD7" s="39">
        <v>74.63</v>
      </c>
      <c r="DE7" s="39">
        <v>74.900000000000006</v>
      </c>
      <c r="DF7" s="39">
        <v>72.72</v>
      </c>
      <c r="DG7" s="39">
        <v>73.77</v>
      </c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>
        <v>0</v>
      </c>
      <c r="EE7" s="39">
        <v>0</v>
      </c>
      <c r="EF7" s="39">
        <v>0</v>
      </c>
      <c r="EG7" s="39">
        <v>0</v>
      </c>
      <c r="EH7" s="39">
        <v>0</v>
      </c>
      <c r="EI7" s="39">
        <v>0.91</v>
      </c>
      <c r="EJ7" s="39">
        <v>1.26</v>
      </c>
      <c r="EK7" s="39">
        <v>0.78</v>
      </c>
      <c r="EL7" s="39">
        <v>0.56999999999999995</v>
      </c>
      <c r="EM7" s="39">
        <v>0.62</v>
      </c>
      <c r="EN7" s="39">
        <v>0.54</v>
      </c>
    </row>
    <row r="8" spans="1:144" x14ac:dyDescent="0.15"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</row>
    <row r="9" spans="1:144" x14ac:dyDescent="0.15">
      <c r="A9" s="41"/>
      <c r="B9" s="41" t="s">
        <v>104</v>
      </c>
      <c r="C9" s="41" t="s">
        <v>105</v>
      </c>
      <c r="D9" s="41" t="s">
        <v>106</v>
      </c>
      <c r="E9" s="41" t="s">
        <v>107</v>
      </c>
      <c r="F9" s="41" t="s">
        <v>108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4" x14ac:dyDescent="0.15">
      <c r="A10" s="41" t="s">
        <v>46</v>
      </c>
      <c r="B10" s="42">
        <f>DATEVALUE($B$6-4&amp;"年1月1日")</f>
        <v>41640</v>
      </c>
      <c r="C10" s="42">
        <f>DATEVALUE($B$6-3&amp;"年1月1日")</f>
        <v>42005</v>
      </c>
      <c r="D10" s="42">
        <f>DATEVALUE($B$6-2&amp;"年1月1日")</f>
        <v>42370</v>
      </c>
      <c r="E10" s="42">
        <f>DATEVALUE($B$6-1&amp;"年1月1日")</f>
        <v>42736</v>
      </c>
      <c r="F10" s="42">
        <f>DATEVALUE($B$6&amp;"年1月1日")</f>
        <v>43101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oa</cp:lastModifiedBy>
  <cp:lastPrinted>2020-02-13T11:31:26Z</cp:lastPrinted>
  <dcterms:created xsi:type="dcterms:W3CDTF">2019-12-05T04:38:06Z</dcterms:created>
  <dcterms:modified xsi:type="dcterms:W3CDTF">2020-02-13T11:31:32Z</dcterms:modified>
  <cp:category/>
</cp:coreProperties>
</file>