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H31 データ\H31-5 花井（上水道等）\11経営比較分析表\02修正後\37　あま市\"/>
    </mc:Choice>
  </mc:AlternateContent>
  <workbookProtection workbookAlgorithmName="SHA-512" workbookHashValue="sLsdOG+UpCnd+VrfPNPdJZHoLWpNal05THDYjcKzHR391VHlckc+Jioro0mW2zjQ1uGUx/1+Zn19dMVIGutmBw==" workbookSaltValue="HbjkISZ69J8ujxHDeuHCJw==" workbookSpinCount="100000" lockStructure="1"/>
  <bookViews>
    <workbookView xWindow="0" yWindow="0" windowWidth="20490" windowHeight="7530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J85" i="4"/>
  <c r="I85" i="4"/>
  <c r="E85" i="4"/>
  <c r="BB10" i="4"/>
  <c r="AT10" i="4"/>
  <c r="AL10" i="4"/>
  <c r="W10" i="4"/>
  <c r="P10" i="4"/>
  <c r="I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<sst xmlns="http://schemas.openxmlformats.org/spreadsheetml/2006/main" count="225" uniqueCount="112">
  <si>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</si>
  <si>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</si>
  <si>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</si>
  <si>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</si>
  <si>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</si>
  <si>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</si>
  <si>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</si>
  <si>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</si>
  <si>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</si>
  <si>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</si>
  <si>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</si>
  <si>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</si>
  <si>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</si>
  <si>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</si>
  <si>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</si>
  <si>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</si>
  <si>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</si>
  <si>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</si>
  <si>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</si>
  <si>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</si>
  <si>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</si>
  <si>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</si>
  <si>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</si>
  <si>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</si>
  <si>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</si>
  <si>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</si>
  <si>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</si>
  <si>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</si>
  <si>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</si>
  <si>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</si>
  <si>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</si>
  <si>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</si>
  <si>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</si>
  <si>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</si>
  <si>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</si>
  <si>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</si>
  <si>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</si>
  <si>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</si>
  <si>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</si>
  <si>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</si>
  <si>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</si>
  <si>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</si>
  <si>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</si>
  <si>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</si>
  <si>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</si>
  <si>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</si>
  <si>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</si>
  <si>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</si>
  <si>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</si>
  <si>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</si>
  <si>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</si>
  <si>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</si>
  <si>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</si>
  <si>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</si>
  <si>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</si>
  <si>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</si>
  <si>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</si>
  <si>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</si>
  <si>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</si>
  <si>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</si>
  <si>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</si>
  <si>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</si>
  <si>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</si>
  <si>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</si>
  <si>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</si>
  <si>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</si>
  <si>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</si>
  <si>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</si>
  <si>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</si>
  <si>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</si>
  <si>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</si>
  <si>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</si>
  <si>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</si>
  <si>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</si>
  <si>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</si>
  <si>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</si>
  <si>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</si>
  <si>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</si>
  <si>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</si>
  <si>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</si>
  <si>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</si>
  <si>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</si>
  <si>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</si>
  <si>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</si>
  <si>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</si>
  <si>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</si>
  <si>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</si>
  <si>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</si>
  <si>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</si>
  <si>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</si>
  <si>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</si>
  <si>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</si>
  <si>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</si>
  <si>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</si>
  <si>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</si>
  <si>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</si>
  <si>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愛知県　あま市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</si>
  <si>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</si>
  <si>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</si>
  <si>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</si>
  <si>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</si>
  <si>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</si>
  <si>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</si>
  <si>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</si>
  <si>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</si>
  <si>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</si>
  <si>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</si>
  <si>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</si>
  <si>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</si>
  <si>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③管路更新率は、昭和57年度から平成7年度にかけて配水管布設工事を施行しましたが、それ以降は管路の維持修繕のみを実施しているため、毎年度0パーセントです。管路の更新計画を策定し、計画的な更新事業を推進することを目指します。</t>
    <rPh sb="2" eb="4">
      <t>カンロ</t>
    </rPh>
    <rPh sb="4" eb="6">
      <t>コウシン</t>
    </rPh>
    <rPh sb="6" eb="7">
      <t>リツ</t>
    </rPh>
    <rPh sb="9" eb="11">
      <t>ショウワ</t>
    </rPh>
    <rPh sb="13" eb="15">
      <t>ネンド</t>
    </rPh>
    <rPh sb="17" eb="19">
      <t>ヘイセイ</t>
    </rPh>
    <rPh sb="20" eb="22">
      <t>ネンド</t>
    </rPh>
    <rPh sb="26" eb="29">
      <t>ハイスイカン</t>
    </rPh>
    <rPh sb="29" eb="31">
      <t>フセツ</t>
    </rPh>
    <rPh sb="31" eb="33">
      <t>コウジ</t>
    </rPh>
    <rPh sb="34" eb="36">
      <t>セコウ</t>
    </rPh>
    <rPh sb="44" eb="46">
      <t>イコウ</t>
    </rPh>
    <rPh sb="47" eb="49">
      <t>カンロ</t>
    </rPh>
    <rPh sb="50" eb="52">
      <t>イジ</t>
    </rPh>
    <rPh sb="52" eb="54">
      <t>シュウゼン</t>
    </rPh>
    <rPh sb="57" eb="59">
      <t>ジッシ</t>
    </rPh>
    <rPh sb="66" eb="69">
      <t>マイネンド</t>
    </rPh>
    <rPh sb="78" eb="80">
      <t>カンロ</t>
    </rPh>
    <rPh sb="81" eb="83">
      <t>コウシン</t>
    </rPh>
    <rPh sb="83" eb="85">
      <t>ケイカク</t>
    </rPh>
    <rPh sb="86" eb="88">
      <t>サクテイ</t>
    </rPh>
    <rPh sb="90" eb="93">
      <t>ケイカクテキ</t>
    </rPh>
    <rPh sb="94" eb="96">
      <t>コウシン</t>
    </rPh>
    <rPh sb="96" eb="98">
      <t>ジギョウ</t>
    </rPh>
    <rPh sb="99" eb="101">
      <t>スイシン</t>
    </rPh>
    <rPh sb="106" eb="108">
      <t>メザ</t>
    </rPh>
    <phoneticPr fontId="4"/>
  </si>
  <si>
    <t>　1.経営の健全性・効率性の指標はおおむね平均値より良好な値を示しているものの、2.老朽化の状況においては平均値を下回っています。事業費の確保を図るため有収率を改善していくとともに、実現可能な更新計画を策定し、更新事業を推進していくことを目指します。
　令和2年度経営戦略策定予定</t>
    <rPh sb="3" eb="5">
      <t>ケイエイ</t>
    </rPh>
    <rPh sb="6" eb="9">
      <t>ケンゼンセイ</t>
    </rPh>
    <rPh sb="10" eb="13">
      <t>コウリツセイ</t>
    </rPh>
    <rPh sb="14" eb="16">
      <t>シヒョウ</t>
    </rPh>
    <rPh sb="21" eb="24">
      <t>ヘイキンチ</t>
    </rPh>
    <rPh sb="26" eb="28">
      <t>リョウコウ</t>
    </rPh>
    <rPh sb="29" eb="30">
      <t>アタイ</t>
    </rPh>
    <rPh sb="31" eb="32">
      <t>シメ</t>
    </rPh>
    <rPh sb="42" eb="45">
      <t>ロウキュウカ</t>
    </rPh>
    <rPh sb="46" eb="48">
      <t>ジョウキョウ</t>
    </rPh>
    <rPh sb="53" eb="56">
      <t>ヘイキンチ</t>
    </rPh>
    <rPh sb="57" eb="59">
      <t>シタマワ</t>
    </rPh>
    <rPh sb="65" eb="68">
      <t>ジギョウヒ</t>
    </rPh>
    <rPh sb="69" eb="71">
      <t>カクホ</t>
    </rPh>
    <rPh sb="72" eb="73">
      <t>ハカ</t>
    </rPh>
    <rPh sb="76" eb="79">
      <t>ユウシュウリツ</t>
    </rPh>
    <rPh sb="80" eb="82">
      <t>カイゼン</t>
    </rPh>
    <rPh sb="91" eb="93">
      <t>ジツゲン</t>
    </rPh>
    <rPh sb="93" eb="95">
      <t>カノウ</t>
    </rPh>
    <rPh sb="96" eb="98">
      <t>コウシン</t>
    </rPh>
    <rPh sb="98" eb="100">
      <t>ケイカク</t>
    </rPh>
    <rPh sb="101" eb="103">
      <t>サクテイ</t>
    </rPh>
    <rPh sb="105" eb="107">
      <t>コウシン</t>
    </rPh>
    <rPh sb="107" eb="109">
      <t>ジギョウ</t>
    </rPh>
    <rPh sb="110" eb="112">
      <t>スイシン</t>
    </rPh>
    <rPh sb="119" eb="121">
      <t>メザ</t>
    </rPh>
    <rPh sb="127" eb="129">
      <t>レイワ</t>
    </rPh>
    <rPh sb="130" eb="132">
      <t>ネンド</t>
    </rPh>
    <rPh sb="132" eb="134">
      <t>ケイエイ</t>
    </rPh>
    <rPh sb="134" eb="136">
      <t>センリャク</t>
    </rPh>
    <rPh sb="136" eb="138">
      <t>サクテイ</t>
    </rPh>
    <rPh sb="138" eb="140">
      <t>ヨテイ</t>
    </rPh>
    <phoneticPr fontId="4"/>
  </si>
  <si>
    <r>
      <t>　①収益的収支比率は、平均値を上回るものの、料金収入で賄えない費用の財源に他会計繰入金を充てているため、引き続き経営の効率化に努めます。</t>
    </r>
    <r>
      <rPr>
        <sz val="11"/>
        <color theme="1"/>
        <rFont val="ＭＳ ゴシック"/>
        <family val="3"/>
        <charset val="128"/>
      </rPr>
      <t xml:space="preserve">
　④企業債残高対給水収益比率は、平成29年度から平成30年度にかけて、地方公営企業法の適用に要する経費に充てるため起債しましたが、いまだ平均値を大きく下回っています。
　⑤料金回収率は、平均値を上回るものの、費用の半分も料金収入で回収できない状態が続いているため、更に費用の削減を進める必要があります。</t>
    </r>
    <r>
      <rPr>
        <sz val="11"/>
        <color theme="1"/>
        <rFont val="ＭＳ ゴシック"/>
        <family val="3"/>
        <charset val="128"/>
      </rPr>
      <t xml:space="preserve">
　⑥給水原価は、平均値を下回っており、冗費の支出は抑えられていると考えられますが、前述のとおり料金収入では経費の全てを賄えていないため、更に費用の削減を進める必要があります。
　⑦施設利用率は、平均値を上回っており、おおむね適切な施設規模を維持していると考えられます。
　⑧有収率は、平均値を上回るものの、低下傾向が表れているため、漏水調査の実施等の対策を講じます。</t>
    </r>
    <rPh sb="2" eb="5">
      <t>シュウエキテキ</t>
    </rPh>
    <rPh sb="5" eb="7">
      <t>シュウシ</t>
    </rPh>
    <rPh sb="7" eb="9">
      <t>ヒリツ</t>
    </rPh>
    <rPh sb="11" eb="14">
      <t>ヘイキンチ</t>
    </rPh>
    <rPh sb="15" eb="17">
      <t>ウワマワ</t>
    </rPh>
    <rPh sb="22" eb="24">
      <t>リョウキン</t>
    </rPh>
    <rPh sb="24" eb="26">
      <t>シュウニュウ</t>
    </rPh>
    <rPh sb="27" eb="28">
      <t>マカナ</t>
    </rPh>
    <rPh sb="31" eb="33">
      <t>ヒヨウ</t>
    </rPh>
    <rPh sb="34" eb="36">
      <t>ザイゲン</t>
    </rPh>
    <rPh sb="37" eb="38">
      <t>タ</t>
    </rPh>
    <rPh sb="38" eb="40">
      <t>カイケイ</t>
    </rPh>
    <rPh sb="40" eb="42">
      <t>クリイレ</t>
    </rPh>
    <rPh sb="42" eb="43">
      <t>キン</t>
    </rPh>
    <rPh sb="44" eb="45">
      <t>ア</t>
    </rPh>
    <rPh sb="52" eb="53">
      <t>ヒ</t>
    </rPh>
    <rPh sb="54" eb="55">
      <t>ツヅ</t>
    </rPh>
    <rPh sb="56" eb="58">
      <t>ケイエイ</t>
    </rPh>
    <rPh sb="59" eb="62">
      <t>コウリツカ</t>
    </rPh>
    <rPh sb="63" eb="64">
      <t>ツト</t>
    </rPh>
    <rPh sb="71" eb="73">
      <t>キギョウ</t>
    </rPh>
    <rPh sb="73" eb="74">
      <t>サイ</t>
    </rPh>
    <rPh sb="74" eb="76">
      <t>ザンダカ</t>
    </rPh>
    <rPh sb="76" eb="77">
      <t>タイ</t>
    </rPh>
    <rPh sb="77" eb="79">
      <t>キュウスイ</t>
    </rPh>
    <rPh sb="79" eb="81">
      <t>シュウエキ</t>
    </rPh>
    <rPh sb="81" eb="83">
      <t>ヒリツ</t>
    </rPh>
    <rPh sb="85" eb="87">
      <t>ヘイセイ</t>
    </rPh>
    <rPh sb="89" eb="91">
      <t>ネンド</t>
    </rPh>
    <rPh sb="93" eb="95">
      <t>ヘイセイ</t>
    </rPh>
    <rPh sb="97" eb="99">
      <t>ネンド</t>
    </rPh>
    <rPh sb="104" eb="106">
      <t>チホウ</t>
    </rPh>
    <rPh sb="106" eb="108">
      <t>コウエイ</t>
    </rPh>
    <rPh sb="108" eb="110">
      <t>キギョウ</t>
    </rPh>
    <rPh sb="110" eb="111">
      <t>ホウ</t>
    </rPh>
    <rPh sb="112" eb="114">
      <t>テキヨウ</t>
    </rPh>
    <rPh sb="115" eb="116">
      <t>ヨウ</t>
    </rPh>
    <rPh sb="118" eb="120">
      <t>ケイヒ</t>
    </rPh>
    <rPh sb="121" eb="122">
      <t>ア</t>
    </rPh>
    <rPh sb="126" eb="128">
      <t>キサイ</t>
    </rPh>
    <rPh sb="137" eb="140">
      <t>ヘイキンチ</t>
    </rPh>
    <rPh sb="141" eb="142">
      <t>オオ</t>
    </rPh>
    <rPh sb="144" eb="146">
      <t>シタマワ</t>
    </rPh>
    <rPh sb="155" eb="157">
      <t>リョウキン</t>
    </rPh>
    <rPh sb="157" eb="159">
      <t>カイシュウ</t>
    </rPh>
    <rPh sb="159" eb="160">
      <t>リツ</t>
    </rPh>
    <rPh sb="162" eb="165">
      <t>ヘイキンチ</t>
    </rPh>
    <rPh sb="166" eb="168">
      <t>ウワマワ</t>
    </rPh>
    <rPh sb="173" eb="175">
      <t>ヒヨウ</t>
    </rPh>
    <rPh sb="176" eb="178">
      <t>ハンブン</t>
    </rPh>
    <rPh sb="179" eb="181">
      <t>リョウキン</t>
    </rPh>
    <rPh sb="181" eb="183">
      <t>シュウニュウ</t>
    </rPh>
    <rPh sb="184" eb="186">
      <t>カイシュウ</t>
    </rPh>
    <rPh sb="190" eb="192">
      <t>ジョウタイ</t>
    </rPh>
    <rPh sb="193" eb="194">
      <t>ツヅ</t>
    </rPh>
    <rPh sb="201" eb="202">
      <t>サラ</t>
    </rPh>
    <rPh sb="203" eb="205">
      <t>ヒヨウ</t>
    </rPh>
    <rPh sb="206" eb="208">
      <t>サクゲン</t>
    </rPh>
    <rPh sb="209" eb="210">
      <t>スス</t>
    </rPh>
    <rPh sb="212" eb="214">
      <t>ヒツヨウ</t>
    </rPh>
    <rPh sb="223" eb="225">
      <t>キュウスイ</t>
    </rPh>
    <rPh sb="225" eb="227">
      <t>ゲンカ</t>
    </rPh>
    <rPh sb="229" eb="232">
      <t>ヘイキンチ</t>
    </rPh>
    <rPh sb="233" eb="235">
      <t>シタマワ</t>
    </rPh>
    <rPh sb="240" eb="242">
      <t>ジョウヒ</t>
    </rPh>
    <rPh sb="243" eb="245">
      <t>シシュツ</t>
    </rPh>
    <rPh sb="246" eb="247">
      <t>オサ</t>
    </rPh>
    <rPh sb="254" eb="255">
      <t>カンガ</t>
    </rPh>
    <rPh sb="262" eb="264">
      <t>ゼンジュツ</t>
    </rPh>
    <rPh sb="268" eb="270">
      <t>リョウキン</t>
    </rPh>
    <rPh sb="270" eb="272">
      <t>シュウニュウ</t>
    </rPh>
    <rPh sb="274" eb="276">
      <t>ケイヒ</t>
    </rPh>
    <rPh sb="277" eb="278">
      <t>スベ</t>
    </rPh>
    <rPh sb="280" eb="281">
      <t>マカナ</t>
    </rPh>
    <rPh sb="311" eb="313">
      <t>シセツ</t>
    </rPh>
    <rPh sb="313" eb="315">
      <t>リヨウ</t>
    </rPh>
    <rPh sb="315" eb="316">
      <t>リツ</t>
    </rPh>
    <rPh sb="318" eb="321">
      <t>ヘイキンチ</t>
    </rPh>
    <rPh sb="322" eb="324">
      <t>ウワマワ</t>
    </rPh>
    <rPh sb="333" eb="335">
      <t>テキセツ</t>
    </rPh>
    <rPh sb="336" eb="338">
      <t>シセツ</t>
    </rPh>
    <rPh sb="338" eb="340">
      <t>キボ</t>
    </rPh>
    <rPh sb="341" eb="343">
      <t>イジ</t>
    </rPh>
    <rPh sb="348" eb="349">
      <t>カンガ</t>
    </rPh>
    <rPh sb="358" eb="360">
      <t>ユウシュウ</t>
    </rPh>
    <rPh sb="360" eb="361">
      <t>リツ</t>
    </rPh>
    <rPh sb="363" eb="366">
      <t>ヘイキンチ</t>
    </rPh>
    <rPh sb="367" eb="369">
      <t>ウワマワ</t>
    </rPh>
    <rPh sb="374" eb="376">
      <t>テイカ</t>
    </rPh>
    <rPh sb="376" eb="378">
      <t>ケイコウ</t>
    </rPh>
    <rPh sb="379" eb="380">
      <t>アラワ</t>
    </rPh>
    <rPh sb="387" eb="389">
      <t>ロウスイ</t>
    </rPh>
    <rPh sb="389" eb="391">
      <t>チョウサ</t>
    </rPh>
    <rPh sb="392" eb="394">
      <t>ジッシ</t>
    </rPh>
    <rPh sb="394" eb="395">
      <t>トウ</t>
    </rPh>
    <rPh sb="396" eb="398">
      <t>タイサク</t>
    </rPh>
    <rPh sb="399" eb="400">
      <t>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</si>
</sst>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2-4FFB-842F-8DBA919D3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0.91</c:v>
                </c:pt>
                <c:pt idx="1">
                  <c:v>1.26</c:v>
                </c:pt>
                <c:pt idx="2">
                  <c:v>0.78</c:v>
                </c:pt>
                <c:pt idx="3">
                  <c:v>0.56999999999999995</c:v>
                </c:pt>
                <c:pt idx="4">
                  <c:v>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D2-4FFB-842F-8DBA919D3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52.36</c:v>
                </c:pt>
                <c:pt idx="1">
                  <c:v>50.51</c:v>
                </c:pt>
                <c:pt idx="2">
                  <c:v>48.52</c:v>
                </c:pt>
                <c:pt idx="3">
                  <c:v>51.04</c:v>
                </c:pt>
                <c:pt idx="4">
                  <c:v>50.67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0-4BE0-A886-FDED7CDF6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48.36</c:v>
                </c:pt>
                <c:pt idx="1">
                  <c:v>48.7</c:v>
                </c:pt>
                <c:pt idx="2">
                  <c:v>46.9</c:v>
                </c:pt>
                <c:pt idx="3">
                  <c:v>47.95</c:v>
                </c:pt>
                <c:pt idx="4">
                  <c:v>48.26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0-4BE0-A886-FDED7CDF6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89.97</c:v>
                </c:pt>
                <c:pt idx="1">
                  <c:v>93.01</c:v>
                </c:pt>
                <c:pt idx="2">
                  <c:v>94.56</c:v>
                </c:pt>
                <c:pt idx="3">
                  <c:v>88.88</c:v>
                </c:pt>
                <c:pt idx="4">
                  <c:v>86.74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63-4818-9232-CB7D983A0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75.239999999999995</c:v>
                </c:pt>
                <c:pt idx="1">
                  <c:v>74.959999999999994</c:v>
                </c:pt>
                <c:pt idx="2">
                  <c:v>74.63</c:v>
                </c:pt>
                <c:pt idx="3">
                  <c:v>74.900000000000006</c:v>
                </c:pt>
                <c:pt idx="4">
                  <c:v>72.72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63-4818-9232-CB7D983A0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103.65</c:v>
                </c:pt>
                <c:pt idx="1">
                  <c:v>103.61</c:v>
                </c:pt>
                <c:pt idx="2">
                  <c:v>94.31</c:v>
                </c:pt>
                <c:pt idx="3">
                  <c:v>93.46</c:v>
                </c:pt>
                <c:pt idx="4">
                  <c:v>121.15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B-4BB6-88CE-F5B2AE6E2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73.06</c:v>
                </c:pt>
                <c:pt idx="1">
                  <c:v>72.03</c:v>
                </c:pt>
                <c:pt idx="2">
                  <c:v>72.11</c:v>
                </c:pt>
                <c:pt idx="3">
                  <c:v>74.05</c:v>
                </c:pt>
                <c:pt idx="4">
                  <c:v>73.25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CB-4BB6-88CE-F5B2AE6E29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D-47C9-B236-70E53E9D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D-47C9-B236-70E53E9D8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52-4062-B2CD-7065D2F3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2-4062-B2CD-7065D2F37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A-466C-9EA0-B033E9570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A-466C-9EA0-B033E9570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E-4708-A599-004722E3A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5E-4708-A599-004722E3A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51.39</c:v>
                </c:pt>
                <c:pt idx="4" formatCode="#,##0.00;&quot;△&quot;#,##0.00;&quot;-&quot;">
                  <c:v>88.71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5-463B-ADBF-88558C8B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1486.62</c:v>
                </c:pt>
                <c:pt idx="1">
                  <c:v>1510.14</c:v>
                </c:pt>
                <c:pt idx="2">
                  <c:v>1595.62</c:v>
                </c:pt>
                <c:pt idx="3">
                  <c:v>1302.33</c:v>
                </c:pt>
                <c:pt idx="4">
                  <c:v>1274.21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5-463B-ADBF-88558C8B8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42.01</c:v>
                </c:pt>
                <c:pt idx="1">
                  <c:v>44.86</c:v>
                </c:pt>
                <c:pt idx="2">
                  <c:v>43.49</c:v>
                </c:pt>
                <c:pt idx="3">
                  <c:v>43.47</c:v>
                </c:pt>
                <c:pt idx="4">
                  <c:v>51.05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D-4854-A429-84A5DB145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24.39</c:v>
                </c:pt>
                <c:pt idx="1">
                  <c:v>22.67</c:v>
                </c:pt>
                <c:pt idx="2">
                  <c:v>37.92</c:v>
                </c:pt>
                <c:pt idx="3">
                  <c:v>40.89</c:v>
                </c:pt>
                <c:pt idx="4">
                  <c:v>41.25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D-4854-A429-84A5DB145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357.07</c:v>
                </c:pt>
                <c:pt idx="1">
                  <c:v>338.42</c:v>
                </c:pt>
                <c:pt idx="2">
                  <c:v>346.34</c:v>
                </c:pt>
                <c:pt idx="3">
                  <c:v>349.59</c:v>
                </c:pt>
                <c:pt idx="4">
                  <c:v>291.85000000000002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B-4560-9288-4A58A99DC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734.18</c:v>
                </c:pt>
                <c:pt idx="1">
                  <c:v>789.62</c:v>
                </c:pt>
                <c:pt idx="2">
                  <c:v>423.18</c:v>
                </c:pt>
                <c:pt idx="3">
                  <c:v>383.2</c:v>
                </c:pt>
                <c:pt idx="4">
                  <c:v>383.25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3B-4560-9288-4A58A99DC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【1,074.14】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愛知県　あま市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2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データ!$I$6</f>
        <v>法非適用</v>
      </c>
      <c r="C8" s="49"/>
      <c r="D8" s="49"/>
      <c r="E8" s="49"/>
      <c r="F8" s="49"/>
      <c r="G8" s="49"/>
      <c r="H8" s="49"/>
      <c r="I8" s="49" t="str">
        <f>データ!$J$6</f>
        <v>水道事業</v>
      </c>
      <c r="J8" s="49"/>
      <c r="K8" s="49"/>
      <c r="L8" s="49"/>
      <c r="M8" s="49"/>
      <c r="N8" s="49"/>
      <c r="O8" s="49"/>
      <c r="P8" s="49" t="str">
        <f>データ!$K$6</f>
        <v>簡易水道事業</v>
      </c>
      <c r="Q8" s="49"/>
      <c r="R8" s="49"/>
      <c r="S8" s="49"/>
      <c r="T8" s="49"/>
      <c r="U8" s="49"/>
      <c r="V8" s="49"/>
      <c r="W8" s="49" t="str">
        <f>データ!$L$6</f>
        <v>D4</v>
      </c>
      <c r="X8" s="49"/>
      <c r="Y8" s="49"/>
      <c r="Z8" s="49"/>
      <c r="AA8" s="49"/>
      <c r="AB8" s="49"/>
      <c r="AC8" s="49"/>
      <c r="AD8" s="49" t="str">
        <f>データ!$M$6</f>
        <v>非設置</v>
      </c>
      <c r="AE8" s="49"/>
      <c r="AF8" s="49"/>
      <c r="AG8" s="49"/>
      <c r="AH8" s="49"/>
      <c r="AI8" s="49"/>
      <c r="AJ8" s="49"/>
      <c r="AK8" s="2"/>
      <c r="AL8" s="50">
        <f>データ!$R$6</f>
        <v>88913</v>
      </c>
      <c r="AM8" s="50"/>
      <c r="AN8" s="50"/>
      <c r="AO8" s="50"/>
      <c r="AP8" s="50"/>
      <c r="AQ8" s="50"/>
      <c r="AR8" s="50"/>
      <c r="AS8" s="50"/>
      <c r="AT8" s="46">
        <f>データ!$S$6</f>
        <v>27.49</v>
      </c>
      <c r="AU8" s="46"/>
      <c r="AV8" s="46"/>
      <c r="AW8" s="46"/>
      <c r="AX8" s="46"/>
      <c r="AY8" s="46"/>
      <c r="AZ8" s="46"/>
      <c r="BA8" s="46"/>
      <c r="BB8" s="46">
        <f>データ!$T$6</f>
        <v>3234.38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2"/>
      <c r="AE9" s="2"/>
      <c r="AF9" s="2"/>
      <c r="AG9" s="2"/>
      <c r="AH9" s="3"/>
      <c r="AI9" s="2"/>
      <c r="AJ9" s="2"/>
      <c r="AK9" s="2"/>
      <c r="AL9" s="45" t="s">
        <v>16</v>
      </c>
      <c r="AM9" s="45"/>
      <c r="AN9" s="45"/>
      <c r="AO9" s="45"/>
      <c r="AP9" s="45"/>
      <c r="AQ9" s="45"/>
      <c r="AR9" s="45"/>
      <c r="AS9" s="45"/>
      <c r="AT9" s="45" t="s">
        <v>17</v>
      </c>
      <c r="AU9" s="45"/>
      <c r="AV9" s="45"/>
      <c r="AW9" s="45"/>
      <c r="AX9" s="45"/>
      <c r="AY9" s="45"/>
      <c r="AZ9" s="45"/>
      <c r="BA9" s="45"/>
      <c r="BB9" s="45" t="s">
        <v>18</v>
      </c>
      <c r="BC9" s="45"/>
      <c r="BD9" s="45"/>
      <c r="BE9" s="45"/>
      <c r="BF9" s="45"/>
      <c r="BG9" s="45"/>
      <c r="BH9" s="45"/>
      <c r="BI9" s="45"/>
      <c r="BJ9" s="3"/>
      <c r="BK9" s="3"/>
      <c r="BL9" s="51" t="s">
        <v>19</v>
      </c>
      <c r="BM9" s="5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データ!$N$6</f>
        <v>-</v>
      </c>
      <c r="C10" s="46"/>
      <c r="D10" s="46"/>
      <c r="E10" s="46"/>
      <c r="F10" s="46"/>
      <c r="G10" s="46"/>
      <c r="H10" s="46"/>
      <c r="I10" s="46" t="str">
        <f>データ!$O$6</f>
        <v>該当数値なし</v>
      </c>
      <c r="J10" s="46"/>
      <c r="K10" s="46"/>
      <c r="L10" s="46"/>
      <c r="M10" s="46"/>
      <c r="N10" s="46"/>
      <c r="O10" s="46"/>
      <c r="P10" s="46">
        <f>データ!$P$6</f>
        <v>2.52</v>
      </c>
      <c r="Q10" s="46"/>
      <c r="R10" s="46"/>
      <c r="S10" s="46"/>
      <c r="T10" s="46"/>
      <c r="U10" s="46"/>
      <c r="V10" s="46"/>
      <c r="W10" s="50">
        <f>データ!$Q$6</f>
        <v>2381</v>
      </c>
      <c r="X10" s="50"/>
      <c r="Y10" s="50"/>
      <c r="Z10" s="50"/>
      <c r="AA10" s="50"/>
      <c r="AB10" s="50"/>
      <c r="AC10" s="50"/>
      <c r="AD10" s="2"/>
      <c r="AE10" s="2"/>
      <c r="AF10" s="2"/>
      <c r="AG10" s="2"/>
      <c r="AH10" s="2"/>
      <c r="AI10" s="2"/>
      <c r="AJ10" s="2"/>
      <c r="AK10" s="2"/>
      <c r="AL10" s="50">
        <f>データ!$U$6</f>
        <v>1200</v>
      </c>
      <c r="AM10" s="50"/>
      <c r="AN10" s="50"/>
      <c r="AO10" s="50"/>
      <c r="AP10" s="50"/>
      <c r="AQ10" s="50"/>
      <c r="AR10" s="50"/>
      <c r="AS10" s="50"/>
      <c r="AT10" s="46">
        <f>データ!$V$6</f>
        <v>0.22</v>
      </c>
      <c r="AU10" s="46"/>
      <c r="AV10" s="46"/>
      <c r="AW10" s="46"/>
      <c r="AX10" s="46"/>
      <c r="AY10" s="46"/>
      <c r="AZ10" s="46"/>
      <c r="BA10" s="46"/>
      <c r="BB10" s="46">
        <f>データ!$W$6</f>
        <v>5454.55</v>
      </c>
      <c r="BC10" s="46"/>
      <c r="BD10" s="46"/>
      <c r="BE10" s="46"/>
      <c r="BF10" s="46"/>
      <c r="BG10" s="46"/>
      <c r="BH10" s="46"/>
      <c r="BI10" s="46"/>
      <c r="BJ10" s="2"/>
      <c r="BK10" s="2"/>
      <c r="BL10" s="53" t="s">
        <v>21</v>
      </c>
      <c r="BM10" s="54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 x14ac:dyDescent="0.15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55" t="s">
        <v>25</v>
      </c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7"/>
    </row>
    <row r="15" spans="1:78" ht="13.5" customHeight="1" x14ac:dyDescent="0.15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58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6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1" t="s">
        <v>111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5" t="s">
        <v>26</v>
      </c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7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8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60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1" t="s">
        <v>109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5" t="s">
        <v>28</v>
      </c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7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8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60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1" t="s">
        <v>110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【75.60】</v>
      </c>
      <c r="F85" s="27" t="s">
        <v>41</v>
      </c>
      <c r="G85" s="27" t="s">
        <v>42</v>
      </c>
      <c r="H85" s="27" t="str">
        <f>データ!BO6</f>
        <v>【1,074.14】</v>
      </c>
      <c r="I85" s="27" t="str">
        <f>データ!BZ6</f>
        <v>【54.36】</v>
      </c>
      <c r="J85" s="27" t="str">
        <f>データ!CK6</f>
        <v>【296.40】</v>
      </c>
      <c r="K85" s="27" t="str">
        <f>データ!CV6</f>
        <v>【55.95】</v>
      </c>
      <c r="L85" s="27" t="str">
        <f>データ!DG6</f>
        <v>【73.77】</v>
      </c>
      <c r="M85" s="27" t="s">
        <v>41</v>
      </c>
      <c r="N85" s="27" t="s">
        <v>41</v>
      </c>
      <c r="O85" s="27" t="str">
        <f>データ!EN6</f>
        <v>【0.54】</v>
      </c>
    </row>
  </sheetData>
  <sheetProtection algorithmName="SHA-512" hashValue="P+Mr3wCuWvoe3/wcpbZP79TONskkNVMkzraWuV+4nIZyLhIqKxPmivIpKHZYd6D5Ttq+B/0YB1mG6sMt6xl5bA==" saltValue="UGJRA6pnMuOfQa2ct/GQ5g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82" t="s">
        <v>53</v>
      </c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 t="s">
        <v>54</v>
      </c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</row>
    <row r="4" spans="1:144" x14ac:dyDescent="0.15">
      <c r="A4" s="29" t="s">
        <v>55</v>
      </c>
      <c r="B4" s="31"/>
      <c r="C4" s="31"/>
      <c r="D4" s="31"/>
      <c r="E4" s="31"/>
      <c r="F4" s="31"/>
      <c r="G4" s="31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5" t="s">
        <v>56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 t="s">
        <v>57</v>
      </c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 t="s">
        <v>58</v>
      </c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 t="s">
        <v>59</v>
      </c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 t="s">
        <v>60</v>
      </c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 t="s">
        <v>61</v>
      </c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 t="s">
        <v>62</v>
      </c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 t="s">
        <v>63</v>
      </c>
      <c r="CX4" s="75"/>
      <c r="CY4" s="75"/>
      <c r="CZ4" s="75"/>
      <c r="DA4" s="75"/>
      <c r="DB4" s="75"/>
      <c r="DC4" s="75"/>
      <c r="DD4" s="75"/>
      <c r="DE4" s="75"/>
      <c r="DF4" s="75"/>
      <c r="DG4" s="75"/>
      <c r="DH4" s="75" t="s">
        <v>64</v>
      </c>
      <c r="DI4" s="75"/>
      <c r="DJ4" s="75"/>
      <c r="DK4" s="75"/>
      <c r="DL4" s="75"/>
      <c r="DM4" s="75"/>
      <c r="DN4" s="75"/>
      <c r="DO4" s="75"/>
      <c r="DP4" s="75"/>
      <c r="DQ4" s="75"/>
      <c r="DR4" s="75"/>
      <c r="DS4" s="75" t="s">
        <v>65</v>
      </c>
      <c r="DT4" s="75"/>
      <c r="DU4" s="75"/>
      <c r="DV4" s="75"/>
      <c r="DW4" s="75"/>
      <c r="DX4" s="75"/>
      <c r="DY4" s="75"/>
      <c r="DZ4" s="75"/>
      <c r="EA4" s="75"/>
      <c r="EB4" s="75"/>
      <c r="EC4" s="75"/>
      <c r="ED4" s="75" t="s">
        <v>66</v>
      </c>
      <c r="EE4" s="75"/>
      <c r="EF4" s="75"/>
      <c r="EG4" s="75"/>
      <c r="EH4" s="75"/>
      <c r="EI4" s="75"/>
      <c r="EJ4" s="75"/>
      <c r="EK4" s="75"/>
      <c r="EL4" s="75"/>
      <c r="EM4" s="75"/>
      <c r="EN4" s="75"/>
    </row>
    <row r="5" spans="1:144" x14ac:dyDescent="0.15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 x14ac:dyDescent="0.15">
      <c r="A6" s="29" t="s">
        <v>95</v>
      </c>
      <c r="B6" s="34">
        <f>B7</f>
        <v>2018</v>
      </c>
      <c r="C6" s="34">
        <f t="shared" ref="C6:W6" si="3">C7</f>
        <v>232378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愛知県　あま市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2.52</v>
      </c>
      <c r="Q6" s="35">
        <f t="shared" si="3"/>
        <v>2381</v>
      </c>
      <c r="R6" s="35">
        <f t="shared" si="3"/>
        <v>88913</v>
      </c>
      <c r="S6" s="35">
        <f t="shared" si="3"/>
        <v>27.49</v>
      </c>
      <c r="T6" s="35">
        <f t="shared" si="3"/>
        <v>3234.38</v>
      </c>
      <c r="U6" s="35">
        <f t="shared" si="3"/>
        <v>1200</v>
      </c>
      <c r="V6" s="35">
        <f t="shared" si="3"/>
        <v>0.22</v>
      </c>
      <c r="W6" s="35">
        <f t="shared" si="3"/>
        <v>5454.55</v>
      </c>
      <c r="X6" s="36">
        <f>IF(X7="",NA(),X7)</f>
        <v>103.65</v>
      </c>
      <c r="Y6" s="36">
        <f t="shared" ref="Y6:AG6" si="4">IF(Y7="",NA(),Y7)</f>
        <v>103.61</v>
      </c>
      <c r="Z6" s="36">
        <f t="shared" si="4"/>
        <v>94.31</v>
      </c>
      <c r="AA6" s="36">
        <f t="shared" si="4"/>
        <v>93.46</v>
      </c>
      <c r="AB6" s="36">
        <f t="shared" si="4"/>
        <v>121.15</v>
      </c>
      <c r="AC6" s="36">
        <f t="shared" si="4"/>
        <v>73.06</v>
      </c>
      <c r="AD6" s="36">
        <f t="shared" si="4"/>
        <v>72.03</v>
      </c>
      <c r="AE6" s="36">
        <f t="shared" si="4"/>
        <v>72.11</v>
      </c>
      <c r="AF6" s="36">
        <f t="shared" si="4"/>
        <v>74.05</v>
      </c>
      <c r="AG6" s="36">
        <f t="shared" si="4"/>
        <v>73.25</v>
      </c>
      <c r="AH6" s="35" t="str">
        <f>IF(AH7="","",IF(AH7="-","【-】","【"&amp;SUBSTITUTE(TEXT(AH7,"#,##0.00"),"-","△")&amp;"】"))</f>
        <v>【75.60】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6">
        <f t="shared" si="7"/>
        <v>51.39</v>
      </c>
      <c r="BI6" s="36">
        <f t="shared" si="7"/>
        <v>88.71</v>
      </c>
      <c r="BJ6" s="36">
        <f t="shared" si="7"/>
        <v>1486.62</v>
      </c>
      <c r="BK6" s="36">
        <f t="shared" si="7"/>
        <v>1510.14</v>
      </c>
      <c r="BL6" s="36">
        <f t="shared" si="7"/>
        <v>1595.62</v>
      </c>
      <c r="BM6" s="36">
        <f t="shared" si="7"/>
        <v>1302.33</v>
      </c>
      <c r="BN6" s="36">
        <f t="shared" si="7"/>
        <v>1274.21</v>
      </c>
      <c r="BO6" s="35" t="str">
        <f>IF(BO7="","",IF(BO7="-","【-】","【"&amp;SUBSTITUTE(TEXT(BO7,"#,##0.00"),"-","△")&amp;"】"))</f>
        <v>【1,074.14】</v>
      </c>
      <c r="BP6" s="36">
        <f>IF(BP7="",NA(),BP7)</f>
        <v>42.01</v>
      </c>
      <c r="BQ6" s="36">
        <f t="shared" ref="BQ6:BY6" si="8">IF(BQ7="",NA(),BQ7)</f>
        <v>44.86</v>
      </c>
      <c r="BR6" s="36">
        <f t="shared" si="8"/>
        <v>43.49</v>
      </c>
      <c r="BS6" s="36">
        <f t="shared" si="8"/>
        <v>43.47</v>
      </c>
      <c r="BT6" s="36">
        <f t="shared" si="8"/>
        <v>51.05</v>
      </c>
      <c r="BU6" s="36">
        <f t="shared" si="8"/>
        <v>24.39</v>
      </c>
      <c r="BV6" s="36">
        <f t="shared" si="8"/>
        <v>22.67</v>
      </c>
      <c r="BW6" s="36">
        <f t="shared" si="8"/>
        <v>37.92</v>
      </c>
      <c r="BX6" s="36">
        <f t="shared" si="8"/>
        <v>40.89</v>
      </c>
      <c r="BY6" s="36">
        <f t="shared" si="8"/>
        <v>41.25</v>
      </c>
      <c r="BZ6" s="35" t="str">
        <f>IF(BZ7="","",IF(BZ7="-","【-】","【"&amp;SUBSTITUTE(TEXT(BZ7,"#,##0.00"),"-","△")&amp;"】"))</f>
        <v>【54.36】</v>
      </c>
      <c r="CA6" s="36">
        <f>IF(CA7="",NA(),CA7)</f>
        <v>357.07</v>
      </c>
      <c r="CB6" s="36">
        <f t="shared" ref="CB6:CJ6" si="9">IF(CB7="",NA(),CB7)</f>
        <v>338.42</v>
      </c>
      <c r="CC6" s="36">
        <f t="shared" si="9"/>
        <v>346.34</v>
      </c>
      <c r="CD6" s="36">
        <f t="shared" si="9"/>
        <v>349.59</v>
      </c>
      <c r="CE6" s="36">
        <f t="shared" si="9"/>
        <v>291.85000000000002</v>
      </c>
      <c r="CF6" s="36">
        <f t="shared" si="9"/>
        <v>734.18</v>
      </c>
      <c r="CG6" s="36">
        <f t="shared" si="9"/>
        <v>789.62</v>
      </c>
      <c r="CH6" s="36">
        <f t="shared" si="9"/>
        <v>423.18</v>
      </c>
      <c r="CI6" s="36">
        <f t="shared" si="9"/>
        <v>383.2</v>
      </c>
      <c r="CJ6" s="36">
        <f t="shared" si="9"/>
        <v>383.25</v>
      </c>
      <c r="CK6" s="35" t="str">
        <f>IF(CK7="","",IF(CK7="-","【-】","【"&amp;SUBSTITUTE(TEXT(CK7,"#,##0.00"),"-","△")&amp;"】"))</f>
        <v>【296.40】</v>
      </c>
      <c r="CL6" s="36">
        <f>IF(CL7="",NA(),CL7)</f>
        <v>52.36</v>
      </c>
      <c r="CM6" s="36">
        <f t="shared" ref="CM6:CU6" si="10">IF(CM7="",NA(),CM7)</f>
        <v>50.51</v>
      </c>
      <c r="CN6" s="36">
        <f t="shared" si="10"/>
        <v>48.52</v>
      </c>
      <c r="CO6" s="36">
        <f t="shared" si="10"/>
        <v>51.04</v>
      </c>
      <c r="CP6" s="36">
        <f t="shared" si="10"/>
        <v>50.67</v>
      </c>
      <c r="CQ6" s="36">
        <f t="shared" si="10"/>
        <v>48.36</v>
      </c>
      <c r="CR6" s="36">
        <f t="shared" si="10"/>
        <v>48.7</v>
      </c>
      <c r="CS6" s="36">
        <f t="shared" si="10"/>
        <v>46.9</v>
      </c>
      <c r="CT6" s="36">
        <f t="shared" si="10"/>
        <v>47.95</v>
      </c>
      <c r="CU6" s="36">
        <f t="shared" si="10"/>
        <v>48.26</v>
      </c>
      <c r="CV6" s="35" t="str">
        <f>IF(CV7="","",IF(CV7="-","【-】","【"&amp;SUBSTITUTE(TEXT(CV7,"#,##0.00"),"-","△")&amp;"】"))</f>
        <v>【55.95】</v>
      </c>
      <c r="CW6" s="36">
        <f>IF(CW7="",NA(),CW7)</f>
        <v>89.97</v>
      </c>
      <c r="CX6" s="36">
        <f t="shared" ref="CX6:DF6" si="11">IF(CX7="",NA(),CX7)</f>
        <v>93.01</v>
      </c>
      <c r="CY6" s="36">
        <f t="shared" si="11"/>
        <v>94.56</v>
      </c>
      <c r="CZ6" s="36">
        <f t="shared" si="11"/>
        <v>88.88</v>
      </c>
      <c r="DA6" s="36">
        <f t="shared" si="11"/>
        <v>86.74</v>
      </c>
      <c r="DB6" s="36">
        <f t="shared" si="11"/>
        <v>75.239999999999995</v>
      </c>
      <c r="DC6" s="36">
        <f t="shared" si="11"/>
        <v>74.959999999999994</v>
      </c>
      <c r="DD6" s="36">
        <f t="shared" si="11"/>
        <v>74.63</v>
      </c>
      <c r="DE6" s="36">
        <f t="shared" si="11"/>
        <v>74.900000000000006</v>
      </c>
      <c r="DF6" s="36">
        <f t="shared" si="11"/>
        <v>72.72</v>
      </c>
      <c r="DG6" s="35" t="str">
        <f>IF(DG7="","",IF(DG7="-","【-】","【"&amp;SUBSTITUTE(TEXT(DG7,"#,##0.00"),"-","△")&amp;"】"))</f>
        <v>【73.77】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0.91</v>
      </c>
      <c r="EJ6" s="36">
        <f t="shared" si="14"/>
        <v>1.26</v>
      </c>
      <c r="EK6" s="36">
        <f t="shared" si="14"/>
        <v>0.78</v>
      </c>
      <c r="EL6" s="36">
        <f t="shared" si="14"/>
        <v>0.56999999999999995</v>
      </c>
      <c r="EM6" s="36">
        <f t="shared" si="14"/>
        <v>0.62</v>
      </c>
      <c r="EN6" s="35" t="str">
        <f>IF(EN7="","",IF(EN7="-","【-】","【"&amp;SUBSTITUTE(TEXT(EN7,"#,##0.00"),"-","△")&amp;"】"))</f>
        <v>【0.54】</v>
      </c>
    </row>
    <row r="7" spans="1:144" s="37" customFormat="1" x14ac:dyDescent="0.15">
      <c r="A7" s="29"/>
      <c r="B7" s="38">
        <v>2018</v>
      </c>
      <c r="C7" s="38">
        <v>232378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2.52</v>
      </c>
      <c r="Q7" s="39">
        <v>2381</v>
      </c>
      <c r="R7" s="39">
        <v>88913</v>
      </c>
      <c r="S7" s="39">
        <v>27.49</v>
      </c>
      <c r="T7" s="39">
        <v>3234.38</v>
      </c>
      <c r="U7" s="39">
        <v>1200</v>
      </c>
      <c r="V7" s="39">
        <v>0.22</v>
      </c>
      <c r="W7" s="39">
        <v>5454.55</v>
      </c>
      <c r="X7" s="39">
        <v>103.65</v>
      </c>
      <c r="Y7" s="39">
        <v>103.61</v>
      </c>
      <c r="Z7" s="39">
        <v>94.31</v>
      </c>
      <c r="AA7" s="39">
        <v>93.46</v>
      </c>
      <c r="AB7" s="39">
        <v>121.15</v>
      </c>
      <c r="AC7" s="39">
        <v>73.06</v>
      </c>
      <c r="AD7" s="39">
        <v>72.03</v>
      </c>
      <c r="AE7" s="39">
        <v>72.11</v>
      </c>
      <c r="AF7" s="39">
        <v>74.05</v>
      </c>
      <c r="AG7" s="39">
        <v>73.25</v>
      </c>
      <c r="AH7" s="39">
        <v>75.599999999999994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0</v>
      </c>
      <c r="BF7" s="39">
        <v>0</v>
      </c>
      <c r="BG7" s="39">
        <v>0</v>
      </c>
      <c r="BH7" s="39">
        <v>51.39</v>
      </c>
      <c r="BI7" s="39">
        <v>88.71</v>
      </c>
      <c r="BJ7" s="39">
        <v>1486.62</v>
      </c>
      <c r="BK7" s="39">
        <v>1510.14</v>
      </c>
      <c r="BL7" s="39">
        <v>1595.62</v>
      </c>
      <c r="BM7" s="39">
        <v>1302.33</v>
      </c>
      <c r="BN7" s="39">
        <v>1274.21</v>
      </c>
      <c r="BO7" s="39">
        <v>1074.1400000000001</v>
      </c>
      <c r="BP7" s="39">
        <v>42.01</v>
      </c>
      <c r="BQ7" s="39">
        <v>44.86</v>
      </c>
      <c r="BR7" s="39">
        <v>43.49</v>
      </c>
      <c r="BS7" s="39">
        <v>43.47</v>
      </c>
      <c r="BT7" s="39">
        <v>51.05</v>
      </c>
      <c r="BU7" s="39">
        <v>24.39</v>
      </c>
      <c r="BV7" s="39">
        <v>22.67</v>
      </c>
      <c r="BW7" s="39">
        <v>37.92</v>
      </c>
      <c r="BX7" s="39">
        <v>40.89</v>
      </c>
      <c r="BY7" s="39">
        <v>41.25</v>
      </c>
      <c r="BZ7" s="39">
        <v>54.36</v>
      </c>
      <c r="CA7" s="39">
        <v>357.07</v>
      </c>
      <c r="CB7" s="39">
        <v>338.42</v>
      </c>
      <c r="CC7" s="39">
        <v>346.34</v>
      </c>
      <c r="CD7" s="39">
        <v>349.59</v>
      </c>
      <c r="CE7" s="39">
        <v>291.85000000000002</v>
      </c>
      <c r="CF7" s="39">
        <v>734.18</v>
      </c>
      <c r="CG7" s="39">
        <v>789.62</v>
      </c>
      <c r="CH7" s="39">
        <v>423.18</v>
      </c>
      <c r="CI7" s="39">
        <v>383.2</v>
      </c>
      <c r="CJ7" s="39">
        <v>383.25</v>
      </c>
      <c r="CK7" s="39">
        <v>296.39999999999998</v>
      </c>
      <c r="CL7" s="39">
        <v>52.36</v>
      </c>
      <c r="CM7" s="39">
        <v>50.51</v>
      </c>
      <c r="CN7" s="39">
        <v>48.52</v>
      </c>
      <c r="CO7" s="39">
        <v>51.04</v>
      </c>
      <c r="CP7" s="39">
        <v>50.67</v>
      </c>
      <c r="CQ7" s="39">
        <v>48.36</v>
      </c>
      <c r="CR7" s="39">
        <v>48.7</v>
      </c>
      <c r="CS7" s="39">
        <v>46.9</v>
      </c>
      <c r="CT7" s="39">
        <v>47.95</v>
      </c>
      <c r="CU7" s="39">
        <v>48.26</v>
      </c>
      <c r="CV7" s="39">
        <v>55.95</v>
      </c>
      <c r="CW7" s="39">
        <v>89.97</v>
      </c>
      <c r="CX7" s="39">
        <v>93.01</v>
      </c>
      <c r="CY7" s="39">
        <v>94.56</v>
      </c>
      <c r="CZ7" s="39">
        <v>88.88</v>
      </c>
      <c r="DA7" s="39">
        <v>86.74</v>
      </c>
      <c r="DB7" s="39">
        <v>75.239999999999995</v>
      </c>
      <c r="DC7" s="39">
        <v>74.959999999999994</v>
      </c>
      <c r="DD7" s="39">
        <v>74.63</v>
      </c>
      <c r="DE7" s="39">
        <v>74.900000000000006</v>
      </c>
      <c r="DF7" s="39">
        <v>72.72</v>
      </c>
      <c r="DG7" s="39">
        <v>73.77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0.91</v>
      </c>
      <c r="EJ7" s="39">
        <v>1.26</v>
      </c>
      <c r="EK7" s="39">
        <v>0.78</v>
      </c>
      <c r="EL7" s="39">
        <v>0.56999999999999995</v>
      </c>
      <c r="EM7" s="39">
        <v>0.62</v>
      </c>
      <c r="EN7" s="39">
        <v>0.54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 x14ac:dyDescent="0.15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1" t="s">
        <v>46</v>
      </c>
      <c r="B10" s="42">
        <f>DATEVALUE($B$6-4&amp;"年1月1日")</f>
        <v>41640</v>
      </c>
      <c r="C10" s="42">
        <f>DATEVALUE($B$6-3&amp;"年1月1日")</f>
        <v>42005</v>
      </c>
      <c r="D10" s="42">
        <f>DATEVALUE($B$6-2&amp;"年1月1日")</f>
        <v>42370</v>
      </c>
      <c r="E10" s="42">
        <f>DATEVALUE($B$6-1&amp;"年1月1日")</f>
        <v>42736</v>
      </c>
      <c r="F10" s="42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cp:lastPrinted>2020-02-13T11:31:26Z</cp:lastPrinted>
  <dcterms:created xsi:type="dcterms:W3CDTF">2019-12-05T04:38:06Z</dcterms:created>
  <dcterms:modified xsi:type="dcterms:W3CDTF">2020-02-13T11:31:32Z</dcterms:modified>
  <cp:category/>
</cp:coreProperties>
</file>