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H31 データ\H31-9 小島（下水道、災害復旧等）\01_下水道\09_経営分析比較\05_【修正後】市町村回答\"/>
    </mc:Choice>
  </mc:AlternateContent>
  <workbookProtection workbookAlgorithmName="SHA-512" workbookHashValue="kCo+AEkRFCcH6FLPsCoMPHDjNKFEwUZqBpjGK5vvXBa4hqwY+GbMpw0Y9Tn17JozqPl7n/RuXmrm0tjPsqjJeQ==" workbookSaltValue="COhxWH6QeOthjteGXU1AYw==" workbookSpinCount="100000" lockStructure="1"/>
  <bookViews>
    <workbookView xWindow="0" yWindow="0" windowWidth="20490" windowHeight="70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<sst xmlns="http://schemas.openxmlformats.org/spreadsheetml/2006/main" count="233" uniqueCount="114">
  <si>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</si>
  <si>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</si>
  <si>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</si>
  <si>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</si>
  <si>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</si>
  <si>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</si>
  <si>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</si>
  <si>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</si>
  <si>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</si>
  <si>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</si>
  <si>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</si>
  <si>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</si>
  <si>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</si>
  <si>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</si>
  <si>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</si>
  <si>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</si>
  <si>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</si>
  <si>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</si>
  <si>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</si>
  <si>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</si>
  <si>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</si>
  <si>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</si>
  <si>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</si>
  <si>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</si>
  <si>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</si>
  <si>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</si>
  <si>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</si>
  <si>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</si>
  <si>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</si>
  <si>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</si>
  <si>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</si>
  <si>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</si>
  <si>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</si>
  <si>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</si>
  <si>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</si>
  <si>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</si>
  <si>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</si>
  <si>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</si>
  <si>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</si>
  <si>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</si>
  <si>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</si>
  <si>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</si>
  <si>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</si>
  <si>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</si>
  <si>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</si>
  <si>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</si>
  <si>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</si>
  <si>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</si>
  <si>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</si>
  <si>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</si>
  <si>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</si>
  <si>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</si>
  <si>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</si>
  <si>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</si>
  <si>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</si>
  <si>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</si>
  <si>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</si>
  <si>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</si>
  <si>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</si>
  <si>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</si>
  <si>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</si>
  <si>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</si>
  <si>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</si>
  <si>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</si>
  <si>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</si>
  <si>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</si>
  <si>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</si>
  <si>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</si>
  <si>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</si>
  <si>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</si>
  <si>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</si>
  <si>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</si>
  <si>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</si>
  <si>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</si>
  <si>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</si>
  <si>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</si>
  <si>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</si>
  <si>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</si>
  <si>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</si>
  <si>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</si>
  <si>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</si>
  <si>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</si>
  <si>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</si>
  <si>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</si>
  <si>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</si>
  <si>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</si>
  <si>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</si>
  <si>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</si>
  <si>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</si>
  <si>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</si>
  <si>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</si>
  <si>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</si>
  <si>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</si>
  <si>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</si>
  <si>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</si>
  <si>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</si>
  <si>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</si>
  <si>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</si>
  <si>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豊山町</t>
  </si>
  <si>
    <t>法非適用</t>
  </si>
  <si>
    <t>下水道事業</t>
  </si>
  <si>
    <t>公共下水道</t>
  </si>
  <si>
    <t>Cb3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</si>
  <si>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</si>
  <si>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</si>
  <si>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</si>
  <si>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</si>
  <si>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</si>
  <si>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</si>
  <si>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</si>
  <si>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</si>
  <si>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供用開始から日が浅く、法定耐用年数を超えた下水道施設がないため、老朽化状況分析は行っていない。</t>
    <phoneticPr fontId="4"/>
  </si>
  <si>
    <t>　収支バランスは、類似団体平均と比較すると、概ね良好と言える。今後も普及促進活動を実施し、使用料収入の増加と水洗化率の向上に努め、健全な経営に取り組む。
　なお、令和2年度に経営戦略を策定予定である。</t>
    <rPh sb="81" eb="83">
      <t>レイワ</t>
    </rPh>
    <phoneticPr fontId="4"/>
  </si>
  <si>
    <t>①収益的収支比率
　使用料収入で汚水処理費を賄いきれず、収益的収支比率が100％を下回っている。水洗化率が低いことが要因と考えられるため、啓発活動を強化し、早期接続を促していく。
④企業債残高対事業規模比率
　建設途上であるため、企業債残高は増加傾向にあるが、類似団体平均より低い。これは、大口事業所が下水道へ接続していることが要因と考えられる。今後も大口事業所を中心に接続促進活動を実施し、使用料収入の増加に努める。
⑤経費回収率
　100%を下まわっているものの、類似団体平均より高い値となっている。これは、大口事業所が下水道へ接続していることが要因と考えられる。今後も大口事業所を中心に接続促進活動を実施し、使用料収入の増加に努める。
⑥汚水処理原価
　類似団体平均より低い値を保っている。要因は、大口事業所が下水道へ接続しているためと考えられる。今後も大口事業所を中心に接続促進活動を実施し、使用料収入の増加に努める。
⑧水洗化率
　現在、下水道整備を進めており、下水道供用開始区域は拡大しているため、毎年処理区域内人口は増加している。昨年度は新たに下水道へ接続した人口が少なかったため、水洗化率が減少した。
　水洗化率は接続類似団体平均より低いため、普及啓発活動を強化し、早期接続を促していく。</t>
    <rPh sb="421" eb="423">
      <t>ゲンザイ</t>
    </rPh>
    <rPh sb="424" eb="427">
      <t>ゲスイドウ</t>
    </rPh>
    <rPh sb="427" eb="429">
      <t>セイビ</t>
    </rPh>
    <rPh sb="430" eb="431">
      <t>スス</t>
    </rPh>
    <rPh sb="436" eb="439">
      <t>ゲスイドウ</t>
    </rPh>
    <rPh sb="439" eb="441">
      <t>キョウヨウ</t>
    </rPh>
    <rPh sb="441" eb="443">
      <t>カイシ</t>
    </rPh>
    <rPh sb="443" eb="445">
      <t>クイキ</t>
    </rPh>
    <rPh sb="446" eb="448">
      <t>カクダイ</t>
    </rPh>
    <rPh sb="455" eb="457">
      <t>マイトシ</t>
    </rPh>
    <rPh sb="457" eb="459">
      <t>ショリ</t>
    </rPh>
    <rPh sb="459" eb="462">
      <t>クイキナイ</t>
    </rPh>
    <rPh sb="462" eb="464">
      <t>ジンコウ</t>
    </rPh>
    <rPh sb="465" eb="467">
      <t>ゾウカ</t>
    </rPh>
    <rPh sb="472" eb="475">
      <t>サクネンド</t>
    </rPh>
    <rPh sb="476" eb="477">
      <t>アラ</t>
    </rPh>
    <rPh sb="479" eb="482">
      <t>ゲスイドウ</t>
    </rPh>
    <rPh sb="483" eb="485">
      <t>セツゾク</t>
    </rPh>
    <rPh sb="487" eb="489">
      <t>ジンコウ</t>
    </rPh>
    <rPh sb="490" eb="491">
      <t>スク</t>
    </rPh>
    <rPh sb="498" eb="501">
      <t>スイセンカ</t>
    </rPh>
    <rPh sb="501" eb="502">
      <t>リツ</t>
    </rPh>
    <rPh sb="503" eb="505">
      <t>ゲンショウ</t>
    </rPh>
    <rPh sb="510" eb="513">
      <t>スイセンカ</t>
    </rPh>
    <rPh sb="513" eb="514">
      <t>リツ</t>
    </rPh>
    <rPh sb="515" eb="517">
      <t>セツゾク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</si>
</sst>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F-4CA9-BD86-835B0EE32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0.2</c:v>
                </c:pt>
                <c:pt idx="3">
                  <c:v>0.33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F-4CA9-BD86-835B0EE32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6-4991-AB48-8EBA4036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32.42</c:v>
                </c:pt>
                <c:pt idx="3">
                  <c:v>35.15</c:v>
                </c:pt>
                <c:pt idx="4">
                  <c:v>38.04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91-AB48-8EBA4036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58.29</c:v>
                </c:pt>
                <c:pt idx="1">
                  <c:v>57.23</c:v>
                </c:pt>
                <c:pt idx="2">
                  <c:v>57.88</c:v>
                </c:pt>
                <c:pt idx="3">
                  <c:v>58.74</c:v>
                </c:pt>
                <c:pt idx="4">
                  <c:v>56.63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A5A-B463-DA069889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60.69</c:v>
                </c:pt>
                <c:pt idx="3">
                  <c:v>61.88</c:v>
                </c:pt>
                <c:pt idx="4">
                  <c:v>62.16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09-4A5A-B463-DA069889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67.5</c:v>
                </c:pt>
                <c:pt idx="1">
                  <c:v>96.68</c:v>
                </c:pt>
                <c:pt idx="2">
                  <c:v>96.05</c:v>
                </c:pt>
                <c:pt idx="3">
                  <c:v>95.25</c:v>
                </c:pt>
                <c:pt idx="4">
                  <c:v>94.8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1-4CD2-BAB4-FFFCA77C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1-4CD2-BAB4-FFFCA77C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7-4672-ACD9-AFA9C3D4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7-4672-ACD9-AFA9C3D4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B-430A-9056-74BD195F2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B-430A-9056-74BD195F2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26D-BE3A-947945409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26D-BE3A-947945409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F-4DDA-8F5B-1039E85A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5F-4DDA-8F5B-1039E85AC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1794.07</c:v>
                </c:pt>
                <c:pt idx="1">
                  <c:v>348.73</c:v>
                </c:pt>
                <c:pt idx="2">
                  <c:v>283.2</c:v>
                </c:pt>
                <c:pt idx="3">
                  <c:v>440.95</c:v>
                </c:pt>
                <c:pt idx="4">
                  <c:v>438.56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F-43F8-96A6-AE9F7A93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1622.57</c:v>
                </c:pt>
                <c:pt idx="3">
                  <c:v>985.65</c:v>
                </c:pt>
                <c:pt idx="4">
                  <c:v>1677.13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F-43F8-96A6-AE9F7A93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100</c:v>
                </c:pt>
                <c:pt idx="2">
                  <c:v>98.31</c:v>
                </c:pt>
                <c:pt idx="3">
                  <c:v>96.98</c:v>
                </c:pt>
                <c:pt idx="4">
                  <c:v>96.15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7-4DF1-93FB-02E3307B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58.32</c:v>
                </c:pt>
                <c:pt idx="3">
                  <c:v>62.11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7-4DF1-93FB-02E3307BF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239.53</c:v>
                </c:pt>
                <c:pt idx="1">
                  <c:v>150.88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8-4D42-B5A8-FF4F2B8F8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227.65</c:v>
                </c:pt>
                <c:pt idx="3">
                  <c:v>225.27</c:v>
                </c:pt>
                <c:pt idx="4">
                  <c:v>202.08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8-4D42-B5A8-FF4F2B8F8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愛知県　豊山町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Cb3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15776</v>
      </c>
      <c r="AM8" s="50"/>
      <c r="AN8" s="50"/>
      <c r="AO8" s="50"/>
      <c r="AP8" s="50"/>
      <c r="AQ8" s="50"/>
      <c r="AR8" s="50"/>
      <c r="AS8" s="50"/>
      <c r="AT8" s="45">
        <f>データ!T6</f>
        <v>6.18</v>
      </c>
      <c r="AU8" s="45"/>
      <c r="AV8" s="45"/>
      <c r="AW8" s="45"/>
      <c r="AX8" s="45"/>
      <c r="AY8" s="45"/>
      <c r="AZ8" s="45"/>
      <c r="BA8" s="45"/>
      <c r="BB8" s="45">
        <f>データ!U6</f>
        <v>2552.75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67.95</v>
      </c>
      <c r="Q10" s="45"/>
      <c r="R10" s="45"/>
      <c r="S10" s="45"/>
      <c r="T10" s="45"/>
      <c r="U10" s="45"/>
      <c r="V10" s="45"/>
      <c r="W10" s="45">
        <f>データ!Q6</f>
        <v>98.18</v>
      </c>
      <c r="X10" s="45"/>
      <c r="Y10" s="45"/>
      <c r="Z10" s="45"/>
      <c r="AA10" s="45"/>
      <c r="AB10" s="45"/>
      <c r="AC10" s="45"/>
      <c r="AD10" s="50">
        <f>データ!R6</f>
        <v>2160</v>
      </c>
      <c r="AE10" s="50"/>
      <c r="AF10" s="50"/>
      <c r="AG10" s="50"/>
      <c r="AH10" s="50"/>
      <c r="AI10" s="50"/>
      <c r="AJ10" s="50"/>
      <c r="AK10" s="2"/>
      <c r="AL10" s="50">
        <f>データ!V6</f>
        <v>10744</v>
      </c>
      <c r="AM10" s="50"/>
      <c r="AN10" s="50"/>
      <c r="AO10" s="50"/>
      <c r="AP10" s="50"/>
      <c r="AQ10" s="50"/>
      <c r="AR10" s="50"/>
      <c r="AS10" s="50"/>
      <c r="AT10" s="45">
        <f>データ!W6</f>
        <v>2.09</v>
      </c>
      <c r="AU10" s="45"/>
      <c r="AV10" s="45"/>
      <c r="AW10" s="45"/>
      <c r="AX10" s="45"/>
      <c r="AY10" s="45"/>
      <c r="AZ10" s="45"/>
      <c r="BA10" s="45"/>
      <c r="BB10" s="45">
        <f>データ!X6</f>
        <v>5140.67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113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112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LjFlj6c/97WDJmrzysbeACJYkEKV9RwPChO1tdEwVWgfqrVFf8e/PneVx61fyT9SHiTSw3Yw26MB9WCecx7gTA==" saltValue="y41/GrbddSyT6n1niQjfg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233421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愛知県　豊山町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67.95</v>
      </c>
      <c r="Q6" s="34">
        <f t="shared" si="3"/>
        <v>98.18</v>
      </c>
      <c r="R6" s="34">
        <f t="shared" si="3"/>
        <v>2160</v>
      </c>
      <c r="S6" s="34">
        <f t="shared" si="3"/>
        <v>15776</v>
      </c>
      <c r="T6" s="34">
        <f t="shared" si="3"/>
        <v>6.18</v>
      </c>
      <c r="U6" s="34">
        <f t="shared" si="3"/>
        <v>2552.75</v>
      </c>
      <c r="V6" s="34">
        <f t="shared" si="3"/>
        <v>10744</v>
      </c>
      <c r="W6" s="34">
        <f t="shared" si="3"/>
        <v>2.09</v>
      </c>
      <c r="X6" s="34">
        <f t="shared" si="3"/>
        <v>5140.67</v>
      </c>
      <c r="Y6" s="35">
        <f>IF(Y7="",NA(),Y7)</f>
        <v>67.5</v>
      </c>
      <c r="Z6" s="35">
        <f t="shared" ref="Z6:AH6" si="4">IF(Z7="",NA(),Z7)</f>
        <v>96.68</v>
      </c>
      <c r="AA6" s="35">
        <f t="shared" si="4"/>
        <v>96.05</v>
      </c>
      <c r="AB6" s="35">
        <f t="shared" si="4"/>
        <v>95.25</v>
      </c>
      <c r="AC6" s="35">
        <f t="shared" si="4"/>
        <v>94.8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1794.07</v>
      </c>
      <c r="BG6" s="35">
        <f t="shared" ref="BG6:BO6" si="7">IF(BG7="",NA(),BG7)</f>
        <v>348.73</v>
      </c>
      <c r="BH6" s="35">
        <f t="shared" si="7"/>
        <v>283.2</v>
      </c>
      <c r="BI6" s="35">
        <f t="shared" si="7"/>
        <v>440.95</v>
      </c>
      <c r="BJ6" s="35">
        <f t="shared" si="7"/>
        <v>438.56</v>
      </c>
      <c r="BK6" s="35">
        <f t="shared" si="7"/>
        <v>1315.67</v>
      </c>
      <c r="BL6" s="35">
        <f t="shared" si="7"/>
        <v>1240.1600000000001</v>
      </c>
      <c r="BM6" s="35">
        <f t="shared" si="7"/>
        <v>1622.57</v>
      </c>
      <c r="BN6" s="35">
        <f t="shared" si="7"/>
        <v>985.65</v>
      </c>
      <c r="BO6" s="35">
        <f t="shared" si="7"/>
        <v>1677.13</v>
      </c>
      <c r="BP6" s="34" t="str">
        <f>IF(BP7="","",IF(BP7="-","【-】","【"&amp;SUBSTITUTE(TEXT(BP7,"#,##0.00"),"-","△")&amp;"】"))</f>
        <v>【682.78】</v>
      </c>
      <c r="BQ6" s="35">
        <f>IF(BQ7="",NA(),BQ7)</f>
        <v>61.59</v>
      </c>
      <c r="BR6" s="35">
        <f t="shared" ref="BR6:BZ6" si="8">IF(BR7="",NA(),BR7)</f>
        <v>100</v>
      </c>
      <c r="BS6" s="35">
        <f t="shared" si="8"/>
        <v>98.31</v>
      </c>
      <c r="BT6" s="35">
        <f t="shared" si="8"/>
        <v>96.98</v>
      </c>
      <c r="BU6" s="35">
        <f t="shared" si="8"/>
        <v>96.15</v>
      </c>
      <c r="BV6" s="35">
        <f t="shared" si="8"/>
        <v>60.78</v>
      </c>
      <c r="BW6" s="35">
        <f t="shared" si="8"/>
        <v>60.17</v>
      </c>
      <c r="BX6" s="35">
        <f t="shared" si="8"/>
        <v>58.32</v>
      </c>
      <c r="BY6" s="35">
        <f t="shared" si="8"/>
        <v>62.11</v>
      </c>
      <c r="BZ6" s="35">
        <f t="shared" si="8"/>
        <v>67.37</v>
      </c>
      <c r="CA6" s="34" t="str">
        <f>IF(CA7="","",IF(CA7="-","【-】","【"&amp;SUBSTITUTE(TEXT(CA7,"#,##0.00"),"-","△")&amp;"】"))</f>
        <v>【100.91】</v>
      </c>
      <c r="CB6" s="35">
        <f>IF(CB7="",NA(),CB7)</f>
        <v>239.53</v>
      </c>
      <c r="CC6" s="35">
        <f t="shared" ref="CC6:CK6" si="9">IF(CC7="",NA(),CC7)</f>
        <v>150.88</v>
      </c>
      <c r="CD6" s="35">
        <f t="shared" si="9"/>
        <v>150</v>
      </c>
      <c r="CE6" s="35">
        <f t="shared" si="9"/>
        <v>150</v>
      </c>
      <c r="CF6" s="35">
        <f t="shared" si="9"/>
        <v>150</v>
      </c>
      <c r="CG6" s="35">
        <f t="shared" si="9"/>
        <v>276.26</v>
      </c>
      <c r="CH6" s="35">
        <f t="shared" si="9"/>
        <v>281.52999999999997</v>
      </c>
      <c r="CI6" s="35">
        <f t="shared" si="9"/>
        <v>227.65</v>
      </c>
      <c r="CJ6" s="35">
        <f t="shared" si="9"/>
        <v>225.27</v>
      </c>
      <c r="CK6" s="35">
        <f t="shared" si="9"/>
        <v>202.08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44.89</v>
      </c>
      <c r="CT6" s="35">
        <f t="shared" si="10"/>
        <v>32.42</v>
      </c>
      <c r="CU6" s="35">
        <f t="shared" si="10"/>
        <v>35.15</v>
      </c>
      <c r="CV6" s="35">
        <f t="shared" si="10"/>
        <v>38.04</v>
      </c>
      <c r="CW6" s="34" t="str">
        <f>IF(CW7="","",IF(CW7="-","【-】","【"&amp;SUBSTITUTE(TEXT(CW7,"#,##0.00"),"-","△")&amp;"】"))</f>
        <v>【58.98】</v>
      </c>
      <c r="CX6" s="35">
        <f>IF(CX7="",NA(),CX7)</f>
        <v>58.29</v>
      </c>
      <c r="CY6" s="35">
        <f t="shared" ref="CY6:DG6" si="11">IF(CY7="",NA(),CY7)</f>
        <v>57.23</v>
      </c>
      <c r="CZ6" s="35">
        <f t="shared" si="11"/>
        <v>57.88</v>
      </c>
      <c r="DA6" s="35">
        <f t="shared" si="11"/>
        <v>58.74</v>
      </c>
      <c r="DB6" s="35">
        <f t="shared" si="11"/>
        <v>56.63</v>
      </c>
      <c r="DC6" s="35">
        <f t="shared" si="11"/>
        <v>66.33</v>
      </c>
      <c r="DD6" s="35">
        <f t="shared" si="11"/>
        <v>64.89</v>
      </c>
      <c r="DE6" s="35">
        <f t="shared" si="11"/>
        <v>60.69</v>
      </c>
      <c r="DF6" s="35">
        <f t="shared" si="11"/>
        <v>61.88</v>
      </c>
      <c r="DG6" s="35">
        <f t="shared" si="11"/>
        <v>62.16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0.2</v>
      </c>
      <c r="EM6" s="35">
        <f t="shared" si="14"/>
        <v>0.33</v>
      </c>
      <c r="EN6" s="35">
        <f t="shared" si="14"/>
        <v>0.28999999999999998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233421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67.95</v>
      </c>
      <c r="Q7" s="38">
        <v>98.18</v>
      </c>
      <c r="R7" s="38">
        <v>2160</v>
      </c>
      <c r="S7" s="38">
        <v>15776</v>
      </c>
      <c r="T7" s="38">
        <v>6.18</v>
      </c>
      <c r="U7" s="38">
        <v>2552.75</v>
      </c>
      <c r="V7" s="38">
        <v>10744</v>
      </c>
      <c r="W7" s="38">
        <v>2.09</v>
      </c>
      <c r="X7" s="38">
        <v>5140.67</v>
      </c>
      <c r="Y7" s="38">
        <v>67.5</v>
      </c>
      <c r="Z7" s="38">
        <v>96.68</v>
      </c>
      <c r="AA7" s="38">
        <v>96.05</v>
      </c>
      <c r="AB7" s="38">
        <v>95.25</v>
      </c>
      <c r="AC7" s="38">
        <v>94.8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1794.07</v>
      </c>
      <c r="BG7" s="38">
        <v>348.73</v>
      </c>
      <c r="BH7" s="38">
        <v>283.2</v>
      </c>
      <c r="BI7" s="38">
        <v>440.95</v>
      </c>
      <c r="BJ7" s="38">
        <v>438.56</v>
      </c>
      <c r="BK7" s="38">
        <v>1315.67</v>
      </c>
      <c r="BL7" s="38">
        <v>1240.1600000000001</v>
      </c>
      <c r="BM7" s="38">
        <v>1622.57</v>
      </c>
      <c r="BN7" s="38">
        <v>985.65</v>
      </c>
      <c r="BO7" s="38">
        <v>1677.13</v>
      </c>
      <c r="BP7" s="38">
        <v>682.78</v>
      </c>
      <c r="BQ7" s="38">
        <v>61.59</v>
      </c>
      <c r="BR7" s="38">
        <v>100</v>
      </c>
      <c r="BS7" s="38">
        <v>98.31</v>
      </c>
      <c r="BT7" s="38">
        <v>96.98</v>
      </c>
      <c r="BU7" s="38">
        <v>96.15</v>
      </c>
      <c r="BV7" s="38">
        <v>60.78</v>
      </c>
      <c r="BW7" s="38">
        <v>60.17</v>
      </c>
      <c r="BX7" s="38">
        <v>58.32</v>
      </c>
      <c r="BY7" s="38">
        <v>62.11</v>
      </c>
      <c r="BZ7" s="38">
        <v>67.37</v>
      </c>
      <c r="CA7" s="38">
        <v>100.91</v>
      </c>
      <c r="CB7" s="38">
        <v>239.53</v>
      </c>
      <c r="CC7" s="38">
        <v>150.88</v>
      </c>
      <c r="CD7" s="38">
        <v>150</v>
      </c>
      <c r="CE7" s="38">
        <v>150</v>
      </c>
      <c r="CF7" s="38">
        <v>150</v>
      </c>
      <c r="CG7" s="38">
        <v>276.26</v>
      </c>
      <c r="CH7" s="38">
        <v>281.52999999999997</v>
      </c>
      <c r="CI7" s="38">
        <v>227.65</v>
      </c>
      <c r="CJ7" s="38">
        <v>225.27</v>
      </c>
      <c r="CK7" s="38">
        <v>202.08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41.63</v>
      </c>
      <c r="CS7" s="38">
        <v>44.89</v>
      </c>
      <c r="CT7" s="38">
        <v>32.42</v>
      </c>
      <c r="CU7" s="38">
        <v>35.15</v>
      </c>
      <c r="CV7" s="38">
        <v>38.04</v>
      </c>
      <c r="CW7" s="38">
        <v>58.98</v>
      </c>
      <c r="CX7" s="38">
        <v>58.29</v>
      </c>
      <c r="CY7" s="38">
        <v>57.23</v>
      </c>
      <c r="CZ7" s="38">
        <v>57.88</v>
      </c>
      <c r="DA7" s="38">
        <v>58.74</v>
      </c>
      <c r="DB7" s="38">
        <v>56.63</v>
      </c>
      <c r="DC7" s="38">
        <v>66.33</v>
      </c>
      <c r="DD7" s="38">
        <v>64.89</v>
      </c>
      <c r="DE7" s="38">
        <v>60.69</v>
      </c>
      <c r="DF7" s="38">
        <v>61.88</v>
      </c>
      <c r="DG7" s="38">
        <v>62.16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0.2</v>
      </c>
      <c r="EM7" s="38">
        <v>0.33</v>
      </c>
      <c r="EN7" s="38">
        <v>0.28999999999999998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2020-02-07T00:37:40Z</cp:lastPrinted>
  <dcterms:created xsi:type="dcterms:W3CDTF">2019-12-05T05:05:28Z</dcterms:created>
  <dcterms:modified xsi:type="dcterms:W3CDTF">2020-02-17T08:53:32Z</dcterms:modified>
  <cp:category/>
</cp:coreProperties>
</file>