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Zencho-fs.aicnw.intra.aichi\BC103000_総務部市町村課\理財G（全庁ファイルサーバー）\H31 データ\H31-7 佐藤（旧合併特例、一般事業等）\10　経営比較分析表（農集・漁集）\4　修正後\41　大口町\"/>
    </mc:Choice>
  </mc:AlternateContent>
  <xr:revisionPtr revIDLastSave="0" documentId="13_ncr:1_{25E58838-15F0-4420-A1F2-8F82B70A2BBC}" xr6:coauthVersionLast="36" xr6:coauthVersionMax="36" xr10:uidLastSave="{00000000-0000-0000-0000-000000000000}"/>
  <workbookProtection workbookAlgorithmName="SHA-512" workbookHashValue="IPteAFWg1tnjE20OAVFTNG7vplX3AJXDEQUdIyFUk0SRfHxqumYRtL7Gco+XbNwcnsGhsvJM1pvJ3ji683It1A==" workbookSaltValue="WvXIWH/nNVoFmKaIsG0gqA==" workbookSpinCount="100000" lockStructure="1"/>
  <bookViews>
    <workbookView xWindow="930" yWindow="0" windowWidth="19560" windowHeight="8040" xr2:uid="{00000000-000D-0000-FFFF-FFFF00000000}"/>
  </bookViews>
  <sheets>
    <sheet name="法非適用_下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B10" i="4"/>
  <c r="P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<sst xmlns="http://schemas.openxmlformats.org/spreadsheetml/2006/main" count="228" uniqueCount="113">
  <si>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</si>
  <si>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</si>
  <si>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</si>
  <si>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</si>
  <si>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</si>
  <si>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</si>
  <si>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</si>
  <si>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</si>
  <si>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</si>
  <si>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</si>
  <si>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</si>
  <si>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</si>
  <si>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</si>
  <si>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</si>
  <si>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</si>
  <si>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</si>
  <si>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</si>
  <si>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</si>
  <si>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</si>
  <si>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</si>
  <si>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</si>
  <si>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</si>
  <si>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</si>
  <si>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</si>
  <si>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</si>
  <si>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</si>
  <si>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</si>
  <si>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</si>
  <si>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</si>
  <si>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</si>
  <si>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</si>
  <si>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</si>
  <si>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</si>
  <si>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</si>
  <si>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</si>
  <si>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</si>
  <si>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</si>
  <si>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</si>
  <si>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</si>
  <si>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</si>
  <si>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</si>
  <si>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</si>
  <si>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</si>
  <si>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</si>
  <si>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</si>
  <si>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</si>
  <si>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</si>
  <si>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</si>
  <si>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</si>
  <si>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</si>
  <si>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</si>
  <si>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</si>
  <si>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</si>
  <si>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</si>
  <si>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</si>
  <si>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</si>
  <si>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</si>
  <si>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</si>
  <si>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</si>
  <si>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</si>
  <si>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</si>
  <si>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</si>
  <si>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</si>
  <si>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</si>
  <si>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</si>
  <si>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</si>
  <si>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</si>
  <si>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</si>
  <si>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</si>
  <si>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</si>
  <si>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</si>
  <si>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</si>
  <si>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</si>
  <si>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</si>
  <si>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</si>
  <si>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</si>
  <si>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</si>
  <si>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</si>
  <si>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</si>
  <si>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</si>
  <si>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</si>
  <si>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</si>
  <si>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</si>
  <si>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</si>
  <si>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</si>
  <si>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</si>
  <si>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</si>
  <si>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</si>
  <si>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</si>
  <si>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</si>
  <si>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</si>
  <si>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</si>
  <si>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</si>
  <si>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</si>
  <si>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</si>
  <si>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</si>
  <si>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</si>
  <si>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大口町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</si>
  <si>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</si>
  <si>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</si>
  <si>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</si>
  <si>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</si>
  <si>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</si>
  <si>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</si>
  <si>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</si>
  <si>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</si>
  <si>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</si>
  <si>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</si>
  <si>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</si>
  <si>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</si>
  <si>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供用開始より２７年経過しており、また施設利用率が１００%を超える状況となってきていることから計画的な管路の老朽化対策(不明水対策)が必要である。
管渠改善率が0％なのは現在までの改修工事はマンホールの止水修繕を行ってきていたためで、今後は管渠修繕に移っていく予定である。</t>
    <phoneticPr fontId="4"/>
  </si>
  <si>
    <t>令和２年度に公共下水道への編入を予定しており、管路は引き続き使用していくが、処理施設は不用となる。そのため処理施設の老朽化対策は必要最小限のものにとどめていく。しかし管路は、不明水率が約３５%と高いこともあり老朽化対策(不明水対策)を進める必要がある。
公共下水道へ編入することで当地区は起債残高もなく、隣接している大規模工場が接続されれば大きな収益改善が期待できる。
経営戦略については、令和２年度に公共下水道への編入を予定していることから、農業集落排水としては策定しない予定である。</t>
    <rPh sb="0" eb="2">
      <t>レイワ</t>
    </rPh>
    <rPh sb="127" eb="129">
      <t>コウキョウ</t>
    </rPh>
    <rPh sb="129" eb="132">
      <t>ゲスイドウ</t>
    </rPh>
    <rPh sb="140" eb="141">
      <t>トウ</t>
    </rPh>
    <rPh sb="158" eb="161">
      <t>ダイキボ</t>
    </rPh>
    <rPh sb="195" eb="197">
      <t>レイワ</t>
    </rPh>
    <phoneticPr fontId="4"/>
  </si>
  <si>
    <t>①収益的収支比率が100%を維持しているのは、一般会計からの繰入により不足分を補っているためである。
④企業債残高対事業規模比率が０％なのは建設に際して起債をしなかったためである。そのため、⑤経費回収率や⑥汚水処理原価が類似他団体よりも良くなっている。
H27とH30の⑤経費回収率の降下及び⑥汚水処理原価の上昇は、H27では汚泥処理系に不具合が発生し、溜まった汚泥の処理、清掃費用がかさんだため、H30では不明水対策の調査費がかさんだためである。なお、⑤経費回収率が100%を下回っているのは料金収入が不足気味であることを示している。
⑦施設利用率が100%を超えるようになってきたのは、⑧水洗化率が100%近いことに加え、不明水が計画を超えているためである。
⑧水洗化率は100%に近いところに来ている。なお、この地区は人口減少傾向にあり、最近の変動は、人口減少が利用者に集中したことの影響を受けている。</t>
    <rPh sb="204" eb="206">
      <t>フメイ</t>
    </rPh>
    <rPh sb="206" eb="207">
      <t>スイ</t>
    </rPh>
    <rPh sb="207" eb="209">
      <t>タイサク</t>
    </rPh>
    <rPh sb="210" eb="212">
      <t>チョウサ</t>
    </rPh>
    <rPh sb="212" eb="213">
      <t>ヒ</t>
    </rPh>
    <rPh sb="372" eb="374">
      <t>サイキン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</si>
</sst>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51-4530-9991-005EA3D9C21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C751-4530-9991-005EA3D9C21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106.05</c:v>
                </c:pt>
                <c:pt idx="1">
                  <c:v>107.81</c:v>
                </c:pt>
                <c:pt idx="2">
                  <c:v>102.02</c:v>
                </c:pt>
                <c:pt idx="3">
                  <c:v>106.8</c:v>
                </c:pt>
                <c:pt idx="4">
                  <c:v>100.5</c:v>
                </c:pt>
              </c:numCache>
            </c:numRef>
          </c:val>
          <c:extLst>
            <c:ext xmlns:c16="http://schemas.microsoft.com/office/drawing/2014/chart" uri="{C3380CC4-5D6E-409C-BE32-E72D297353CC}">
              <c16:uniqueId val="{00000000-759B-4EC7-80BD-409ADD142A5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759B-4EC7-80BD-409ADD142A5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96.32</c:v>
                </c:pt>
                <c:pt idx="1">
                  <c:v>97.53</c:v>
                </c:pt>
                <c:pt idx="2">
                  <c:v>98.35</c:v>
                </c:pt>
                <c:pt idx="3">
                  <c:v>97.3</c:v>
                </c:pt>
                <c:pt idx="4">
                  <c:v>96.72</c:v>
                </c:pt>
              </c:numCache>
            </c:numRef>
          </c:val>
          <c:extLst>
            <c:ext xmlns:c16="http://schemas.microsoft.com/office/drawing/2014/chart" uri="{C3380CC4-5D6E-409C-BE32-E72D297353CC}">
              <c16:uniqueId val="{00000000-398C-4506-803E-79C387BD3AF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398C-4506-803E-79C387BD3AF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DC2-4838-ACF8-E600308C641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C2-4838-ACF8-E600308C641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3C-417F-AA80-62446279B8C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3C-417F-AA80-62446279B8C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9C-4DE2-A168-02EBBB99051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9C-4DE2-A168-02EBBB99051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B5-436D-99DB-B03345024EE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B5-436D-99DB-B03345024EE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02-4B63-8FBE-357CF067AE0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02-4B63-8FBE-357CF067AE0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DC-4A30-88A2-C49670AD8D2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9EDC-4A30-88A2-C49670AD8D2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86.58</c:v>
                </c:pt>
                <c:pt idx="1">
                  <c:v>70.14</c:v>
                </c:pt>
                <c:pt idx="2">
                  <c:v>84.43</c:v>
                </c:pt>
                <c:pt idx="3">
                  <c:v>89.58</c:v>
                </c:pt>
                <c:pt idx="4">
                  <c:v>77.510000000000005</c:v>
                </c:pt>
              </c:numCache>
            </c:numRef>
          </c:val>
          <c:extLst>
            <c:ext xmlns:c16="http://schemas.microsoft.com/office/drawing/2014/chart" uri="{C3380CC4-5D6E-409C-BE32-E72D297353CC}">
              <c16:uniqueId val="{00000000-4459-4016-BBA2-6C2DC2A2694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4459-4016-BBA2-6C2DC2A2694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125.09</c:v>
                </c:pt>
                <c:pt idx="1">
                  <c:v>155.08000000000001</c:v>
                </c:pt>
                <c:pt idx="2">
                  <c:v>129.5</c:v>
                </c:pt>
                <c:pt idx="3">
                  <c:v>122.28</c:v>
                </c:pt>
                <c:pt idx="4">
                  <c:v>141.99</c:v>
                </c:pt>
              </c:numCache>
            </c:numRef>
          </c:val>
          <c:extLst>
            <c:ext xmlns:c16="http://schemas.microsoft.com/office/drawing/2014/chart" uri="{C3380CC4-5D6E-409C-BE32-E72D297353CC}">
              <c16:uniqueId val="{00000000-A03A-45A8-BFE2-6F587EF3315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A03A-45A8-BFE2-6F587EF3315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愛知県　大口町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24120</v>
      </c>
      <c r="AM8" s="50"/>
      <c r="AN8" s="50"/>
      <c r="AO8" s="50"/>
      <c r="AP8" s="50"/>
      <c r="AQ8" s="50"/>
      <c r="AR8" s="50"/>
      <c r="AS8" s="50"/>
      <c r="AT8" s="45">
        <f>データ!T6</f>
        <v>13.61</v>
      </c>
      <c r="AU8" s="45"/>
      <c r="AV8" s="45"/>
      <c r="AW8" s="45"/>
      <c r="AX8" s="45"/>
      <c r="AY8" s="45"/>
      <c r="AZ8" s="45"/>
      <c r="BA8" s="45"/>
      <c r="BB8" s="45">
        <f>データ!U6</f>
        <v>1772.23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5.18</v>
      </c>
      <c r="Q10" s="45"/>
      <c r="R10" s="45"/>
      <c r="S10" s="45"/>
      <c r="T10" s="45"/>
      <c r="U10" s="45"/>
      <c r="V10" s="45"/>
      <c r="W10" s="45">
        <f>データ!Q6</f>
        <v>73.989999999999995</v>
      </c>
      <c r="X10" s="45"/>
      <c r="Y10" s="45"/>
      <c r="Z10" s="45"/>
      <c r="AA10" s="45"/>
      <c r="AB10" s="45"/>
      <c r="AC10" s="45"/>
      <c r="AD10" s="50">
        <f>データ!R6</f>
        <v>1894</v>
      </c>
      <c r="AE10" s="50"/>
      <c r="AF10" s="50"/>
      <c r="AG10" s="50"/>
      <c r="AH10" s="50"/>
      <c r="AI10" s="50"/>
      <c r="AJ10" s="50"/>
      <c r="AK10" s="2"/>
      <c r="AL10" s="50">
        <f>データ!V6</f>
        <v>1251</v>
      </c>
      <c r="AM10" s="50"/>
      <c r="AN10" s="50"/>
      <c r="AO10" s="50"/>
      <c r="AP10" s="50"/>
      <c r="AQ10" s="50"/>
      <c r="AR10" s="50"/>
      <c r="AS10" s="50"/>
      <c r="AT10" s="45">
        <f>データ!W6</f>
        <v>1.1299999999999999</v>
      </c>
      <c r="AU10" s="45"/>
      <c r="AV10" s="45"/>
      <c r="AW10" s="45"/>
      <c r="AX10" s="45"/>
      <c r="AY10" s="45"/>
      <c r="AZ10" s="45"/>
      <c r="BA10" s="45"/>
      <c r="BB10" s="45">
        <f>データ!X6</f>
        <v>1107.08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112</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7pP82s+mAHwvbDCDE1ex8XMmbc4zhA41IHEkZDIurAg+pPKPD12jKL4+XBEKrCETSN71VibQ+ORKQU5rwF9M4w==" saltValue="sB8zTOYO1QfbdioTcKMGw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233617</v>
      </c>
      <c r="D6" s="33">
        <f t="shared" si="3"/>
        <v>47</v>
      </c>
      <c r="E6" s="33">
        <f t="shared" si="3"/>
        <v>17</v>
      </c>
      <c r="F6" s="33">
        <f t="shared" si="3"/>
        <v>5</v>
      </c>
      <c r="G6" s="33">
        <f t="shared" si="3"/>
        <v>0</v>
      </c>
      <c r="H6" s="33" t="str">
        <f t="shared" si="3"/>
        <v>愛知県　大口町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5.18</v>
      </c>
      <c r="Q6" s="34">
        <f t="shared" si="3"/>
        <v>73.989999999999995</v>
      </c>
      <c r="R6" s="34">
        <f t="shared" si="3"/>
        <v>1894</v>
      </c>
      <c r="S6" s="34">
        <f t="shared" si="3"/>
        <v>24120</v>
      </c>
      <c r="T6" s="34">
        <f t="shared" si="3"/>
        <v>13.61</v>
      </c>
      <c r="U6" s="34">
        <f t="shared" si="3"/>
        <v>1772.23</v>
      </c>
      <c r="V6" s="34">
        <f t="shared" si="3"/>
        <v>1251</v>
      </c>
      <c r="W6" s="34">
        <f t="shared" si="3"/>
        <v>1.1299999999999999</v>
      </c>
      <c r="X6" s="34">
        <f t="shared" si="3"/>
        <v>1107.08</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86.58</v>
      </c>
      <c r="BR6" s="35">
        <f t="shared" ref="BR6:BZ6" si="8">IF(BR7="",NA(),BR7)</f>
        <v>70.14</v>
      </c>
      <c r="BS6" s="35">
        <f t="shared" si="8"/>
        <v>84.43</v>
      </c>
      <c r="BT6" s="35">
        <f t="shared" si="8"/>
        <v>89.58</v>
      </c>
      <c r="BU6" s="35">
        <f t="shared" si="8"/>
        <v>77.510000000000005</v>
      </c>
      <c r="BV6" s="35">
        <f t="shared" si="8"/>
        <v>50.82</v>
      </c>
      <c r="BW6" s="35">
        <f t="shared" si="8"/>
        <v>52.19</v>
      </c>
      <c r="BX6" s="35">
        <f t="shared" si="8"/>
        <v>55.32</v>
      </c>
      <c r="BY6" s="35">
        <f t="shared" si="8"/>
        <v>59.8</v>
      </c>
      <c r="BZ6" s="35">
        <f t="shared" si="8"/>
        <v>57.77</v>
      </c>
      <c r="CA6" s="34" t="str">
        <f>IF(CA7="","",IF(CA7="-","【-】","【"&amp;SUBSTITUTE(TEXT(CA7,"#,##0.00"),"-","△")&amp;"】"))</f>
        <v>【59.51】</v>
      </c>
      <c r="CB6" s="35">
        <f>IF(CB7="",NA(),CB7)</f>
        <v>125.09</v>
      </c>
      <c r="CC6" s="35">
        <f t="shared" ref="CC6:CK6" si="9">IF(CC7="",NA(),CC7)</f>
        <v>155.08000000000001</v>
      </c>
      <c r="CD6" s="35">
        <f t="shared" si="9"/>
        <v>129.5</v>
      </c>
      <c r="CE6" s="35">
        <f t="shared" si="9"/>
        <v>122.28</v>
      </c>
      <c r="CF6" s="35">
        <f t="shared" si="9"/>
        <v>141.99</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106.05</v>
      </c>
      <c r="CN6" s="35">
        <f t="shared" ref="CN6:CV6" si="10">IF(CN7="",NA(),CN7)</f>
        <v>107.81</v>
      </c>
      <c r="CO6" s="35">
        <f t="shared" si="10"/>
        <v>102.02</v>
      </c>
      <c r="CP6" s="35">
        <f t="shared" si="10"/>
        <v>106.8</v>
      </c>
      <c r="CQ6" s="35">
        <f t="shared" si="10"/>
        <v>100.5</v>
      </c>
      <c r="CR6" s="35">
        <f t="shared" si="10"/>
        <v>53.24</v>
      </c>
      <c r="CS6" s="35">
        <f t="shared" si="10"/>
        <v>52.31</v>
      </c>
      <c r="CT6" s="35">
        <f t="shared" si="10"/>
        <v>60.65</v>
      </c>
      <c r="CU6" s="35">
        <f t="shared" si="10"/>
        <v>51.75</v>
      </c>
      <c r="CV6" s="35">
        <f t="shared" si="10"/>
        <v>50.68</v>
      </c>
      <c r="CW6" s="34" t="str">
        <f>IF(CW7="","",IF(CW7="-","【-】","【"&amp;SUBSTITUTE(TEXT(CW7,"#,##0.00"),"-","△")&amp;"】"))</f>
        <v>【52.23】</v>
      </c>
      <c r="CX6" s="35">
        <f>IF(CX7="",NA(),CX7)</f>
        <v>96.32</v>
      </c>
      <c r="CY6" s="35">
        <f t="shared" ref="CY6:DG6" si="11">IF(CY7="",NA(),CY7)</f>
        <v>97.53</v>
      </c>
      <c r="CZ6" s="35">
        <f t="shared" si="11"/>
        <v>98.35</v>
      </c>
      <c r="DA6" s="35">
        <f t="shared" si="11"/>
        <v>97.3</v>
      </c>
      <c r="DB6" s="35">
        <f t="shared" si="11"/>
        <v>96.72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233617</v>
      </c>
      <c r="D7" s="37">
        <v>47</v>
      </c>
      <c r="E7" s="37">
        <v>17</v>
      </c>
      <c r="F7" s="37">
        <v>5</v>
      </c>
      <c r="G7" s="37">
        <v>0</v>
      </c>
      <c r="H7" s="37" t="s">
        <v>97</v>
      </c>
      <c r="I7" s="37" t="s">
        <v>98</v>
      </c>
      <c r="J7" s="37" t="s">
        <v>99</v>
      </c>
      <c r="K7" s="37" t="s">
        <v>100</v>
      </c>
      <c r="L7" s="37" t="s">
        <v>101</v>
      </c>
      <c r="M7" s="37" t="s">
        <v>102</v>
      </c>
      <c r="N7" s="38" t="s">
        <v>103</v>
      </c>
      <c r="O7" s="38" t="s">
        <v>104</v>
      </c>
      <c r="P7" s="38">
        <v>5.18</v>
      </c>
      <c r="Q7" s="38">
        <v>73.989999999999995</v>
      </c>
      <c r="R7" s="38">
        <v>1894</v>
      </c>
      <c r="S7" s="38">
        <v>24120</v>
      </c>
      <c r="T7" s="38">
        <v>13.61</v>
      </c>
      <c r="U7" s="38">
        <v>1772.23</v>
      </c>
      <c r="V7" s="38">
        <v>1251</v>
      </c>
      <c r="W7" s="38">
        <v>1.1299999999999999</v>
      </c>
      <c r="X7" s="38">
        <v>1107.08</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86.58</v>
      </c>
      <c r="BR7" s="38">
        <v>70.14</v>
      </c>
      <c r="BS7" s="38">
        <v>84.43</v>
      </c>
      <c r="BT7" s="38">
        <v>89.58</v>
      </c>
      <c r="BU7" s="38">
        <v>77.510000000000005</v>
      </c>
      <c r="BV7" s="38">
        <v>50.82</v>
      </c>
      <c r="BW7" s="38">
        <v>52.19</v>
      </c>
      <c r="BX7" s="38">
        <v>55.32</v>
      </c>
      <c r="BY7" s="38">
        <v>59.8</v>
      </c>
      <c r="BZ7" s="38">
        <v>57.77</v>
      </c>
      <c r="CA7" s="38">
        <v>59.51</v>
      </c>
      <c r="CB7" s="38">
        <v>125.09</v>
      </c>
      <c r="CC7" s="38">
        <v>155.08000000000001</v>
      </c>
      <c r="CD7" s="38">
        <v>129.5</v>
      </c>
      <c r="CE7" s="38">
        <v>122.28</v>
      </c>
      <c r="CF7" s="38">
        <v>141.99</v>
      </c>
      <c r="CG7" s="38">
        <v>300.52</v>
      </c>
      <c r="CH7" s="38">
        <v>296.14</v>
      </c>
      <c r="CI7" s="38">
        <v>283.17</v>
      </c>
      <c r="CJ7" s="38">
        <v>263.76</v>
      </c>
      <c r="CK7" s="38">
        <v>274.35000000000002</v>
      </c>
      <c r="CL7" s="38">
        <v>261.45999999999998</v>
      </c>
      <c r="CM7" s="38">
        <v>106.05</v>
      </c>
      <c r="CN7" s="38">
        <v>107.81</v>
      </c>
      <c r="CO7" s="38">
        <v>102.02</v>
      </c>
      <c r="CP7" s="38">
        <v>106.8</v>
      </c>
      <c r="CQ7" s="38">
        <v>100.5</v>
      </c>
      <c r="CR7" s="38">
        <v>53.24</v>
      </c>
      <c r="CS7" s="38">
        <v>52.31</v>
      </c>
      <c r="CT7" s="38">
        <v>60.65</v>
      </c>
      <c r="CU7" s="38">
        <v>51.75</v>
      </c>
      <c r="CV7" s="38">
        <v>50.68</v>
      </c>
      <c r="CW7" s="38">
        <v>52.23</v>
      </c>
      <c r="CX7" s="38">
        <v>96.32</v>
      </c>
      <c r="CY7" s="38">
        <v>97.53</v>
      </c>
      <c r="CZ7" s="38">
        <v>98.35</v>
      </c>
      <c r="DA7" s="38">
        <v>97.3</v>
      </c>
      <c r="DB7" s="38">
        <v>96.72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2020-01-21T02:08:42Z</cp:lastPrinted>
  <dcterms:created xsi:type="dcterms:W3CDTF">2019-12-05T05:20:37Z</dcterms:created>
  <dcterms:modified xsi:type="dcterms:W3CDTF">2020-02-14T00:45:33Z</dcterms:modified>
  <cp:category/>
</cp:coreProperties>
</file>