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50　武豊町\"/>
    </mc:Choice>
  </mc:AlternateContent>
  <xr:revisionPtr revIDLastSave="0" documentId="13_ncr:1_{C016EF65-5D3E-4579-BF57-6D98CFC5EA38}" xr6:coauthVersionLast="36" xr6:coauthVersionMax="36" xr10:uidLastSave="{00000000-0000-0000-0000-000000000000}"/>
  <workbookProtection workbookAlgorithmName="SHA-512" workbookHashValue="qU3aZ+DfgmbLaoSyux9dz41XEO8NCddFxCeBnDRb0GfHmedwSfT1A4TIlbj4SjGvXFCBfMHJFcjyfqVxuMQc2Q==" workbookSaltValue="zBVXNBCLpmuS12D2fi+zFQ=="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P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<sst xmlns="http://schemas.openxmlformats.org/spreadsheetml/2006/main" count="228" uniqueCount="116">
  <si>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</si>
  <si>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</si>
  <si>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</si>
  <si>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</si>
  <si>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</si>
  <si>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</si>
  <si>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</si>
  <si>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</si>
  <si>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</si>
  <si>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</si>
  <si>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</si>
  <si>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</si>
  <si>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</si>
  <si>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</si>
  <si>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</si>
  <si>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</si>
  <si>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</si>
  <si>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</si>
  <si>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</si>
  <si>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</si>
  <si>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</si>
  <si>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</si>
  <si>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</si>
  <si>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</si>
  <si>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</si>
  <si>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</si>
  <si>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</si>
  <si>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</si>
  <si>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</si>
  <si>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</si>
  <si>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</si>
  <si>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</si>
  <si>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</si>
  <si>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</si>
  <si>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</si>
  <si>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</si>
  <si>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</si>
  <si>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</si>
  <si>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</si>
  <si>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</si>
  <si>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</si>
  <si>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</si>
  <si>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</si>
  <si>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</si>
  <si>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</si>
  <si>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</si>
  <si>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</si>
  <si>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</si>
  <si>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</si>
  <si>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</si>
  <si>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</si>
  <si>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</si>
  <si>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</si>
  <si>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</si>
  <si>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</si>
  <si>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</si>
  <si>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</si>
  <si>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</si>
  <si>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</si>
  <si>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</si>
  <si>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</si>
  <si>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</si>
  <si>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</si>
  <si>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</si>
  <si>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</si>
  <si>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</si>
  <si>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</si>
  <si>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</si>
  <si>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</si>
  <si>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</si>
  <si>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</si>
  <si>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</si>
  <si>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</si>
  <si>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</si>
  <si>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</si>
  <si>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</si>
  <si>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</si>
  <si>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</si>
  <si>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</si>
  <si>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</si>
  <si>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</si>
  <si>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</si>
  <si>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</si>
  <si>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</si>
  <si>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</si>
  <si>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</si>
  <si>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</si>
  <si>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</si>
  <si>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</si>
  <si>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</si>
  <si>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</si>
  <si>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</si>
  <si>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</si>
  <si>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</si>
  <si>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</si>
  <si>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</si>
  <si>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</si>
  <si>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</si>
  <si>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</si>
  <si>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</si>
  <si>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</si>
  <si>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</si>
  <si>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</si>
  <si>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</si>
  <si>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</si>
  <si>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</si>
  <si>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</si>
  <si>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</si>
  <si>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</si>
  <si>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</si>
  <si>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</si>
  <si>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</si>
  <si>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</si>
  <si>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両地区で面整備が完了しており、区域内人口・水洗化人口が減少傾向のため、今後水洗化率の上昇による、使用料収入の増加は見込めません。こうした中、2つの浄化センターの処理施設が、間もなく更新の時期を迎えます。その経済性から、処理施設を更新するよりも、浄化センターを廃止し、公共下水道へ接続する方が経営改善につながると考え、今後は最低限の維持管理を行いながら、令和2年4月より農業集落排水を公共下水道へ接続し、同年公共下水道の経営戦略策定も行う予定です。</t>
    <rPh sb="177" eb="179">
      <t>レイワ</t>
    </rPh>
    <phoneticPr fontId="4"/>
  </si>
  <si>
    <t>　市原地区は平成8年、原田地区は平成10年から12年にかけて順次供用開始しました。下水道管渠は、耐用年数が50年のため、現在老朽化している管渠はありません。今後は管渠の調査を行い、補修が必要な場合は随時更新工事を行っていきます。</t>
    <phoneticPr fontId="4"/>
  </si>
  <si>
    <t xml:space="preserve">　武豊町には2つの農業集落排水地区があり、市原地区は平成8年、原田地区は平成10年から12年にかけて順次供用開始されました。現在は、新規の工事は行っておらず、これまでに借り入れた地方債の償還と、適正な維持管理を行っています。
　現在の経営状況について、①収益的収支比率が平成27年度に約100％となり、大きく数値が上がっています。しかし、これは一般会計繰入金の増加によるもので、⑤経費回収率は40％程度であり、依然として汚水処理に係る経費が使用料以外の収入により賄われていることが分かります。近年では、平成24年以降区域内人口・水洗化人口が減少傾向であり、それに伴い有収水量の増加も見込めないため、④企業債残高対事業規模比率や、⑥汚水処理原価、⑧水洗化率の数値の大幅な改善は見込めません。経営の健全化に向けて、令和2年4月の公共下水道への接続までは、維持管理費や修繕費等の費用をおさえるなどの経営努力が必要となります。
</t>
    <rPh sb="199" eb="201">
      <t>テイド</t>
    </rPh>
    <rPh sb="355" eb="35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</si>
</sst>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05-4082-AFC5-1A0E441537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905-4082-AFC5-1A0E441537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49.11</c:v>
                </c:pt>
                <c:pt idx="1">
                  <c:v>51.37</c:v>
                </c:pt>
                <c:pt idx="2">
                  <c:v>51.37</c:v>
                </c:pt>
                <c:pt idx="3">
                  <c:v>51.37</c:v>
                </c:pt>
                <c:pt idx="4">
                  <c:v>52.99</c:v>
                </c:pt>
              </c:numCache>
            </c:numRef>
          </c:val>
          <c:extLst>
            <c:ext xmlns:c16="http://schemas.microsoft.com/office/drawing/2014/chart" uri="{C3380CC4-5D6E-409C-BE32-E72D297353CC}">
              <c16:uniqueId val="{00000000-A9C8-493C-8B66-307011B613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9C8-493C-8B66-307011B613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90.22</c:v>
                </c:pt>
                <c:pt idx="1">
                  <c:v>91.15</c:v>
                </c:pt>
                <c:pt idx="2">
                  <c:v>91.11</c:v>
                </c:pt>
                <c:pt idx="3">
                  <c:v>91.07</c:v>
                </c:pt>
                <c:pt idx="4">
                  <c:v>91.12</c:v>
                </c:pt>
              </c:numCache>
            </c:numRef>
          </c:val>
          <c:extLst>
            <c:ext xmlns:c16="http://schemas.microsoft.com/office/drawing/2014/chart" uri="{C3380CC4-5D6E-409C-BE32-E72D297353CC}">
              <c16:uniqueId val="{00000000-C81C-48FF-907E-75AF4EC40F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81C-48FF-907E-75AF4EC40F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66.430000000000007</c:v>
                </c:pt>
                <c:pt idx="1">
                  <c:v>99.33</c:v>
                </c:pt>
                <c:pt idx="2">
                  <c:v>98.9</c:v>
                </c:pt>
                <c:pt idx="3">
                  <c:v>98.88</c:v>
                </c:pt>
                <c:pt idx="4">
                  <c:v>99.21</c:v>
                </c:pt>
              </c:numCache>
            </c:numRef>
          </c:val>
          <c:extLst>
            <c:ext xmlns:c16="http://schemas.microsoft.com/office/drawing/2014/chart" uri="{C3380CC4-5D6E-409C-BE32-E72D297353CC}">
              <c16:uniqueId val="{00000000-252B-4F57-ADB5-9B376EC006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B-4F57-ADB5-9B376EC006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8-490C-8B8E-1EA1A99D02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8-490C-8B8E-1EA1A99D02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F6-4A65-B5EA-0BDE4EE466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6-4A65-B5EA-0BDE4EE466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D-4614-A6BB-71A1A6682A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D-4614-A6BB-71A1A6682A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C-45B0-8039-A432FE2388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C-45B0-8039-A432FE2388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76.19</c:v>
                </c:pt>
                <c:pt idx="1">
                  <c:v>34.97</c:v>
                </c:pt>
                <c:pt idx="2">
                  <c:v>32.85</c:v>
                </c:pt>
                <c:pt idx="3">
                  <c:v>29.57</c:v>
                </c:pt>
                <c:pt idx="4">
                  <c:v>26.81</c:v>
                </c:pt>
              </c:numCache>
            </c:numRef>
          </c:val>
          <c:extLst>
            <c:ext xmlns:c16="http://schemas.microsoft.com/office/drawing/2014/chart" uri="{C3380CC4-5D6E-409C-BE32-E72D297353CC}">
              <c16:uniqueId val="{00000000-16CB-433C-80D5-450B9D18AD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6CB-433C-80D5-450B9D18AD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36.61</c:v>
                </c:pt>
                <c:pt idx="1">
                  <c:v>35.74</c:v>
                </c:pt>
                <c:pt idx="2">
                  <c:v>40</c:v>
                </c:pt>
                <c:pt idx="3">
                  <c:v>40.33</c:v>
                </c:pt>
                <c:pt idx="4">
                  <c:v>39.1</c:v>
                </c:pt>
              </c:numCache>
            </c:numRef>
          </c:val>
          <c:extLst>
            <c:ext xmlns:c16="http://schemas.microsoft.com/office/drawing/2014/chart" uri="{C3380CC4-5D6E-409C-BE32-E72D297353CC}">
              <c16:uniqueId val="{00000000-4E0D-40FE-858C-52E1A3D60C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E0D-40FE-858C-52E1A3D60C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346.1</c:v>
                </c:pt>
                <c:pt idx="1">
                  <c:v>362.82</c:v>
                </c:pt>
                <c:pt idx="2">
                  <c:v>319.83999999999997</c:v>
                </c:pt>
                <c:pt idx="3">
                  <c:v>317.55</c:v>
                </c:pt>
                <c:pt idx="4">
                  <c:v>323.62</c:v>
                </c:pt>
              </c:numCache>
            </c:numRef>
          </c:val>
          <c:extLst>
            <c:ext xmlns:c16="http://schemas.microsoft.com/office/drawing/2014/chart" uri="{C3380CC4-5D6E-409C-BE32-E72D297353CC}">
              <c16:uniqueId val="{00000000-CE51-4B33-94A6-636383992E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E51-4B33-94A6-636383992E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武豊町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43530</v>
      </c>
      <c r="AM8" s="68"/>
      <c r="AN8" s="68"/>
      <c r="AO8" s="68"/>
      <c r="AP8" s="68"/>
      <c r="AQ8" s="68"/>
      <c r="AR8" s="68"/>
      <c r="AS8" s="68"/>
      <c r="AT8" s="67">
        <f>データ!T6</f>
        <v>26.38</v>
      </c>
      <c r="AU8" s="67"/>
      <c r="AV8" s="67"/>
      <c r="AW8" s="67"/>
      <c r="AX8" s="67"/>
      <c r="AY8" s="67"/>
      <c r="AZ8" s="67"/>
      <c r="BA8" s="67"/>
      <c r="BB8" s="67">
        <f>データ!U6</f>
        <v>1650.11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2.09</v>
      </c>
      <c r="Q10" s="67"/>
      <c r="R10" s="67"/>
      <c r="S10" s="67"/>
      <c r="T10" s="67"/>
      <c r="U10" s="67"/>
      <c r="V10" s="67"/>
      <c r="W10" s="67">
        <f>データ!Q6</f>
        <v>75.47</v>
      </c>
      <c r="X10" s="67"/>
      <c r="Y10" s="67"/>
      <c r="Z10" s="67"/>
      <c r="AA10" s="67"/>
      <c r="AB10" s="67"/>
      <c r="AC10" s="67"/>
      <c r="AD10" s="68">
        <f>データ!R6</f>
        <v>1836</v>
      </c>
      <c r="AE10" s="68"/>
      <c r="AF10" s="68"/>
      <c r="AG10" s="68"/>
      <c r="AH10" s="68"/>
      <c r="AI10" s="68"/>
      <c r="AJ10" s="68"/>
      <c r="AK10" s="2"/>
      <c r="AL10" s="68">
        <f>データ!V6</f>
        <v>912</v>
      </c>
      <c r="AM10" s="68"/>
      <c r="AN10" s="68"/>
      <c r="AO10" s="68"/>
      <c r="AP10" s="68"/>
      <c r="AQ10" s="68"/>
      <c r="AR10" s="68"/>
      <c r="AS10" s="68"/>
      <c r="AT10" s="67">
        <f>データ!W6</f>
        <v>1.19</v>
      </c>
      <c r="AU10" s="67"/>
      <c r="AV10" s="67"/>
      <c r="AW10" s="67"/>
      <c r="AX10" s="67"/>
      <c r="AY10" s="67"/>
      <c r="AZ10" s="67"/>
      <c r="BA10" s="67"/>
      <c r="BB10" s="67">
        <f>データ!X6</f>
        <v>766.39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46</v>
      </c>
      <c r="O86" s="26" t="str">
        <f>データ!EO6</f>
        <v>【0.02】</v>
      </c>
    </row>
  </sheetData>
  <sheetProtection algorithmName="SHA-512" hashValue="BQ4R3LnFEkFs5/o7/BztyWCzuut6erzRZQbaYTXpD8YflVnZUD+Mq4YaF+3gyKaJfg7JVoFlFpZYD0nRxmgB1w==" saltValue="KHMYhQw/shoYqMkc0sgE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234478</v>
      </c>
      <c r="D6" s="33">
        <f t="shared" si="3"/>
        <v>47</v>
      </c>
      <c r="E6" s="33">
        <f t="shared" si="3"/>
        <v>17</v>
      </c>
      <c r="F6" s="33">
        <f t="shared" si="3"/>
        <v>5</v>
      </c>
      <c r="G6" s="33">
        <f t="shared" si="3"/>
        <v>0</v>
      </c>
      <c r="H6" s="33" t="str">
        <f t="shared" si="3"/>
        <v>愛知県　武豊町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2.09</v>
      </c>
      <c r="Q6" s="34">
        <f t="shared" si="3"/>
        <v>75.47</v>
      </c>
      <c r="R6" s="34">
        <f t="shared" si="3"/>
        <v>1836</v>
      </c>
      <c r="S6" s="34">
        <f t="shared" si="3"/>
        <v>43530</v>
      </c>
      <c r="T6" s="34">
        <f t="shared" si="3"/>
        <v>26.38</v>
      </c>
      <c r="U6" s="34">
        <f t="shared" si="3"/>
        <v>1650.11</v>
      </c>
      <c r="V6" s="34">
        <f t="shared" si="3"/>
        <v>912</v>
      </c>
      <c r="W6" s="34">
        <f t="shared" si="3"/>
        <v>1.19</v>
      </c>
      <c r="X6" s="34">
        <f t="shared" si="3"/>
        <v>766.39</v>
      </c>
      <c r="Y6" s="35">
        <f>IF(Y7="",NA(),Y7)</f>
        <v>66.430000000000007</v>
      </c>
      <c r="Z6" s="35">
        <f t="shared" ref="Z6:AH6" si="4">IF(Z7="",NA(),Z7)</f>
        <v>99.33</v>
      </c>
      <c r="AA6" s="35">
        <f t="shared" si="4"/>
        <v>98.9</v>
      </c>
      <c r="AB6" s="35">
        <f t="shared" si="4"/>
        <v>98.88</v>
      </c>
      <c r="AC6" s="35">
        <f t="shared" si="4"/>
        <v>99.21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76.19</v>
      </c>
      <c r="BG6" s="35">
        <f t="shared" ref="BG6:BO6" si="7">IF(BG7="",NA(),BG7)</f>
        <v>34.97</v>
      </c>
      <c r="BH6" s="35">
        <f t="shared" si="7"/>
        <v>32.85</v>
      </c>
      <c r="BI6" s="35">
        <f t="shared" si="7"/>
        <v>29.57</v>
      </c>
      <c r="BJ6" s="35">
        <f t="shared" si="7"/>
        <v>26.81</v>
      </c>
      <c r="BK6" s="35">
        <f t="shared" si="7"/>
        <v>1044.8</v>
      </c>
      <c r="BL6" s="35">
        <f t="shared" si="7"/>
        <v>1081.8</v>
      </c>
      <c r="BM6" s="35">
        <f t="shared" si="7"/>
        <v>974.93</v>
      </c>
      <c r="BN6" s="35">
        <f t="shared" si="7"/>
        <v>855.8</v>
      </c>
      <c r="BO6" s="35">
        <f t="shared" si="7"/>
        <v>789.46</v>
      </c>
      <c r="BP6" s="34" t="str">
        <f>IF(BP7="","",IF(BP7="-","【-】","【"&amp;SUBSTITUTE(TEXT(BP7,"#,##0.00"),"-","△")&amp;"】"))</f>
        <v>【747.76】</v>
      </c>
      <c r="BQ6" s="35">
        <f>IF(BQ7="",NA(),BQ7)</f>
        <v>36.61</v>
      </c>
      <c r="BR6" s="35">
        <f t="shared" ref="BR6:BZ6" si="8">IF(BR7="",NA(),BR7)</f>
        <v>35.74</v>
      </c>
      <c r="BS6" s="35">
        <f t="shared" si="8"/>
        <v>40</v>
      </c>
      <c r="BT6" s="35">
        <f t="shared" si="8"/>
        <v>40.33</v>
      </c>
      <c r="BU6" s="35">
        <f t="shared" si="8"/>
        <v>39.1</v>
      </c>
      <c r="BV6" s="35">
        <f t="shared" si="8"/>
        <v>50.82</v>
      </c>
      <c r="BW6" s="35">
        <f t="shared" si="8"/>
        <v>52.19</v>
      </c>
      <c r="BX6" s="35">
        <f t="shared" si="8"/>
        <v>55.32</v>
      </c>
      <c r="BY6" s="35">
        <f t="shared" si="8"/>
        <v>59.8</v>
      </c>
      <c r="BZ6" s="35">
        <f t="shared" si="8"/>
        <v>57.77</v>
      </c>
      <c r="CA6" s="34" t="str">
        <f>IF(CA7="","",IF(CA7="-","【-】","【"&amp;SUBSTITUTE(TEXT(CA7,"#,##0.00"),"-","△")&amp;"】"))</f>
        <v>【59.51】</v>
      </c>
      <c r="CB6" s="35">
        <f>IF(CB7="",NA(),CB7)</f>
        <v>346.1</v>
      </c>
      <c r="CC6" s="35">
        <f t="shared" ref="CC6:CK6" si="9">IF(CC7="",NA(),CC7)</f>
        <v>362.82</v>
      </c>
      <c r="CD6" s="35">
        <f t="shared" si="9"/>
        <v>319.83999999999997</v>
      </c>
      <c r="CE6" s="35">
        <f t="shared" si="9"/>
        <v>317.55</v>
      </c>
      <c r="CF6" s="35">
        <f t="shared" si="9"/>
        <v>323.62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49.11</v>
      </c>
      <c r="CN6" s="35">
        <f t="shared" ref="CN6:CV6" si="10">IF(CN7="",NA(),CN7)</f>
        <v>51.37</v>
      </c>
      <c r="CO6" s="35">
        <f t="shared" si="10"/>
        <v>51.37</v>
      </c>
      <c r="CP6" s="35">
        <f t="shared" si="10"/>
        <v>51.37</v>
      </c>
      <c r="CQ6" s="35">
        <f t="shared" si="10"/>
        <v>52.99</v>
      </c>
      <c r="CR6" s="35">
        <f t="shared" si="10"/>
        <v>53.24</v>
      </c>
      <c r="CS6" s="35">
        <f t="shared" si="10"/>
        <v>52.31</v>
      </c>
      <c r="CT6" s="35">
        <f t="shared" si="10"/>
        <v>60.65</v>
      </c>
      <c r="CU6" s="35">
        <f t="shared" si="10"/>
        <v>51.75</v>
      </c>
      <c r="CV6" s="35">
        <f t="shared" si="10"/>
        <v>50.68</v>
      </c>
      <c r="CW6" s="34" t="str">
        <f>IF(CW7="","",IF(CW7="-","【-】","【"&amp;SUBSTITUTE(TEXT(CW7,"#,##0.00"),"-","△")&amp;"】"))</f>
        <v>【52.23】</v>
      </c>
      <c r="CX6" s="35">
        <f>IF(CX7="",NA(),CX7)</f>
        <v>90.22</v>
      </c>
      <c r="CY6" s="35">
        <f t="shared" ref="CY6:DG6" si="11">IF(CY7="",NA(),CY7)</f>
        <v>91.15</v>
      </c>
      <c r="CZ6" s="35">
        <f t="shared" si="11"/>
        <v>91.11</v>
      </c>
      <c r="DA6" s="35">
        <f t="shared" si="11"/>
        <v>91.07</v>
      </c>
      <c r="DB6" s="35">
        <f t="shared" si="11"/>
        <v>91.12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234478</v>
      </c>
      <c r="D7" s="37">
        <v>47</v>
      </c>
      <c r="E7" s="37">
        <v>17</v>
      </c>
      <c r="F7" s="37">
        <v>5</v>
      </c>
      <c r="G7" s="37">
        <v>0</v>
      </c>
      <c r="H7" s="37" t="s">
        <v>100</v>
      </c>
      <c r="I7" s="37" t="s">
        <v>101</v>
      </c>
      <c r="J7" s="37" t="s">
        <v>102</v>
      </c>
      <c r="K7" s="37" t="s">
        <v>103</v>
      </c>
      <c r="L7" s="37" t="s">
        <v>104</v>
      </c>
      <c r="M7" s="37" t="s">
        <v>105</v>
      </c>
      <c r="N7" s="38" t="s">
        <v>106</v>
      </c>
      <c r="O7" s="38" t="s">
        <v>107</v>
      </c>
      <c r="P7" s="38">
        <v>2.09</v>
      </c>
      <c r="Q7" s="38">
        <v>75.47</v>
      </c>
      <c r="R7" s="38">
        <v>1836</v>
      </c>
      <c r="S7" s="38">
        <v>43530</v>
      </c>
      <c r="T7" s="38">
        <v>26.38</v>
      </c>
      <c r="U7" s="38">
        <v>1650.11</v>
      </c>
      <c r="V7" s="38">
        <v>912</v>
      </c>
      <c r="W7" s="38">
        <v>1.19</v>
      </c>
      <c r="X7" s="38">
        <v>766.39</v>
      </c>
      <c r="Y7" s="38">
        <v>66.430000000000007</v>
      </c>
      <c r="Z7" s="38">
        <v>99.33</v>
      </c>
      <c r="AA7" s="38">
        <v>98.9</v>
      </c>
      <c r="AB7" s="38">
        <v>98.88</v>
      </c>
      <c r="AC7" s="38">
        <v>99.21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76.19</v>
      </c>
      <c r="BG7" s="38">
        <v>34.97</v>
      </c>
      <c r="BH7" s="38">
        <v>32.85</v>
      </c>
      <c r="BI7" s="38">
        <v>29.57</v>
      </c>
      <c r="BJ7" s="38">
        <v>26.81</v>
      </c>
      <c r="BK7" s="38">
        <v>1044.8</v>
      </c>
      <c r="BL7" s="38">
        <v>1081.8</v>
      </c>
      <c r="BM7" s="38">
        <v>974.93</v>
      </c>
      <c r="BN7" s="38">
        <v>855.8</v>
      </c>
      <c r="BO7" s="38">
        <v>789.46</v>
      </c>
      <c r="BP7" s="38">
        <v>747.76</v>
      </c>
      <c r="BQ7" s="38">
        <v>36.61</v>
      </c>
      <c r="BR7" s="38">
        <v>35.74</v>
      </c>
      <c r="BS7" s="38">
        <v>40</v>
      </c>
      <c r="BT7" s="38">
        <v>40.33</v>
      </c>
      <c r="BU7" s="38">
        <v>39.1</v>
      </c>
      <c r="BV7" s="38">
        <v>50.82</v>
      </c>
      <c r="BW7" s="38">
        <v>52.19</v>
      </c>
      <c r="BX7" s="38">
        <v>55.32</v>
      </c>
      <c r="BY7" s="38">
        <v>59.8</v>
      </c>
      <c r="BZ7" s="38">
        <v>57.77</v>
      </c>
      <c r="CA7" s="38">
        <v>59.51</v>
      </c>
      <c r="CB7" s="38">
        <v>346.1</v>
      </c>
      <c r="CC7" s="38">
        <v>362.82</v>
      </c>
      <c r="CD7" s="38">
        <v>319.83999999999997</v>
      </c>
      <c r="CE7" s="38">
        <v>317.55</v>
      </c>
      <c r="CF7" s="38">
        <v>323.62</v>
      </c>
      <c r="CG7" s="38">
        <v>300.52</v>
      </c>
      <c r="CH7" s="38">
        <v>296.14</v>
      </c>
      <c r="CI7" s="38">
        <v>283.17</v>
      </c>
      <c r="CJ7" s="38">
        <v>263.76</v>
      </c>
      <c r="CK7" s="38">
        <v>274.35000000000002</v>
      </c>
      <c r="CL7" s="38">
        <v>261.45999999999998</v>
      </c>
      <c r="CM7" s="38">
        <v>49.11</v>
      </c>
      <c r="CN7" s="38">
        <v>51.37</v>
      </c>
      <c r="CO7" s="38">
        <v>51.37</v>
      </c>
      <c r="CP7" s="38">
        <v>51.37</v>
      </c>
      <c r="CQ7" s="38">
        <v>52.99</v>
      </c>
      <c r="CR7" s="38">
        <v>53.24</v>
      </c>
      <c r="CS7" s="38">
        <v>52.31</v>
      </c>
      <c r="CT7" s="38">
        <v>60.65</v>
      </c>
      <c r="CU7" s="38">
        <v>51.75</v>
      </c>
      <c r="CV7" s="38">
        <v>50.68</v>
      </c>
      <c r="CW7" s="38">
        <v>52.23</v>
      </c>
      <c r="CX7" s="38">
        <v>90.22</v>
      </c>
      <c r="CY7" s="38">
        <v>91.15</v>
      </c>
      <c r="CZ7" s="38">
        <v>91.11</v>
      </c>
      <c r="DA7" s="38">
        <v>91.07</v>
      </c>
      <c r="DB7" s="38">
        <v>91.12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2020-02-14T00:53:24Z</cp:lastPrinted>
  <dcterms:created xsi:type="dcterms:W3CDTF">2019-12-05T05:20:39Z</dcterms:created>
  <dcterms:modified xsi:type="dcterms:W3CDTF">2020-02-14T00:53:25Z</dcterms:modified>
  <cp:category/>
</cp:coreProperties>
</file>