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J00145300\Desktop\kkkkkk\"/>
    </mc:Choice>
  </mc:AlternateContent>
  <workbookProtection workbookAlgorithmName="SHA-512" workbookHashValue="WcTKF+kvn2jBSbLyTwXPawtfa5NSVXX+sspVnpRGEYxId7uEijhLTTbfZf1FdALc34XBJJdCto7afv4Un17Ttg==" workbookSaltValue="DQ4o/Iog5VOKaWaD+mM/m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<sst xmlns="http://schemas.openxmlformats.org/spreadsheetml/2006/main" count="275" uniqueCount="115">
  <si>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</si>
  <si>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</si>
  <si>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</si>
  <si>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</si>
  <si>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</si>
  <si>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</si>
  <si>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</si>
  <si>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</si>
  <si>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</si>
  <si>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</si>
  <si>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</si>
  <si>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</si>
  <si>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</si>
  <si>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</si>
  <si>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</si>
  <si>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</si>
  <si>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</si>
  <si>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</si>
  <si>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</si>
  <si>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</si>
  <si>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</si>
  <si>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</si>
  <si>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</si>
  <si>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</si>
  <si>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</si>
  <si>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</si>
  <si>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</si>
  <si>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</si>
  <si>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</si>
  <si>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</si>
  <si>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</si>
  <si>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</si>
  <si>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</si>
  <si>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</si>
  <si>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</si>
  <si>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</si>
  <si>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</si>
  <si>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</si>
  <si>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</si>
  <si>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</si>
  <si>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</si>
  <si>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</si>
  <si>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</si>
  <si>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</si>
  <si>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</si>
  <si>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</si>
  <si>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</si>
  <si>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</si>
  <si>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</si>
  <si>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</si>
  <si>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</si>
  <si>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</si>
  <si>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</si>
  <si>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</si>
  <si>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</si>
  <si>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</si>
  <si>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</si>
  <si>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</si>
  <si>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</si>
  <si>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</si>
  <si>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</si>
  <si>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</si>
  <si>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</si>
  <si>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</si>
  <si>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</si>
  <si>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</si>
  <si>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</si>
  <si>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</si>
  <si>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</si>
  <si>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</si>
  <si>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</si>
  <si>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</si>
  <si>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</si>
  <si>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</si>
  <si>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</si>
  <si>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</si>
  <si>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</si>
  <si>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</si>
  <si>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</si>
  <si>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</si>
  <si>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</si>
  <si>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</si>
  <si>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</si>
  <si>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</si>
  <si>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</si>
  <si>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</si>
  <si>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</si>
  <si>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</si>
  <si>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</si>
  <si>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</si>
  <si>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</si>
  <si>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</si>
  <si>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</si>
  <si>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</si>
  <si>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</si>
  <si>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愛知県　長久手市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</si>
  <si>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</si>
  <si>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</si>
  <si>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</si>
  <si>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</si>
  <si>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</si>
  <si>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</si>
  <si>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</si>
  <si>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</si>
  <si>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</si>
  <si>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</si>
  <si>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</si>
  <si>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</si>
  <si>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</si>
  <si>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</si>
  <si>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</si>
  <si>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</si>
  <si>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
　平成30年度より地方公営企業法の財務適用を行い、同年度より減価償却費を算定していることから、減価償却費累計額も平均値より低くなっている。しかし、昭和56年に供用開始しており、施設等の老朽化が進行しているため、改築更新等を検討していく必要がある。</t>
  </si>
  <si>
    <t>　経営の健全性・効率性に係る指標について、平均値を上回っているが、施設等の老朽化が進行しているため、引き続き収入の確保と事業の効率化等を進めていき、効率的に改築更新を行う必要がある。特に収入を確保するために、使用料の改定を検討していく。
　老朽化については、平成30年度から地方公営企業法適用しているため率は低くなっているが、供用開始から40年経過しているので効率的に更新を進めていく必要がある。
　令和元年度経営戦略策定済み、令和６年度経営戦略見直し予定。</t>
    <rPh sb="91" eb="92">
      <t>トク</t>
    </rPh>
    <rPh sb="93" eb="95">
      <t>シュウニュウ</t>
    </rPh>
    <rPh sb="96" eb="98">
      <t>カクホ</t>
    </rPh>
    <rPh sb="104" eb="107">
      <t>シヨウリョウ</t>
    </rPh>
    <rPh sb="108" eb="110">
      <t>カイテイ</t>
    </rPh>
    <rPh sb="111" eb="113">
      <t>ケントウ</t>
    </rPh>
    <rPh sb="163" eb="165">
      <t>キョウヨウ</t>
    </rPh>
    <rPh sb="165" eb="167">
      <t>カイシ</t>
    </rPh>
    <rPh sb="171" eb="172">
      <t>ネン</t>
    </rPh>
    <rPh sb="172" eb="174">
      <t>ケイカ</t>
    </rPh>
    <phoneticPr fontId="1"/>
  </si>
  <si>
    <t>平成30年度より地方公営企業法の財務適用を行っている。
①経常収支比率
　一般会計繰入金等により100％を超え、平均値を上回っている。今後の更新投資等の財源確保のため、引き続き収入の確保、事業の効率化及び使用料の改定等を検討する必要がある。
③流動比率
　処理場の自家発電機の更新工事があり工事費が膨らんだため、前年比で大幅な下落となった。収入の確保、事業の効率化及び使用料の改定等を検討する必要がある。
④企業債残高対事業規模比率
　企業債は、令和７年度に償還完了予定。
⑤経費回収率
　経費回収率は100％を下回っており、収入の確保、事業の効率化及び使用料の改定等を検討する必要がある。
⑥汚水処理原価
　有収水量は人口増加に伴い増加し、汚水処理費は安定しているため、汚水処理原価は平均値を下回っているが、今後の更新投資等の財源確保のため、収入の確保、事業の効率化及び使用料の改定等を検討する必要がある。
⑧水洗化率
　100％を目標とし、率の向上に努めていく必要がある。</t>
    <rPh sb="37" eb="39">
      <t>イッパン</t>
    </rPh>
    <rPh sb="39" eb="41">
      <t>カイケイ</t>
    </rPh>
    <rPh sb="41" eb="44">
      <t>クリイレキン</t>
    </rPh>
    <rPh sb="128" eb="131">
      <t>ショリジョウ</t>
    </rPh>
    <rPh sb="132" eb="134">
      <t>ジカ</t>
    </rPh>
    <rPh sb="134" eb="137">
      <t>ハツデンキ</t>
    </rPh>
    <rPh sb="138" eb="140">
      <t>コウシン</t>
    </rPh>
    <rPh sb="140" eb="142">
      <t>コウジ</t>
    </rPh>
    <rPh sb="145" eb="148">
      <t>コウジヒ</t>
    </rPh>
    <rPh sb="149" eb="150">
      <t>フク</t>
    </rPh>
    <rPh sb="156" eb="159">
      <t>ゼンネンヒ</t>
    </rPh>
    <rPh sb="160" eb="162">
      <t>オオハバ</t>
    </rPh>
    <rPh sb="163" eb="165">
      <t>ゲラク</t>
    </rPh>
    <rPh sb="310" eb="312">
      <t>ジンコウ</t>
    </rPh>
    <rPh sb="312" eb="314">
      <t>ゾウカ</t>
    </rPh>
    <rPh sb="315" eb="316">
      <t>トモナ</t>
    </rPh>
    <rPh sb="317" eb="319">
      <t>ゾウカ</t>
    </rPh>
    <rPh sb="321" eb="323">
      <t>オスイ</t>
    </rPh>
    <rPh sb="323" eb="326">
      <t>ショリヒ</t>
    </rPh>
    <rPh sb="327" eb="329">
      <t>アンテイ</t>
    </rPh>
    <rPh sb="336" eb="338">
      <t>オスイ</t>
    </rPh>
    <rPh sb="338" eb="340">
      <t>ショリ</t>
    </rPh>
    <rPh sb="340" eb="342">
      <t>ゲンカ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</si>
</sst>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4-44E8-9301-4D0D4785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4-44E8-9301-4D0D4785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74.099999999999994</c:v>
                </c:pt>
                <c:pt idx="3">
                  <c:v>78.06</c:v>
                </c:pt>
                <c:pt idx="4">
                  <c:v>69.260000000000005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9-4DDF-8CEF-C3BAA275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9-4DDF-8CEF-C3BAA275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90.47</c:v>
                </c:pt>
                <c:pt idx="3">
                  <c:v>90.46</c:v>
                </c:pt>
                <c:pt idx="4">
                  <c:v>90.62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7-4248-924C-DB6AEBBB6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7-4248-924C-DB6AEBBB6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</c:v>
                </c:pt>
                <c:pt idx="3">
                  <c:v>112.61</c:v>
                </c:pt>
                <c:pt idx="4">
                  <c:v>105.25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1-485B-A35C-B6CFD066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101.27</c:v>
                </c:pt>
                <c:pt idx="3">
                  <c:v>101.91</c:v>
                </c:pt>
                <c:pt idx="4">
                  <c:v>103.09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1-485B-A35C-B6CFD066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3.65</c:v>
                </c:pt>
                <c:pt idx="3">
                  <c:v>7.26</c:v>
                </c:pt>
                <c:pt idx="4">
                  <c:v>10.66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7-4895-83EA-8345931D5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24.32</c:v>
                </c:pt>
                <c:pt idx="3">
                  <c:v>28.19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7-4895-83EA-8345931D5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2-47D5-89C1-86851907D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2-47D5-89C1-86851907D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9-4FA7-BB6D-562949F9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137.09</c:v>
                </c:pt>
                <c:pt idx="3">
                  <c:v>127.98</c:v>
                </c:pt>
                <c:pt idx="4">
                  <c:v>101.24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9-4FA7-BB6D-562949F9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84.85</c:v>
                </c:pt>
                <c:pt idx="3">
                  <c:v>110.11</c:v>
                </c:pt>
                <c:pt idx="4">
                  <c:v>73.42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1-4731-85AF-CE0DD234C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43.5</c:v>
                </c:pt>
                <c:pt idx="3">
                  <c:v>44.14</c:v>
                </c:pt>
                <c:pt idx="4">
                  <c:v>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1-4731-85AF-CE0DD234C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167.99</c:v>
                </c:pt>
                <c:pt idx="3">
                  <c:v>51.21</c:v>
                </c:pt>
                <c:pt idx="4">
                  <c:v>48.34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3-48DF-BDA7-809786B2A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3-48DF-BDA7-809786B2A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79.23</c:v>
                </c:pt>
                <c:pt idx="3">
                  <c:v>93.04</c:v>
                </c:pt>
                <c:pt idx="4">
                  <c:v>80.94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9F0-8FC7-4AAE11C82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D-49F0-8FC7-4AAE11C82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160.34</c:v>
                </c:pt>
                <c:pt idx="3">
                  <c:v>163.77000000000001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E-4DF5-8E13-2020C6F3C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E-4DF5-8E13-2020C6F3C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【104.99】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【121.19】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【32.80】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【832.52】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【253.04】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愛知県　長久手市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3</v>
      </c>
      <c r="C7" s="44"/>
      <c r="D7" s="44"/>
      <c r="E7" s="44"/>
      <c r="F7" s="44"/>
      <c r="G7" s="44"/>
      <c r="H7" s="44"/>
      <c r="I7" s="44" t="s">
        <v>12</v>
      </c>
      <c r="J7" s="44"/>
      <c r="K7" s="44"/>
      <c r="L7" s="44"/>
      <c r="M7" s="44"/>
      <c r="N7" s="44"/>
      <c r="O7" s="44"/>
      <c r="P7" s="44" t="s">
        <v>4</v>
      </c>
      <c r="Q7" s="44"/>
      <c r="R7" s="44"/>
      <c r="S7" s="44"/>
      <c r="T7" s="44"/>
      <c r="U7" s="44"/>
      <c r="V7" s="44"/>
      <c r="W7" s="44" t="s">
        <v>14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8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農業集落排水</v>
      </c>
      <c r="Q8" s="45"/>
      <c r="R8" s="45"/>
      <c r="S8" s="45"/>
      <c r="T8" s="45"/>
      <c r="U8" s="45"/>
      <c r="V8" s="45"/>
      <c r="W8" s="45" t="str">
        <f>データ!L6</f>
        <v>F1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60183</v>
      </c>
      <c r="AM8" s="47"/>
      <c r="AN8" s="47"/>
      <c r="AO8" s="47"/>
      <c r="AP8" s="47"/>
      <c r="AQ8" s="47"/>
      <c r="AR8" s="47"/>
      <c r="AS8" s="47"/>
      <c r="AT8" s="48">
        <f>データ!T6</f>
        <v>21.55</v>
      </c>
      <c r="AU8" s="48"/>
      <c r="AV8" s="48"/>
      <c r="AW8" s="48"/>
      <c r="AX8" s="48"/>
      <c r="AY8" s="48"/>
      <c r="AZ8" s="48"/>
      <c r="BA8" s="48"/>
      <c r="BB8" s="48">
        <f>データ!U6</f>
        <v>2792.71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13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21</v>
      </c>
      <c r="C9" s="44"/>
      <c r="D9" s="44"/>
      <c r="E9" s="44"/>
      <c r="F9" s="44"/>
      <c r="G9" s="44"/>
      <c r="H9" s="44"/>
      <c r="I9" s="44" t="s">
        <v>23</v>
      </c>
      <c r="J9" s="44"/>
      <c r="K9" s="44"/>
      <c r="L9" s="44"/>
      <c r="M9" s="44"/>
      <c r="N9" s="44"/>
      <c r="O9" s="44"/>
      <c r="P9" s="44" t="s">
        <v>24</v>
      </c>
      <c r="Q9" s="44"/>
      <c r="R9" s="44"/>
      <c r="S9" s="44"/>
      <c r="T9" s="44"/>
      <c r="U9" s="44"/>
      <c r="V9" s="44"/>
      <c r="W9" s="44" t="s">
        <v>27</v>
      </c>
      <c r="X9" s="44"/>
      <c r="Y9" s="44"/>
      <c r="Z9" s="44"/>
      <c r="AA9" s="44"/>
      <c r="AB9" s="44"/>
      <c r="AC9" s="44"/>
      <c r="AD9" s="44" t="s">
        <v>22</v>
      </c>
      <c r="AE9" s="44"/>
      <c r="AF9" s="44"/>
      <c r="AG9" s="44"/>
      <c r="AH9" s="44"/>
      <c r="AI9" s="44"/>
      <c r="AJ9" s="44"/>
      <c r="AK9" s="3"/>
      <c r="AL9" s="44" t="s">
        <v>29</v>
      </c>
      <c r="AM9" s="44"/>
      <c r="AN9" s="44"/>
      <c r="AO9" s="44"/>
      <c r="AP9" s="44"/>
      <c r="AQ9" s="44"/>
      <c r="AR9" s="44"/>
      <c r="AS9" s="44"/>
      <c r="AT9" s="44" t="s">
        <v>30</v>
      </c>
      <c r="AU9" s="44"/>
      <c r="AV9" s="44"/>
      <c r="AW9" s="44"/>
      <c r="AX9" s="44"/>
      <c r="AY9" s="44"/>
      <c r="AZ9" s="44"/>
      <c r="BA9" s="44"/>
      <c r="BB9" s="44" t="s">
        <v>31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34</v>
      </c>
      <c r="BM9" s="52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93.84</v>
      </c>
      <c r="J10" s="48"/>
      <c r="K10" s="48"/>
      <c r="L10" s="48"/>
      <c r="M10" s="48"/>
      <c r="N10" s="48"/>
      <c r="O10" s="48"/>
      <c r="P10" s="48">
        <f>データ!P6</f>
        <v>5.84</v>
      </c>
      <c r="Q10" s="48"/>
      <c r="R10" s="48"/>
      <c r="S10" s="48"/>
      <c r="T10" s="48"/>
      <c r="U10" s="48"/>
      <c r="V10" s="48"/>
      <c r="W10" s="48">
        <f>データ!Q6</f>
        <v>80.31</v>
      </c>
      <c r="X10" s="48"/>
      <c r="Y10" s="48"/>
      <c r="Z10" s="48"/>
      <c r="AA10" s="48"/>
      <c r="AB10" s="48"/>
      <c r="AC10" s="48"/>
      <c r="AD10" s="47">
        <f>データ!R6</f>
        <v>2160</v>
      </c>
      <c r="AE10" s="47"/>
      <c r="AF10" s="47"/>
      <c r="AG10" s="47"/>
      <c r="AH10" s="47"/>
      <c r="AI10" s="47"/>
      <c r="AJ10" s="47"/>
      <c r="AK10" s="2"/>
      <c r="AL10" s="47">
        <f>データ!V6</f>
        <v>3509</v>
      </c>
      <c r="AM10" s="47"/>
      <c r="AN10" s="47"/>
      <c r="AO10" s="47"/>
      <c r="AP10" s="47"/>
      <c r="AQ10" s="47"/>
      <c r="AR10" s="47"/>
      <c r="AS10" s="47"/>
      <c r="AT10" s="48">
        <f>データ!W6</f>
        <v>0.82</v>
      </c>
      <c r="AU10" s="48"/>
      <c r="AV10" s="48"/>
      <c r="AW10" s="48"/>
      <c r="AX10" s="48"/>
      <c r="AY10" s="48"/>
      <c r="AZ10" s="48"/>
      <c r="BA10" s="48"/>
      <c r="BB10" s="48">
        <f>データ!X6</f>
        <v>4279.2700000000004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37</v>
      </c>
      <c r="BM10" s="54"/>
      <c r="BN10" s="19" t="s">
        <v>38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39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40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9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10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0</v>
      </c>
      <c r="I84" s="6" t="s">
        <v>11</v>
      </c>
      <c r="J84" s="6" t="s">
        <v>47</v>
      </c>
      <c r="K84" s="6" t="s">
        <v>48</v>
      </c>
      <c r="L84" s="6" t="s">
        <v>32</v>
      </c>
      <c r="M84" s="6" t="s">
        <v>36</v>
      </c>
      <c r="N84" s="6" t="s">
        <v>49</v>
      </c>
      <c r="O84" s="6" t="s">
        <v>51</v>
      </c>
    </row>
    <row r="85" spans="1:78" hidden="1" x14ac:dyDescent="0.15">
      <c r="B85" s="6"/>
      <c r="C85" s="6"/>
      <c r="D85" s="6"/>
      <c r="E85" s="6" t="str">
        <f>データ!AI6</f>
        <v>【104.99】</v>
      </c>
      <c r="F85" s="6" t="str">
        <f>データ!AT6</f>
        <v>【121.19】</v>
      </c>
      <c r="G85" s="6" t="str">
        <f>データ!BE6</f>
        <v>【32.80】</v>
      </c>
      <c r="H85" s="6" t="str">
        <f>データ!BP6</f>
        <v>【832.52】</v>
      </c>
      <c r="I85" s="6" t="str">
        <f>データ!CA6</f>
        <v>【60.94】</v>
      </c>
      <c r="J85" s="6" t="str">
        <f>データ!CL6</f>
        <v>【253.04】</v>
      </c>
      <c r="K85" s="6" t="str">
        <f>データ!CW6</f>
        <v>【54.84】</v>
      </c>
      <c r="L85" s="6" t="str">
        <f>データ!DH6</f>
        <v>【86.60】</v>
      </c>
      <c r="M85" s="6" t="str">
        <f>データ!DS6</f>
        <v>【22.21】</v>
      </c>
      <c r="N85" s="6" t="str">
        <f>データ!ED6</f>
        <v>【0.00】</v>
      </c>
      <c r="O85" s="6" t="str">
        <f>データ!EO6</f>
        <v>【0.16】</v>
      </c>
    </row>
  </sheetData>
  <sheetProtection algorithmName="SHA-512" hashValue="kHHKY9eS82wv70mnO+d7BFQqHmBxPHOf0p2ysob/vXyytdFU69gnYcRa/a0ElL8qd33iSaoVXfIif42X7Ldzxg==" saltValue="sTiZUdSt6Yae5PYeQJZM1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33</v>
      </c>
      <c r="C3" s="30" t="s">
        <v>56</v>
      </c>
      <c r="D3" s="30" t="s">
        <v>57</v>
      </c>
      <c r="E3" s="30" t="s">
        <v>6</v>
      </c>
      <c r="F3" s="30" t="s">
        <v>5</v>
      </c>
      <c r="G3" s="30" t="s">
        <v>25</v>
      </c>
      <c r="H3" s="78" t="s">
        <v>58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52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9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50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44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7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88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88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89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88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89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88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89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88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89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88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89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88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89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88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89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88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89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88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89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88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89</v>
      </c>
    </row>
    <row r="6" spans="1:148" s="27" customFormat="1" x14ac:dyDescent="0.15">
      <c r="A6" s="28" t="s">
        <v>94</v>
      </c>
      <c r="B6" s="33">
        <f t="shared" ref="B6:X6" si="1">B7</f>
        <v>2020</v>
      </c>
      <c r="C6" s="33">
        <f t="shared" si="1"/>
        <v>232386</v>
      </c>
      <c r="D6" s="33">
        <f t="shared" si="1"/>
        <v>46</v>
      </c>
      <c r="E6" s="33">
        <f t="shared" si="1"/>
        <v>17</v>
      </c>
      <c r="F6" s="33">
        <f t="shared" si="1"/>
        <v>5</v>
      </c>
      <c r="G6" s="33">
        <f t="shared" si="1"/>
        <v>0</v>
      </c>
      <c r="H6" s="33" t="str">
        <f t="shared" si="1"/>
        <v>愛知県　長久手市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農業集落排水</v>
      </c>
      <c r="L6" s="33" t="str">
        <f t="shared" si="1"/>
        <v>F1</v>
      </c>
      <c r="M6" s="33" t="str">
        <f t="shared" si="1"/>
        <v>非設置</v>
      </c>
      <c r="N6" s="38" t="str">
        <f t="shared" si="1"/>
        <v>-</v>
      </c>
      <c r="O6" s="38">
        <f t="shared" si="1"/>
        <v>93.84</v>
      </c>
      <c r="P6" s="38">
        <f t="shared" si="1"/>
        <v>5.84</v>
      </c>
      <c r="Q6" s="38">
        <f t="shared" si="1"/>
        <v>80.31</v>
      </c>
      <c r="R6" s="38">
        <f t="shared" si="1"/>
        <v>2160</v>
      </c>
      <c r="S6" s="38">
        <f t="shared" si="1"/>
        <v>60183</v>
      </c>
      <c r="T6" s="38">
        <f t="shared" si="1"/>
        <v>21.55</v>
      </c>
      <c r="U6" s="38">
        <f t="shared" si="1"/>
        <v>2792.71</v>
      </c>
      <c r="V6" s="38">
        <f t="shared" si="1"/>
        <v>3509</v>
      </c>
      <c r="W6" s="38">
        <f t="shared" si="1"/>
        <v>0.82</v>
      </c>
      <c r="X6" s="38">
        <f t="shared" si="1"/>
        <v>4279.2700000000004</v>
      </c>
      <c r="Y6" s="42" t="str">
        <f t="shared" ref="Y6:AH6" si="2">IF(Y7="",NA(),Y7)</f>
        <v>-</v>
      </c>
      <c r="Z6" s="42" t="str">
        <f t="shared" si="2"/>
        <v>-</v>
      </c>
      <c r="AA6" s="42">
        <f t="shared" si="2"/>
        <v>107.8</v>
      </c>
      <c r="AB6" s="42">
        <f t="shared" si="2"/>
        <v>112.61</v>
      </c>
      <c r="AC6" s="42">
        <f t="shared" si="2"/>
        <v>105.25</v>
      </c>
      <c r="AD6" s="42" t="str">
        <f t="shared" si="2"/>
        <v>-</v>
      </c>
      <c r="AE6" s="42" t="str">
        <f t="shared" si="2"/>
        <v>-</v>
      </c>
      <c r="AF6" s="42">
        <f t="shared" si="2"/>
        <v>101.27</v>
      </c>
      <c r="AG6" s="42">
        <f t="shared" si="2"/>
        <v>101.91</v>
      </c>
      <c r="AH6" s="42">
        <f t="shared" si="2"/>
        <v>103.09</v>
      </c>
      <c r="AI6" s="38" t="str">
        <f>IF(AI7="","",IF(AI7="-","【-】","【"&amp;SUBSTITUTE(TEXT(AI7,"#,##0.00"),"-","△")&amp;"】"))</f>
        <v>【104.99】</v>
      </c>
      <c r="AJ6" s="42" t="str">
        <f t="shared" ref="AJ6:AS6" si="3">IF(AJ7="",NA(),AJ7)</f>
        <v>-</v>
      </c>
      <c r="AK6" s="42" t="str">
        <f t="shared" si="3"/>
        <v>-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 t="str">
        <f t="shared" si="3"/>
        <v>-</v>
      </c>
      <c r="AP6" s="42" t="str">
        <f t="shared" si="3"/>
        <v>-</v>
      </c>
      <c r="AQ6" s="42">
        <f t="shared" si="3"/>
        <v>137.09</v>
      </c>
      <c r="AR6" s="42">
        <f t="shared" si="3"/>
        <v>127.98</v>
      </c>
      <c r="AS6" s="42">
        <f t="shared" si="3"/>
        <v>101.24</v>
      </c>
      <c r="AT6" s="38" t="str">
        <f>IF(AT7="","",IF(AT7="-","【-】","【"&amp;SUBSTITUTE(TEXT(AT7,"#,##0.00"),"-","△")&amp;"】"))</f>
        <v>【121.19】</v>
      </c>
      <c r="AU6" s="42" t="str">
        <f t="shared" ref="AU6:BD6" si="4">IF(AU7="",NA(),AU7)</f>
        <v>-</v>
      </c>
      <c r="AV6" s="42" t="str">
        <f t="shared" si="4"/>
        <v>-</v>
      </c>
      <c r="AW6" s="42">
        <f t="shared" si="4"/>
        <v>84.85</v>
      </c>
      <c r="AX6" s="42">
        <f t="shared" si="4"/>
        <v>110.11</v>
      </c>
      <c r="AY6" s="42">
        <f t="shared" si="4"/>
        <v>73.42</v>
      </c>
      <c r="AZ6" s="42" t="str">
        <f t="shared" si="4"/>
        <v>-</v>
      </c>
      <c r="BA6" s="42" t="str">
        <f t="shared" si="4"/>
        <v>-</v>
      </c>
      <c r="BB6" s="42">
        <f t="shared" si="4"/>
        <v>43.5</v>
      </c>
      <c r="BC6" s="42">
        <f t="shared" si="4"/>
        <v>44.14</v>
      </c>
      <c r="BD6" s="42">
        <f t="shared" si="4"/>
        <v>37.24</v>
      </c>
      <c r="BE6" s="38" t="str">
        <f>IF(BE7="","",IF(BE7="-","【-】","【"&amp;SUBSTITUTE(TEXT(BE7,"#,##0.00"),"-","△")&amp;"】"))</f>
        <v>【32.80】</v>
      </c>
      <c r="BF6" s="42" t="str">
        <f t="shared" ref="BF6:BO6" si="5">IF(BF7="",NA(),BF7)</f>
        <v>-</v>
      </c>
      <c r="BG6" s="42" t="str">
        <f t="shared" si="5"/>
        <v>-</v>
      </c>
      <c r="BH6" s="42">
        <f t="shared" si="5"/>
        <v>167.99</v>
      </c>
      <c r="BI6" s="42">
        <f t="shared" si="5"/>
        <v>51.21</v>
      </c>
      <c r="BJ6" s="42">
        <f t="shared" si="5"/>
        <v>48.34</v>
      </c>
      <c r="BK6" s="42" t="str">
        <f t="shared" si="5"/>
        <v>-</v>
      </c>
      <c r="BL6" s="42" t="str">
        <f t="shared" si="5"/>
        <v>-</v>
      </c>
      <c r="BM6" s="42">
        <f t="shared" si="5"/>
        <v>654.91999999999996</v>
      </c>
      <c r="BN6" s="42">
        <f t="shared" si="5"/>
        <v>654.71</v>
      </c>
      <c r="BO6" s="42">
        <f t="shared" si="5"/>
        <v>783.8</v>
      </c>
      <c r="BP6" s="38" t="str">
        <f>IF(BP7="","",IF(BP7="-","【-】","【"&amp;SUBSTITUTE(TEXT(BP7,"#,##0.00"),"-","△")&amp;"】"))</f>
        <v>【832.52】</v>
      </c>
      <c r="BQ6" s="42" t="str">
        <f t="shared" ref="BQ6:BZ6" si="6">IF(BQ7="",NA(),BQ7)</f>
        <v>-</v>
      </c>
      <c r="BR6" s="42" t="str">
        <f t="shared" si="6"/>
        <v>-</v>
      </c>
      <c r="BS6" s="42">
        <f t="shared" si="6"/>
        <v>79.23</v>
      </c>
      <c r="BT6" s="42">
        <f t="shared" si="6"/>
        <v>93.04</v>
      </c>
      <c r="BU6" s="42">
        <f t="shared" si="6"/>
        <v>80.94</v>
      </c>
      <c r="BV6" s="42" t="str">
        <f t="shared" si="6"/>
        <v>-</v>
      </c>
      <c r="BW6" s="42" t="str">
        <f t="shared" si="6"/>
        <v>-</v>
      </c>
      <c r="BX6" s="42">
        <f t="shared" si="6"/>
        <v>65.39</v>
      </c>
      <c r="BY6" s="42">
        <f t="shared" si="6"/>
        <v>65.37</v>
      </c>
      <c r="BZ6" s="42">
        <f t="shared" si="6"/>
        <v>68.11</v>
      </c>
      <c r="CA6" s="38" t="str">
        <f>IF(CA7="","",IF(CA7="-","【-】","【"&amp;SUBSTITUTE(TEXT(CA7,"#,##0.00"),"-","△")&amp;"】"))</f>
        <v>【60.94】</v>
      </c>
      <c r="CB6" s="42" t="str">
        <f t="shared" ref="CB6:CK6" si="7">IF(CB7="",NA(),CB7)</f>
        <v>-</v>
      </c>
      <c r="CC6" s="42" t="str">
        <f t="shared" si="7"/>
        <v>-</v>
      </c>
      <c r="CD6" s="42">
        <f t="shared" si="7"/>
        <v>160.34</v>
      </c>
      <c r="CE6" s="42">
        <f t="shared" si="7"/>
        <v>163.77000000000001</v>
      </c>
      <c r="CF6" s="42">
        <f t="shared" si="7"/>
        <v>150</v>
      </c>
      <c r="CG6" s="42" t="str">
        <f t="shared" si="7"/>
        <v>-</v>
      </c>
      <c r="CH6" s="42" t="str">
        <f t="shared" si="7"/>
        <v>-</v>
      </c>
      <c r="CI6" s="42">
        <f t="shared" si="7"/>
        <v>230.88</v>
      </c>
      <c r="CJ6" s="42">
        <f t="shared" si="7"/>
        <v>228.99</v>
      </c>
      <c r="CK6" s="42">
        <f t="shared" si="7"/>
        <v>222.41</v>
      </c>
      <c r="CL6" s="38" t="str">
        <f>IF(CL7="","",IF(CL7="-","【-】","【"&amp;SUBSTITUTE(TEXT(CL7,"#,##0.00"),"-","△")&amp;"】"))</f>
        <v>【253.04】</v>
      </c>
      <c r="CM6" s="42" t="str">
        <f t="shared" ref="CM6:CV6" si="8">IF(CM7="",NA(),CM7)</f>
        <v>-</v>
      </c>
      <c r="CN6" s="42" t="str">
        <f t="shared" si="8"/>
        <v>-</v>
      </c>
      <c r="CO6" s="42">
        <f t="shared" si="8"/>
        <v>74.099999999999994</v>
      </c>
      <c r="CP6" s="42">
        <f t="shared" si="8"/>
        <v>78.06</v>
      </c>
      <c r="CQ6" s="42">
        <f t="shared" si="8"/>
        <v>69.260000000000005</v>
      </c>
      <c r="CR6" s="42" t="str">
        <f t="shared" si="8"/>
        <v>-</v>
      </c>
      <c r="CS6" s="42" t="str">
        <f t="shared" si="8"/>
        <v>-</v>
      </c>
      <c r="CT6" s="42">
        <f t="shared" si="8"/>
        <v>56.72</v>
      </c>
      <c r="CU6" s="42">
        <f t="shared" si="8"/>
        <v>54.06</v>
      </c>
      <c r="CV6" s="42">
        <f t="shared" si="8"/>
        <v>55.26</v>
      </c>
      <c r="CW6" s="38" t="str">
        <f>IF(CW7="","",IF(CW7="-","【-】","【"&amp;SUBSTITUTE(TEXT(CW7,"#,##0.00"),"-","△")&amp;"】"))</f>
        <v>【54.84】</v>
      </c>
      <c r="CX6" s="42" t="str">
        <f t="shared" ref="CX6:DG6" si="9">IF(CX7="",NA(),CX7)</f>
        <v>-</v>
      </c>
      <c r="CY6" s="42" t="str">
        <f t="shared" si="9"/>
        <v>-</v>
      </c>
      <c r="CZ6" s="42">
        <f t="shared" si="9"/>
        <v>90.47</v>
      </c>
      <c r="DA6" s="42">
        <f t="shared" si="9"/>
        <v>90.46</v>
      </c>
      <c r="DB6" s="42">
        <f t="shared" si="9"/>
        <v>90.62</v>
      </c>
      <c r="DC6" s="42" t="str">
        <f t="shared" si="9"/>
        <v>-</v>
      </c>
      <c r="DD6" s="42" t="str">
        <f t="shared" si="9"/>
        <v>-</v>
      </c>
      <c r="DE6" s="42">
        <f t="shared" si="9"/>
        <v>90.04</v>
      </c>
      <c r="DF6" s="42">
        <f t="shared" si="9"/>
        <v>90.11</v>
      </c>
      <c r="DG6" s="42">
        <f t="shared" si="9"/>
        <v>90.52</v>
      </c>
      <c r="DH6" s="38" t="str">
        <f>IF(DH7="","",IF(DH7="-","【-】","【"&amp;SUBSTITUTE(TEXT(DH7,"#,##0.00"),"-","△")&amp;"】"))</f>
        <v>【86.60】</v>
      </c>
      <c r="DI6" s="42" t="str">
        <f t="shared" ref="DI6:DR6" si="10">IF(DI7="",NA(),DI7)</f>
        <v>-</v>
      </c>
      <c r="DJ6" s="42" t="str">
        <f t="shared" si="10"/>
        <v>-</v>
      </c>
      <c r="DK6" s="42">
        <f t="shared" si="10"/>
        <v>3.65</v>
      </c>
      <c r="DL6" s="42">
        <f t="shared" si="10"/>
        <v>7.26</v>
      </c>
      <c r="DM6" s="42">
        <f t="shared" si="10"/>
        <v>10.66</v>
      </c>
      <c r="DN6" s="42" t="str">
        <f t="shared" si="10"/>
        <v>-</v>
      </c>
      <c r="DO6" s="42" t="str">
        <f t="shared" si="10"/>
        <v>-</v>
      </c>
      <c r="DP6" s="42">
        <f t="shared" si="10"/>
        <v>24.32</v>
      </c>
      <c r="DQ6" s="42">
        <f t="shared" si="10"/>
        <v>28.19</v>
      </c>
      <c r="DR6" s="42">
        <f t="shared" si="10"/>
        <v>24.8</v>
      </c>
      <c r="DS6" s="38" t="str">
        <f>IF(DS7="","",IF(DS7="-","【-】","【"&amp;SUBSTITUTE(TEXT(DS7,"#,##0.00"),"-","△")&amp;"】"))</f>
        <v>【22.21】</v>
      </c>
      <c r="DT6" s="42" t="str">
        <f t="shared" ref="DT6:EC6" si="11">IF(DT7="",NA(),DT7)</f>
        <v>-</v>
      </c>
      <c r="DU6" s="42" t="str">
        <f t="shared" si="11"/>
        <v>-</v>
      </c>
      <c r="DV6" s="38">
        <f t="shared" si="11"/>
        <v>0</v>
      </c>
      <c r="DW6" s="38">
        <f t="shared" si="11"/>
        <v>0</v>
      </c>
      <c r="DX6" s="38">
        <f t="shared" si="11"/>
        <v>0</v>
      </c>
      <c r="DY6" s="42" t="str">
        <f t="shared" si="11"/>
        <v>-</v>
      </c>
      <c r="DZ6" s="42" t="str">
        <f t="shared" si="11"/>
        <v>-</v>
      </c>
      <c r="EA6" s="38">
        <f t="shared" si="11"/>
        <v>0</v>
      </c>
      <c r="EB6" s="38">
        <f t="shared" si="11"/>
        <v>0</v>
      </c>
      <c r="EC6" s="38">
        <f t="shared" si="11"/>
        <v>0</v>
      </c>
      <c r="ED6" s="38" t="str">
        <f>IF(ED7="","",IF(ED7="-","【-】","【"&amp;SUBSTITUTE(TEXT(ED7,"#,##0.00"),"-","△")&amp;"】"))</f>
        <v>【0.00】</v>
      </c>
      <c r="EE6" s="42" t="str">
        <f t="shared" ref="EE6:EN6" si="12">IF(EE7="",NA(),EE7)</f>
        <v>-</v>
      </c>
      <c r="EF6" s="42" t="str">
        <f t="shared" si="12"/>
        <v>-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 t="str">
        <f t="shared" si="12"/>
        <v>-</v>
      </c>
      <c r="EK6" s="42" t="str">
        <f t="shared" si="12"/>
        <v>-</v>
      </c>
      <c r="EL6" s="42">
        <f t="shared" si="12"/>
        <v>0.04</v>
      </c>
      <c r="EM6" s="42">
        <f t="shared" si="12"/>
        <v>0.02</v>
      </c>
      <c r="EN6" s="42">
        <f t="shared" si="12"/>
        <v>0.02</v>
      </c>
      <c r="EO6" s="38" t="str">
        <f>IF(EO7="","",IF(EO7="-","【-】","【"&amp;SUBSTITUTE(TEXT(EO7,"#,##0.00"),"-","△")&amp;"】"))</f>
        <v>【0.16】</v>
      </c>
    </row>
    <row r="7" spans="1:148" s="27" customFormat="1" x14ac:dyDescent="0.15">
      <c r="A7" s="28"/>
      <c r="B7" s="34">
        <v>2020</v>
      </c>
      <c r="C7" s="34">
        <v>232386</v>
      </c>
      <c r="D7" s="34">
        <v>46</v>
      </c>
      <c r="E7" s="34">
        <v>17</v>
      </c>
      <c r="F7" s="34">
        <v>5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93.84</v>
      </c>
      <c r="P7" s="39">
        <v>5.84</v>
      </c>
      <c r="Q7" s="39">
        <v>80.31</v>
      </c>
      <c r="R7" s="39">
        <v>2160</v>
      </c>
      <c r="S7" s="39">
        <v>60183</v>
      </c>
      <c r="T7" s="39">
        <v>21.55</v>
      </c>
      <c r="U7" s="39">
        <v>2792.71</v>
      </c>
      <c r="V7" s="39">
        <v>3509</v>
      </c>
      <c r="W7" s="39">
        <v>0.82</v>
      </c>
      <c r="X7" s="39">
        <v>4279.2700000000004</v>
      </c>
      <c r="Y7" s="39" t="s">
        <v>101</v>
      </c>
      <c r="Z7" s="39" t="s">
        <v>101</v>
      </c>
      <c r="AA7" s="39">
        <v>107.8</v>
      </c>
      <c r="AB7" s="39">
        <v>112.61</v>
      </c>
      <c r="AC7" s="39">
        <v>105.25</v>
      </c>
      <c r="AD7" s="39" t="s">
        <v>101</v>
      </c>
      <c r="AE7" s="39" t="s">
        <v>101</v>
      </c>
      <c r="AF7" s="39">
        <v>101.27</v>
      </c>
      <c r="AG7" s="39">
        <v>101.91</v>
      </c>
      <c r="AH7" s="39">
        <v>103.09</v>
      </c>
      <c r="AI7" s="39">
        <v>104.99</v>
      </c>
      <c r="AJ7" s="39" t="s">
        <v>101</v>
      </c>
      <c r="AK7" s="39" t="s">
        <v>101</v>
      </c>
      <c r="AL7" s="39">
        <v>0</v>
      </c>
      <c r="AM7" s="39">
        <v>0</v>
      </c>
      <c r="AN7" s="39">
        <v>0</v>
      </c>
      <c r="AO7" s="39" t="s">
        <v>101</v>
      </c>
      <c r="AP7" s="39" t="s">
        <v>101</v>
      </c>
      <c r="AQ7" s="39">
        <v>137.09</v>
      </c>
      <c r="AR7" s="39">
        <v>127.98</v>
      </c>
      <c r="AS7" s="39">
        <v>101.24</v>
      </c>
      <c r="AT7" s="39">
        <v>121.19</v>
      </c>
      <c r="AU7" s="39" t="s">
        <v>101</v>
      </c>
      <c r="AV7" s="39" t="s">
        <v>101</v>
      </c>
      <c r="AW7" s="39">
        <v>84.85</v>
      </c>
      <c r="AX7" s="39">
        <v>110.11</v>
      </c>
      <c r="AY7" s="39">
        <v>73.42</v>
      </c>
      <c r="AZ7" s="39" t="s">
        <v>101</v>
      </c>
      <c r="BA7" s="39" t="s">
        <v>101</v>
      </c>
      <c r="BB7" s="39">
        <v>43.5</v>
      </c>
      <c r="BC7" s="39">
        <v>44.14</v>
      </c>
      <c r="BD7" s="39">
        <v>37.24</v>
      </c>
      <c r="BE7" s="39">
        <v>32.799999999999997</v>
      </c>
      <c r="BF7" s="39" t="s">
        <v>101</v>
      </c>
      <c r="BG7" s="39" t="s">
        <v>101</v>
      </c>
      <c r="BH7" s="39">
        <v>167.99</v>
      </c>
      <c r="BI7" s="39">
        <v>51.21</v>
      </c>
      <c r="BJ7" s="39">
        <v>48.34</v>
      </c>
      <c r="BK7" s="39" t="s">
        <v>101</v>
      </c>
      <c r="BL7" s="39" t="s">
        <v>101</v>
      </c>
      <c r="BM7" s="39">
        <v>654.91999999999996</v>
      </c>
      <c r="BN7" s="39">
        <v>654.71</v>
      </c>
      <c r="BO7" s="39">
        <v>783.8</v>
      </c>
      <c r="BP7" s="39">
        <v>832.52</v>
      </c>
      <c r="BQ7" s="39" t="s">
        <v>101</v>
      </c>
      <c r="BR7" s="39" t="s">
        <v>101</v>
      </c>
      <c r="BS7" s="39">
        <v>79.23</v>
      </c>
      <c r="BT7" s="39">
        <v>93.04</v>
      </c>
      <c r="BU7" s="39">
        <v>80.94</v>
      </c>
      <c r="BV7" s="39" t="s">
        <v>101</v>
      </c>
      <c r="BW7" s="39" t="s">
        <v>101</v>
      </c>
      <c r="BX7" s="39">
        <v>65.39</v>
      </c>
      <c r="BY7" s="39">
        <v>65.37</v>
      </c>
      <c r="BZ7" s="39">
        <v>68.11</v>
      </c>
      <c r="CA7" s="39">
        <v>60.94</v>
      </c>
      <c r="CB7" s="39" t="s">
        <v>101</v>
      </c>
      <c r="CC7" s="39" t="s">
        <v>101</v>
      </c>
      <c r="CD7" s="39">
        <v>160.34</v>
      </c>
      <c r="CE7" s="39">
        <v>163.77000000000001</v>
      </c>
      <c r="CF7" s="39">
        <v>150</v>
      </c>
      <c r="CG7" s="39" t="s">
        <v>101</v>
      </c>
      <c r="CH7" s="39" t="s">
        <v>101</v>
      </c>
      <c r="CI7" s="39">
        <v>230.88</v>
      </c>
      <c r="CJ7" s="39">
        <v>228.99</v>
      </c>
      <c r="CK7" s="39">
        <v>222.41</v>
      </c>
      <c r="CL7" s="39">
        <v>253.04</v>
      </c>
      <c r="CM7" s="39" t="s">
        <v>101</v>
      </c>
      <c r="CN7" s="39" t="s">
        <v>101</v>
      </c>
      <c r="CO7" s="39">
        <v>74.099999999999994</v>
      </c>
      <c r="CP7" s="39">
        <v>78.06</v>
      </c>
      <c r="CQ7" s="39">
        <v>69.260000000000005</v>
      </c>
      <c r="CR7" s="39" t="s">
        <v>101</v>
      </c>
      <c r="CS7" s="39" t="s">
        <v>101</v>
      </c>
      <c r="CT7" s="39">
        <v>56.72</v>
      </c>
      <c r="CU7" s="39">
        <v>54.06</v>
      </c>
      <c r="CV7" s="39">
        <v>55.26</v>
      </c>
      <c r="CW7" s="39">
        <v>54.84</v>
      </c>
      <c r="CX7" s="39" t="s">
        <v>101</v>
      </c>
      <c r="CY7" s="39" t="s">
        <v>101</v>
      </c>
      <c r="CZ7" s="39">
        <v>90.47</v>
      </c>
      <c r="DA7" s="39">
        <v>90.46</v>
      </c>
      <c r="DB7" s="39">
        <v>90.62</v>
      </c>
      <c r="DC7" s="39" t="s">
        <v>101</v>
      </c>
      <c r="DD7" s="39" t="s">
        <v>101</v>
      </c>
      <c r="DE7" s="39">
        <v>90.04</v>
      </c>
      <c r="DF7" s="39">
        <v>90.11</v>
      </c>
      <c r="DG7" s="39">
        <v>90.52</v>
      </c>
      <c r="DH7" s="39">
        <v>86.6</v>
      </c>
      <c r="DI7" s="39" t="s">
        <v>101</v>
      </c>
      <c r="DJ7" s="39" t="s">
        <v>101</v>
      </c>
      <c r="DK7" s="39">
        <v>3.65</v>
      </c>
      <c r="DL7" s="39">
        <v>7.26</v>
      </c>
      <c r="DM7" s="39">
        <v>10.66</v>
      </c>
      <c r="DN7" s="39" t="s">
        <v>101</v>
      </c>
      <c r="DO7" s="39" t="s">
        <v>101</v>
      </c>
      <c r="DP7" s="39">
        <v>24.32</v>
      </c>
      <c r="DQ7" s="39">
        <v>28.19</v>
      </c>
      <c r="DR7" s="39">
        <v>24.8</v>
      </c>
      <c r="DS7" s="39">
        <v>22.21</v>
      </c>
      <c r="DT7" s="39" t="s">
        <v>101</v>
      </c>
      <c r="DU7" s="39" t="s">
        <v>101</v>
      </c>
      <c r="DV7" s="39">
        <v>0</v>
      </c>
      <c r="DW7" s="39">
        <v>0</v>
      </c>
      <c r="DX7" s="39">
        <v>0</v>
      </c>
      <c r="DY7" s="39" t="s">
        <v>101</v>
      </c>
      <c r="DZ7" s="39" t="s">
        <v>101</v>
      </c>
      <c r="EA7" s="39">
        <v>0</v>
      </c>
      <c r="EB7" s="39">
        <v>0</v>
      </c>
      <c r="EC7" s="39">
        <v>0</v>
      </c>
      <c r="ED7" s="39">
        <v>0</v>
      </c>
      <c r="EE7" s="39" t="s">
        <v>101</v>
      </c>
      <c r="EF7" s="39" t="s">
        <v>101</v>
      </c>
      <c r="EG7" s="39">
        <v>0</v>
      </c>
      <c r="EH7" s="39">
        <v>0</v>
      </c>
      <c r="EI7" s="39">
        <v>0</v>
      </c>
      <c r="EJ7" s="39" t="s">
        <v>101</v>
      </c>
      <c r="EK7" s="39" t="s">
        <v>101</v>
      </c>
      <c r="EL7" s="39">
        <v>0.04</v>
      </c>
      <c r="EM7" s="39">
        <v>0.02</v>
      </c>
      <c r="EN7" s="39">
        <v>0.02</v>
      </c>
      <c r="EO7" s="39">
        <v>0.16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33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dcterms:created xsi:type="dcterms:W3CDTF">2021-12-03T07:32:58Z</dcterms:created>
  <dcterms:modified xsi:type="dcterms:W3CDTF">2022-02-01T06:33:23Z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2022-01-31T23:56:24Z</vt:filetime>
  </property>
</Properties>
</file>