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2A70F557-88F2-4C96-B397-CAE653C45F2F}" xr6:coauthVersionLast="47" xr6:coauthVersionMax="47" xr10:uidLastSave="{00000000-0000-0000-0000-000000000000}"/>
  <bookViews>
    <workbookView xWindow="3435" yWindow="570" windowWidth="17220" windowHeight="13995" xr2:uid="{65131B8B-FCE0-49F7-8B07-F2506BFE71FE}"/>
  </bookViews>
  <sheets>
    <sheet name="第１表" sheetId="1" r:id="rId1"/>
  </sheets>
  <definedNames>
    <definedName name="_xlnm.Print_Area" localSheetId="0">第１表!$A$1:$J$87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3" i="1" l="1"/>
  <c r="I82" i="1"/>
  <c r="H82" i="1"/>
  <c r="G82" i="1"/>
  <c r="F82" i="1"/>
  <c r="F83" i="1"/>
  <c r="F81" i="1"/>
  <c r="G83" i="1"/>
  <c r="G81" i="1"/>
  <c r="H83" i="1"/>
  <c r="I81" i="1"/>
  <c r="H81" i="1"/>
  <c r="H78" i="1"/>
  <c r="I78" i="1"/>
  <c r="H77" i="1"/>
  <c r="H75" i="1"/>
  <c r="C75" i="1"/>
  <c r="H74" i="1"/>
  <c r="C74" i="1"/>
  <c r="G74" i="1"/>
  <c r="C77" i="1"/>
  <c r="F77" i="1" s="1"/>
  <c r="G77" i="1"/>
  <c r="H70" i="1"/>
  <c r="H71" i="1"/>
  <c r="H72" i="1"/>
  <c r="F54" i="1"/>
  <c r="F53" i="1"/>
  <c r="F52" i="1"/>
  <c r="F51" i="1"/>
  <c r="F45" i="1"/>
  <c r="F44" i="1"/>
  <c r="F42" i="1"/>
  <c r="F41" i="1"/>
  <c r="F40" i="1"/>
  <c r="F39" i="1"/>
  <c r="F38" i="1"/>
  <c r="F36" i="1"/>
  <c r="F35" i="1"/>
  <c r="F34" i="1"/>
  <c r="F33" i="1"/>
  <c r="F32" i="1"/>
  <c r="F30" i="1"/>
  <c r="F29" i="1"/>
  <c r="F28" i="1"/>
  <c r="F27" i="1"/>
  <c r="F26" i="1"/>
  <c r="F24" i="1"/>
  <c r="F23" i="1"/>
  <c r="F22" i="1"/>
  <c r="F21" i="1"/>
  <c r="F62" i="1"/>
  <c r="F72" i="1"/>
  <c r="I70" i="1"/>
  <c r="H69" i="1"/>
  <c r="H68" i="1"/>
  <c r="H66" i="1"/>
  <c r="H65" i="1"/>
  <c r="H64" i="1"/>
  <c r="H63" i="1"/>
  <c r="H62" i="1"/>
  <c r="G62" i="1"/>
  <c r="H60" i="1"/>
  <c r="G60" i="1"/>
  <c r="H59" i="1"/>
  <c r="G59" i="1"/>
  <c r="H58" i="1"/>
  <c r="G58" i="1"/>
  <c r="H57" i="1"/>
  <c r="G57" i="1"/>
  <c r="H56" i="1"/>
  <c r="G56" i="1"/>
  <c r="H54" i="1"/>
  <c r="G54" i="1"/>
  <c r="H53" i="1"/>
  <c r="G53" i="1"/>
  <c r="H52" i="1"/>
  <c r="G52" i="1"/>
  <c r="H51" i="1"/>
  <c r="G51" i="1"/>
  <c r="H50" i="1"/>
  <c r="H48" i="1"/>
  <c r="H47" i="1"/>
  <c r="H46" i="1"/>
  <c r="H45" i="1"/>
  <c r="G45" i="1"/>
  <c r="H44" i="1"/>
  <c r="G44" i="1"/>
  <c r="H42" i="1"/>
  <c r="G42" i="1"/>
  <c r="H41" i="1"/>
  <c r="G41" i="1"/>
  <c r="H40" i="1"/>
  <c r="G40" i="1"/>
  <c r="H39" i="1"/>
  <c r="G39" i="1"/>
  <c r="H38" i="1"/>
  <c r="G38" i="1"/>
  <c r="H36" i="1"/>
  <c r="G36" i="1"/>
  <c r="H35" i="1"/>
  <c r="G35" i="1"/>
  <c r="H34" i="1"/>
  <c r="G34" i="1"/>
  <c r="H33" i="1"/>
  <c r="G33" i="1"/>
  <c r="H32" i="1"/>
  <c r="G32" i="1"/>
  <c r="H30" i="1"/>
  <c r="G30" i="1"/>
  <c r="H29" i="1"/>
  <c r="G29" i="1"/>
  <c r="H28" i="1"/>
  <c r="G28" i="1"/>
  <c r="H27" i="1"/>
  <c r="G27" i="1"/>
  <c r="H26" i="1"/>
  <c r="G26" i="1"/>
  <c r="H24" i="1"/>
  <c r="G24" i="1"/>
  <c r="H23" i="1"/>
  <c r="G23" i="1"/>
  <c r="H22" i="1"/>
  <c r="G22" i="1"/>
  <c r="H21" i="1"/>
  <c r="G21" i="1"/>
  <c r="H20" i="1"/>
  <c r="H18" i="1"/>
  <c r="H17" i="1"/>
  <c r="H16" i="1"/>
  <c r="H15" i="1"/>
  <c r="H14" i="1"/>
  <c r="H12" i="1"/>
  <c r="H11" i="1"/>
  <c r="H10" i="1"/>
  <c r="H9" i="1"/>
  <c r="H8" i="1"/>
  <c r="C68" i="1"/>
  <c r="G68" i="1" s="1"/>
  <c r="C64" i="1"/>
  <c r="G64" i="1" s="1"/>
  <c r="I64" i="1"/>
  <c r="C65" i="1"/>
  <c r="G65" i="1" s="1"/>
  <c r="I65" i="1"/>
  <c r="C66" i="1"/>
  <c r="F66" i="1" s="1"/>
  <c r="I66" i="1"/>
  <c r="C63" i="1"/>
  <c r="F63" i="1"/>
  <c r="F59" i="1"/>
  <c r="F60" i="1"/>
  <c r="F58" i="1"/>
  <c r="F57" i="1"/>
  <c r="C48" i="1"/>
  <c r="G50" i="1" s="1"/>
  <c r="C47" i="1"/>
  <c r="F47" i="1" s="1"/>
  <c r="C46" i="1"/>
  <c r="G46" i="1" s="1"/>
  <c r="F46" i="1"/>
  <c r="F56" i="1"/>
  <c r="I71" i="1"/>
  <c r="F71" i="1"/>
  <c r="G70" i="1"/>
  <c r="G72" i="1"/>
  <c r="G71" i="1"/>
  <c r="I72" i="1"/>
  <c r="F70" i="1"/>
  <c r="F74" i="1"/>
  <c r="I63" i="1"/>
  <c r="G63" i="1"/>
  <c r="F69" i="1"/>
  <c r="G69" i="1"/>
  <c r="G75" i="1"/>
  <c r="I77" i="1"/>
  <c r="I74" i="1"/>
  <c r="F75" i="1"/>
  <c r="I75" i="1"/>
  <c r="F64" i="1"/>
  <c r="F50" i="1" l="1"/>
  <c r="G78" i="1"/>
  <c r="F68" i="1"/>
  <c r="F65" i="1"/>
  <c r="G66" i="1"/>
  <c r="F48" i="1"/>
  <c r="G47" i="1"/>
  <c r="G48" i="1"/>
</calcChain>
</file>

<file path=xl/sharedStrings.xml><?xml version="1.0" encoding="utf-8"?>
<sst xmlns="http://schemas.openxmlformats.org/spreadsheetml/2006/main" count="88" uniqueCount="88">
  <si>
    <t>男</t>
    <rPh sb="0" eb="1">
      <t>オトコ</t>
    </rPh>
    <phoneticPr fontId="2"/>
  </si>
  <si>
    <t>女</t>
    <rPh sb="0" eb="1">
      <t>オンナ</t>
    </rPh>
    <phoneticPr fontId="2"/>
  </si>
  <si>
    <t>（対前年）</t>
    <rPh sb="1" eb="2">
      <t>タイ</t>
    </rPh>
    <rPh sb="2" eb="4">
      <t>ゼンネン</t>
    </rPh>
    <phoneticPr fontId="2"/>
  </si>
  <si>
    <t>増　加　数</t>
    <rPh sb="0" eb="1">
      <t>ゾウ</t>
    </rPh>
    <rPh sb="2" eb="3">
      <t>カ</t>
    </rPh>
    <rPh sb="4" eb="5">
      <t>カズ</t>
    </rPh>
    <phoneticPr fontId="2"/>
  </si>
  <si>
    <t>増　加　率</t>
    <rPh sb="0" eb="1">
      <t>ゾウ</t>
    </rPh>
    <rPh sb="2" eb="3">
      <t>カ</t>
    </rPh>
    <rPh sb="4" eb="5">
      <t>リツ</t>
    </rPh>
    <phoneticPr fontId="2"/>
  </si>
  <si>
    <t>性　　　　比</t>
    <rPh sb="0" eb="1">
      <t>セイ</t>
    </rPh>
    <rPh sb="5" eb="6">
      <t>ヒ</t>
    </rPh>
    <phoneticPr fontId="2"/>
  </si>
  <si>
    <t>人口密度</t>
    <rPh sb="0" eb="2">
      <t>ジンコウ</t>
    </rPh>
    <rPh sb="2" eb="4">
      <t>ミツド</t>
    </rPh>
    <phoneticPr fontId="2"/>
  </si>
  <si>
    <t>総　　数</t>
    <rPh sb="0" eb="1">
      <t>フサ</t>
    </rPh>
    <rPh sb="3" eb="4">
      <t>カズ</t>
    </rPh>
    <phoneticPr fontId="2"/>
  </si>
  <si>
    <t>人　　　　　　　　　　口</t>
    <rPh sb="0" eb="1">
      <t>ヒト</t>
    </rPh>
    <rPh sb="11" eb="12">
      <t>クチ</t>
    </rPh>
    <phoneticPr fontId="2"/>
  </si>
  <si>
    <t>年　次</t>
    <rPh sb="0" eb="1">
      <t>トシ</t>
    </rPh>
    <rPh sb="2" eb="3">
      <t>ツギ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</si>
  <si>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</si>
  <si>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第１表　世帯数・人口の推移</t>
    <rPh sb="0" eb="1">
      <t>ダイ</t>
    </rPh>
    <rPh sb="2" eb="3">
      <t>ヒョウ</t>
    </rPh>
    <rPh sb="4" eb="7">
      <t>セタイスウ</t>
    </rPh>
    <rPh sb="8" eb="10">
      <t>ジンコウ</t>
    </rPh>
    <rPh sb="11" eb="13">
      <t>スイイ</t>
    </rPh>
    <phoneticPr fontId="2"/>
  </si>
  <si>
    <t>愛知県</t>
    <rPh sb="0" eb="1">
      <t>アイ</t>
    </rPh>
    <rPh sb="1" eb="2">
      <t>チ</t>
    </rPh>
    <rPh sb="2" eb="3">
      <t>ケン</t>
    </rPh>
    <phoneticPr fontId="2"/>
  </si>
  <si>
    <t xml:space="preserve"> 前年対比</t>
    <rPh sb="1" eb="5">
      <t>ゼンネンタイヒ</t>
    </rPh>
    <phoneticPr fontId="2"/>
  </si>
  <si>
    <t>女１００人</t>
    <rPh sb="0" eb="1">
      <t>オンナ</t>
    </rPh>
    <rPh sb="4" eb="5">
      <t>ニン</t>
    </rPh>
    <phoneticPr fontId="2"/>
  </si>
  <si>
    <t>当たり</t>
    <rPh sb="0" eb="1">
      <t>ア</t>
    </rPh>
    <phoneticPr fontId="2"/>
  </si>
  <si>
    <t>１ｋ㎡</t>
    <phoneticPr fontId="2"/>
  </si>
  <si>
    <t>につき</t>
    <phoneticPr fontId="2"/>
  </si>
  <si>
    <t>人口1000対</t>
    <rPh sb="0" eb="2">
      <t>ジンコウ</t>
    </rPh>
    <rPh sb="6" eb="7">
      <t>タイ</t>
    </rPh>
    <phoneticPr fontId="2"/>
  </si>
  <si>
    <t>第１部　人　口　静　態</t>
    <rPh sb="0" eb="1">
      <t>ダイ</t>
    </rPh>
    <rPh sb="2" eb="3">
      <t>ブ</t>
    </rPh>
    <rPh sb="4" eb="5">
      <t>ジン</t>
    </rPh>
    <rPh sb="6" eb="7">
      <t>クチ</t>
    </rPh>
    <rPh sb="8" eb="9">
      <t>セイ</t>
    </rPh>
    <rPh sb="10" eb="11">
      <t>タイ</t>
    </rPh>
    <phoneticPr fontId="2"/>
  </si>
  <si>
    <t>資料　　総務省「国勢調査」</t>
    <phoneticPr fontId="2"/>
  </si>
  <si>
    <t xml:space="preserve"> 　　　　 県民文化局県民生活部統計課「あいちの人口」 </t>
    <rPh sb="8" eb="10">
      <t>ブンカ</t>
    </rPh>
    <rPh sb="10" eb="11">
      <t>キョク</t>
    </rPh>
    <rPh sb="11" eb="13">
      <t>ケンミン</t>
    </rPh>
    <rPh sb="13" eb="15">
      <t>セイカツ</t>
    </rPh>
    <rPh sb="15" eb="16">
      <t>ブ</t>
    </rPh>
    <phoneticPr fontId="2"/>
  </si>
  <si>
    <t xml:space="preserve">   1920年</t>
    <rPh sb="7" eb="8">
      <t>ネン</t>
    </rPh>
    <phoneticPr fontId="2"/>
  </si>
  <si>
    <t>1925</t>
  </si>
  <si>
    <t>1930</t>
  </si>
  <si>
    <t>1935</t>
  </si>
  <si>
    <t>1940</t>
  </si>
  <si>
    <t>1945</t>
  </si>
  <si>
    <t>1950</t>
  </si>
  <si>
    <t>1955</t>
  </si>
  <si>
    <t>1960</t>
  </si>
  <si>
    <t>1965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</si>
  <si>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</si>
  <si>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</si>
  <si>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</si>
  <si>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</si>
  <si>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</si>
  <si>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</si>
  <si>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</si>
  <si>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</si>
  <si>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</si>
  <si>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</si>
  <si>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</si>
  <si>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</si>
  <si>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</si>
  <si>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</si>
  <si>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</si>
  <si>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</si>
  <si>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</si>
  <si>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</si>
  <si>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</si>
  <si>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</si>
  <si>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</si>
  <si>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</si>
  <si>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</si>
  <si>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</si>
  <si>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</si>
  <si>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</si>
  <si>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</si>
  <si>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</si>
  <si>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</si>
  <si>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</si>
  <si>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</si>
  <si>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</si>
  <si>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</si>
  <si>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</si>
  <si>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</si>
  <si>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</si>
  <si>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</si>
  <si>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</si>
  <si>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</si>
  <si>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</si>
  <si>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</si>
  <si>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</si>
  <si>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</si>
  <si>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</si>
  <si>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</si>
  <si>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</si>
  <si>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</si>
  <si>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</si>
  <si>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</si>
  <si>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</si>
  <si>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</si>
  <si>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  <phoneticPr fontId="2"/>
  </si>
  <si>
    <t>2022</t>
    <phoneticPr fontId="2"/>
  </si>
  <si>
    <t>2023</t>
    <phoneticPr fontId="2"/>
  </si>
  <si>
    <t>注　世帯数及び人口は、1970年以前と1975、1980、1985、1990、1995、2000、2005、2010、2015、2020の各年は国勢調査結果の確定値、それ以外は愛知県人口</t>
    <rPh sb="0" eb="1">
      <t>チュウ</t>
    </rPh>
    <rPh sb="2" eb="4">
      <t>セタイ</t>
    </rPh>
    <rPh sb="4" eb="5">
      <t>スウ</t>
    </rPh>
    <rPh sb="5" eb="6">
      <t>オヨ</t>
    </rPh>
    <rPh sb="7" eb="9">
      <t>ジンコウ</t>
    </rPh>
    <rPh sb="15" eb="16">
      <t>ネン</t>
    </rPh>
    <rPh sb="16" eb="18">
      <t>イゼン</t>
    </rPh>
    <rPh sb="69" eb="71">
      <t>カクネン</t>
    </rPh>
    <rPh sb="72" eb="74">
      <t>コクセイ</t>
    </rPh>
    <rPh sb="74" eb="76">
      <t>チョウサ</t>
    </rPh>
    <rPh sb="76" eb="78">
      <t>ケッカ</t>
    </rPh>
    <rPh sb="79" eb="82">
      <t>カクテイチ</t>
    </rPh>
    <rPh sb="85" eb="87">
      <t>イガイ</t>
    </rPh>
    <rPh sb="88" eb="91">
      <t>アイチケン</t>
    </rPh>
    <rPh sb="91" eb="93">
      <t>ジンコウ</t>
    </rPh>
    <phoneticPr fontId="2"/>
  </si>
  <si>
    <t>　　 動向調査による推計値。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</si>
</sst>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.0;&quot;△ &quot;0.0"/>
    <numFmt numFmtId="178" formatCode="0.0_ "/>
    <numFmt numFmtId="179" formatCode="0.0;_퐀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.9"/>
      <color indexed="16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1" xfId="1" applyFont="1" applyBorder="1">
      <alignment vertical="center"/>
    </xf>
    <xf numFmtId="176" fontId="3" fillId="0" borderId="3" xfId="1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0" xfId="1" applyFont="1" applyBorder="1">
      <alignment vertical="center"/>
    </xf>
    <xf numFmtId="38" fontId="3" fillId="0" borderId="5" xfId="1" applyFont="1" applyBorder="1">
      <alignment vertical="center"/>
    </xf>
    <xf numFmtId="176" fontId="3" fillId="0" borderId="7" xfId="1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8" fontId="3" fillId="0" borderId="5" xfId="0" applyNumberFormat="1" applyFont="1" applyBorder="1" applyAlignment="1">
      <alignment horizontal="right" vertical="center"/>
    </xf>
    <xf numFmtId="179" fontId="3" fillId="0" borderId="5" xfId="0" applyNumberFormat="1" applyFont="1" applyBorder="1">
      <alignment vertical="center"/>
    </xf>
    <xf numFmtId="49" fontId="3" fillId="0" borderId="5" xfId="0" applyNumberFormat="1" applyFont="1" applyFill="1" applyBorder="1" applyAlignment="1">
      <alignment horizontal="center" vertical="center"/>
    </xf>
    <xf numFmtId="38" fontId="3" fillId="0" borderId="6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3" fillId="0" borderId="5" xfId="1" applyFont="1" applyFill="1" applyBorder="1">
      <alignment vertical="center"/>
    </xf>
    <xf numFmtId="176" fontId="3" fillId="0" borderId="7" xfId="1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8" fontId="3" fillId="0" borderId="5" xfId="0" applyNumberFormat="1" applyFont="1" applyFill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38" fontId="8" fillId="0" borderId="0" xfId="1" applyFont="1">
      <alignment vertical="center"/>
    </xf>
    <xf numFmtId="38" fontId="8" fillId="0" borderId="0" xfId="1" applyFont="1" applyAlignment="1">
      <alignment horizontal="center" vertical="center"/>
    </xf>
    <xf numFmtId="38" fontId="3" fillId="0" borderId="10" xfId="1" applyFont="1" applyFill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7" fontId="3" fillId="0" borderId="10" xfId="0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176" fontId="3" fillId="0" borderId="10" xfId="1" applyNumberFormat="1" applyFont="1" applyFill="1" applyBorder="1" applyAlignment="1">
      <alignment horizontal="right" vertical="center"/>
    </xf>
    <xf numFmtId="38" fontId="3" fillId="0" borderId="11" xfId="1" applyFont="1" applyFill="1" applyBorder="1">
      <alignment vertical="center"/>
    </xf>
    <xf numFmtId="178" fontId="3" fillId="0" borderId="11" xfId="0" applyNumberFormat="1" applyFont="1" applyFill="1" applyBorder="1" applyAlignment="1">
      <alignment horizontal="right" vertical="center"/>
    </xf>
    <xf numFmtId="38" fontId="13" fillId="0" borderId="0" xfId="1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38" fontId="3" fillId="0" borderId="1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5</xdr:row>
      <xdr:rowOff>28575</xdr:rowOff>
    </xdr:from>
    <xdr:to>
      <xdr:col>6</xdr:col>
      <xdr:colOff>704850</xdr:colOff>
      <xdr:row>6</xdr:row>
      <xdr:rowOff>152400</xdr:rowOff>
    </xdr:to>
    <xdr:sp macro="" textlink="">
      <xdr:nvSpPr>
        <xdr:cNvPr id="1236" name="AutoShape 8">
          <a:extLst>
            <a:ext uri="{FF2B5EF4-FFF2-40B4-BE49-F238E27FC236}">
              <a16:creationId xmlns:a16="http://schemas.microsoft.com/office/drawing/2014/main" id="{AC5D2F09-B7C0-2C38-78BE-7A5051D1A56C}"/>
            </a:ext>
          </a:extLst>
        </xdr:cNvPr>
        <xdr:cNvSpPr>
          <a:spLocks noChangeArrowheads="1"/>
        </xdr:cNvSpPr>
      </xdr:nvSpPr>
      <xdr:spPr bwMode="auto">
        <a:xfrm>
          <a:off x="5534025" y="1133475"/>
          <a:ext cx="676275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57150</xdr:colOff>
      <xdr:row>5</xdr:row>
      <xdr:rowOff>28575</xdr:rowOff>
    </xdr:from>
    <xdr:to>
      <xdr:col>7</xdr:col>
      <xdr:colOff>676275</xdr:colOff>
      <xdr:row>6</xdr:row>
      <xdr:rowOff>152400</xdr:rowOff>
    </xdr:to>
    <xdr:sp macro="" textlink="">
      <xdr:nvSpPr>
        <xdr:cNvPr id="1237" name="AutoShape 9">
          <a:extLst>
            <a:ext uri="{FF2B5EF4-FFF2-40B4-BE49-F238E27FC236}">
              <a16:creationId xmlns:a16="http://schemas.microsoft.com/office/drawing/2014/main" id="{057092A8-2EBA-53FF-8940-65C7D282AE99}"/>
            </a:ext>
          </a:extLst>
        </xdr:cNvPr>
        <xdr:cNvSpPr>
          <a:spLocks noChangeArrowheads="1"/>
        </xdr:cNvSpPr>
      </xdr:nvSpPr>
      <xdr:spPr bwMode="auto">
        <a:xfrm>
          <a:off x="6296025" y="1133475"/>
          <a:ext cx="619125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5</xdr:row>
      <xdr:rowOff>28575</xdr:rowOff>
    </xdr:from>
    <xdr:to>
      <xdr:col>8</xdr:col>
      <xdr:colOff>638175</xdr:colOff>
      <xdr:row>6</xdr:row>
      <xdr:rowOff>152400</xdr:rowOff>
    </xdr:to>
    <xdr:sp macro="" textlink="">
      <xdr:nvSpPr>
        <xdr:cNvPr id="1238" name="AutoShape 10">
          <a:extLst>
            <a:ext uri="{FF2B5EF4-FFF2-40B4-BE49-F238E27FC236}">
              <a16:creationId xmlns:a16="http://schemas.microsoft.com/office/drawing/2014/main" id="{9487921B-49F5-6FEA-2E8F-D176EF3D368C}"/>
            </a:ext>
          </a:extLst>
        </xdr:cNvPr>
        <xdr:cNvSpPr>
          <a:spLocks noChangeArrowheads="1"/>
        </xdr:cNvSpPr>
      </xdr:nvSpPr>
      <xdr:spPr bwMode="auto">
        <a:xfrm>
          <a:off x="7058025" y="1133475"/>
          <a:ext cx="55245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52436-9DA6-4189-94B1-01BE15CFB9E7}">
  <dimension ref="A1:K93"/>
  <sheetViews>
    <sheetView tabSelected="1" zoomScaleNormal="100" zoomScaleSheetLayoutView="110" workbookViewId="0">
      <pane ySplit="7" topLeftCell="A66" activePane="bottomLeft" state="frozenSplit"/>
      <selection pane="bottomLeft" activeCell="I3" sqref="I3"/>
    </sheetView>
  </sheetViews>
  <sheetFormatPr defaultRowHeight="13.5" x14ac:dyDescent="0.15"/>
  <cols>
    <col min="1" max="1" width="10.125" style="1" customWidth="1"/>
    <col min="2" max="5" width="12.625" style="31" customWidth="1"/>
    <col min="6" max="6" width="11.625" style="32" customWidth="1"/>
    <col min="7" max="9" width="9.625" style="2" customWidth="1"/>
    <col min="10" max="10" width="2" style="2" customWidth="1"/>
    <col min="11" max="123" width="12.625" style="2" customWidth="1"/>
    <col min="124" max="16384" width="9" style="2"/>
  </cols>
  <sheetData>
    <row r="1" spans="1:9" ht="27" customHeight="1" x14ac:dyDescent="0.15">
      <c r="A1" s="60" t="s">
        <v>19</v>
      </c>
      <c r="B1" s="41"/>
      <c r="C1" s="41"/>
      <c r="D1" s="41"/>
      <c r="E1" s="41"/>
      <c r="F1" s="41"/>
      <c r="G1" s="42"/>
      <c r="H1" s="42"/>
      <c r="I1" s="42"/>
    </row>
    <row r="2" spans="1:9" ht="22.5" customHeight="1" x14ac:dyDescent="0.15">
      <c r="A2" s="42"/>
      <c r="B2" s="43"/>
      <c r="C2" s="43"/>
      <c r="D2" s="61" t="s">
        <v>11</v>
      </c>
      <c r="E2" s="43"/>
      <c r="F2" s="43"/>
      <c r="G2" s="43"/>
      <c r="H2" s="43"/>
      <c r="I2" s="43"/>
    </row>
    <row r="3" spans="1:9" ht="15" customHeight="1" x14ac:dyDescent="0.15">
      <c r="A3" s="44"/>
      <c r="B3" s="45"/>
      <c r="C3" s="45"/>
      <c r="D3" s="45"/>
      <c r="E3" s="45"/>
      <c r="F3" s="46"/>
      <c r="G3" s="42"/>
      <c r="H3" s="42"/>
      <c r="I3" s="55" t="s">
        <v>12</v>
      </c>
    </row>
    <row r="4" spans="1:9" ht="11.25" customHeight="1" x14ac:dyDescent="0.15">
      <c r="A4" s="67" t="s">
        <v>9</v>
      </c>
      <c r="B4" s="70" t="s">
        <v>10</v>
      </c>
      <c r="C4" s="62" t="s">
        <v>8</v>
      </c>
      <c r="D4" s="62"/>
      <c r="E4" s="62"/>
      <c r="F4" s="70" t="s">
        <v>3</v>
      </c>
      <c r="G4" s="63" t="s">
        <v>4</v>
      </c>
      <c r="H4" s="63" t="s">
        <v>5</v>
      </c>
      <c r="I4" s="65" t="s">
        <v>6</v>
      </c>
    </row>
    <row r="5" spans="1:9" ht="11.25" customHeight="1" x14ac:dyDescent="0.15">
      <c r="A5" s="68"/>
      <c r="B5" s="71"/>
      <c r="C5" s="62"/>
      <c r="D5" s="62"/>
      <c r="E5" s="62"/>
      <c r="F5" s="71"/>
      <c r="G5" s="64"/>
      <c r="H5" s="64"/>
      <c r="I5" s="66"/>
    </row>
    <row r="6" spans="1:9" ht="13.5" customHeight="1" x14ac:dyDescent="0.15">
      <c r="A6" s="68"/>
      <c r="B6" s="71"/>
      <c r="C6" s="62" t="s">
        <v>7</v>
      </c>
      <c r="D6" s="62" t="s">
        <v>0</v>
      </c>
      <c r="E6" s="62" t="s">
        <v>1</v>
      </c>
      <c r="F6" s="71" t="s">
        <v>2</v>
      </c>
      <c r="G6" s="35" t="s">
        <v>13</v>
      </c>
      <c r="H6" s="35" t="s">
        <v>14</v>
      </c>
      <c r="I6" s="36" t="s">
        <v>16</v>
      </c>
    </row>
    <row r="7" spans="1:9" ht="13.5" customHeight="1" x14ac:dyDescent="0.15">
      <c r="A7" s="69"/>
      <c r="B7" s="72"/>
      <c r="C7" s="62"/>
      <c r="D7" s="62"/>
      <c r="E7" s="62"/>
      <c r="F7" s="72"/>
      <c r="G7" s="37" t="s">
        <v>18</v>
      </c>
      <c r="H7" s="37" t="s">
        <v>17</v>
      </c>
      <c r="I7" s="38" t="s">
        <v>15</v>
      </c>
    </row>
    <row r="8" spans="1:9" ht="13.5" customHeight="1" x14ac:dyDescent="0.15">
      <c r="A8" s="3" t="s">
        <v>22</v>
      </c>
      <c r="B8" s="4">
        <v>429030</v>
      </c>
      <c r="C8" s="5">
        <v>2089762</v>
      </c>
      <c r="D8" s="6">
        <v>1033860</v>
      </c>
      <c r="E8" s="7">
        <v>1055902</v>
      </c>
      <c r="F8" s="8">
        <v>-52979</v>
      </c>
      <c r="G8" s="9">
        <v>-24.7</v>
      </c>
      <c r="H8" s="10">
        <f>ROUND(D8/E8*100,1)</f>
        <v>97.9</v>
      </c>
      <c r="I8" s="5">
        <v>413</v>
      </c>
    </row>
    <row r="9" spans="1:9" ht="13.5" customHeight="1" x14ac:dyDescent="0.15">
      <c r="A9" s="11" t="s">
        <v>23</v>
      </c>
      <c r="B9" s="12">
        <v>477752</v>
      </c>
      <c r="C9" s="13">
        <v>2319494</v>
      </c>
      <c r="D9" s="14">
        <v>1150325</v>
      </c>
      <c r="E9" s="15">
        <v>1169169</v>
      </c>
      <c r="F9" s="16">
        <v>45694</v>
      </c>
      <c r="G9" s="17">
        <v>20.100000000000001</v>
      </c>
      <c r="H9" s="18">
        <f t="shared" ref="H9:H69" si="0">ROUND(D9/E9*100,1)</f>
        <v>98.4</v>
      </c>
      <c r="I9" s="13">
        <v>459</v>
      </c>
    </row>
    <row r="10" spans="1:9" ht="13.5" customHeight="1" x14ac:dyDescent="0.15">
      <c r="A10" s="11" t="s">
        <v>24</v>
      </c>
      <c r="B10" s="12">
        <v>521146</v>
      </c>
      <c r="C10" s="13">
        <v>2567413</v>
      </c>
      <c r="D10" s="14">
        <v>1277720</v>
      </c>
      <c r="E10" s="15">
        <v>1289693</v>
      </c>
      <c r="F10" s="16">
        <v>60813</v>
      </c>
      <c r="G10" s="17">
        <v>24.3</v>
      </c>
      <c r="H10" s="18">
        <f t="shared" si="0"/>
        <v>99.1</v>
      </c>
      <c r="I10" s="13">
        <v>505</v>
      </c>
    </row>
    <row r="11" spans="1:9" ht="13.5" customHeight="1" x14ac:dyDescent="0.15">
      <c r="A11" s="11" t="s">
        <v>25</v>
      </c>
      <c r="B11" s="12">
        <v>569717</v>
      </c>
      <c r="C11" s="13">
        <v>2862701</v>
      </c>
      <c r="D11" s="14">
        <v>1418218</v>
      </c>
      <c r="E11" s="15">
        <v>1444483</v>
      </c>
      <c r="F11" s="16">
        <v>59101</v>
      </c>
      <c r="G11" s="17">
        <v>21.1</v>
      </c>
      <c r="H11" s="18">
        <f t="shared" si="0"/>
        <v>98.2</v>
      </c>
      <c r="I11" s="13">
        <v>563</v>
      </c>
    </row>
    <row r="12" spans="1:9" ht="13.5" customHeight="1" x14ac:dyDescent="0.15">
      <c r="A12" s="11" t="s">
        <v>26</v>
      </c>
      <c r="B12" s="12">
        <v>627106</v>
      </c>
      <c r="C12" s="13">
        <v>3166592</v>
      </c>
      <c r="D12" s="14">
        <v>1582580</v>
      </c>
      <c r="E12" s="15">
        <v>1584012</v>
      </c>
      <c r="F12" s="16">
        <v>110692</v>
      </c>
      <c r="G12" s="17">
        <v>36.200000000000003</v>
      </c>
      <c r="H12" s="18">
        <f t="shared" si="0"/>
        <v>99.9</v>
      </c>
      <c r="I12" s="13">
        <v>623</v>
      </c>
    </row>
    <row r="13" spans="1:9" ht="7.5" customHeight="1" x14ac:dyDescent="0.15">
      <c r="A13" s="11"/>
      <c r="B13" s="12"/>
      <c r="C13" s="13"/>
      <c r="D13" s="14"/>
      <c r="E13" s="15"/>
      <c r="F13" s="16"/>
      <c r="G13" s="17"/>
      <c r="H13" s="19"/>
      <c r="I13" s="13"/>
    </row>
    <row r="14" spans="1:9" ht="13.5" customHeight="1" x14ac:dyDescent="0.15">
      <c r="A14" s="11" t="s">
        <v>27</v>
      </c>
      <c r="B14" s="12">
        <v>649184</v>
      </c>
      <c r="C14" s="13">
        <v>3122902</v>
      </c>
      <c r="D14" s="14">
        <v>1520405</v>
      </c>
      <c r="E14" s="15">
        <v>1602497</v>
      </c>
      <c r="F14" s="16">
        <v>203817</v>
      </c>
      <c r="G14" s="17">
        <v>69.8</v>
      </c>
      <c r="H14" s="18">
        <f t="shared" si="0"/>
        <v>94.9</v>
      </c>
      <c r="I14" s="13">
        <v>615</v>
      </c>
    </row>
    <row r="15" spans="1:9" ht="13.5" customHeight="1" x14ac:dyDescent="0.15">
      <c r="A15" s="11" t="s">
        <v>28</v>
      </c>
      <c r="B15" s="12">
        <v>680837</v>
      </c>
      <c r="C15" s="13">
        <v>3390585</v>
      </c>
      <c r="D15" s="14">
        <v>1649189</v>
      </c>
      <c r="E15" s="15">
        <v>1741396</v>
      </c>
      <c r="F15" s="16">
        <v>69485</v>
      </c>
      <c r="G15" s="17">
        <v>20.9</v>
      </c>
      <c r="H15" s="18">
        <f t="shared" si="0"/>
        <v>94.7</v>
      </c>
      <c r="I15" s="13">
        <v>672</v>
      </c>
    </row>
    <row r="16" spans="1:9" ht="13.5" customHeight="1" x14ac:dyDescent="0.15">
      <c r="A16" s="11" t="s">
        <v>29</v>
      </c>
      <c r="B16" s="12">
        <v>748928</v>
      </c>
      <c r="C16" s="13">
        <v>3769209</v>
      </c>
      <c r="D16" s="14">
        <v>1829729</v>
      </c>
      <c r="E16" s="15">
        <v>1939480</v>
      </c>
      <c r="F16" s="16">
        <v>61209</v>
      </c>
      <c r="G16" s="17">
        <v>16.5</v>
      </c>
      <c r="H16" s="18">
        <f t="shared" si="0"/>
        <v>94.3</v>
      </c>
      <c r="I16" s="13">
        <v>745</v>
      </c>
    </row>
    <row r="17" spans="1:9" ht="13.5" customHeight="1" x14ac:dyDescent="0.15">
      <c r="A17" s="11" t="s">
        <v>30</v>
      </c>
      <c r="B17" s="12">
        <v>896622</v>
      </c>
      <c r="C17" s="13">
        <v>4206313</v>
      </c>
      <c r="D17" s="14">
        <v>2064726</v>
      </c>
      <c r="E17" s="15">
        <v>2141587</v>
      </c>
      <c r="F17" s="16">
        <v>106313</v>
      </c>
      <c r="G17" s="17">
        <v>25.9</v>
      </c>
      <c r="H17" s="18">
        <f t="shared" si="0"/>
        <v>96.4</v>
      </c>
      <c r="I17" s="13">
        <v>832</v>
      </c>
    </row>
    <row r="18" spans="1:9" ht="13.5" customHeight="1" x14ac:dyDescent="0.15">
      <c r="A18" s="11" t="s">
        <v>31</v>
      </c>
      <c r="B18" s="12">
        <v>1126554</v>
      </c>
      <c r="C18" s="13">
        <v>4798653</v>
      </c>
      <c r="D18" s="14">
        <v>2382085</v>
      </c>
      <c r="E18" s="15">
        <v>2416568</v>
      </c>
      <c r="F18" s="16">
        <v>118653</v>
      </c>
      <c r="G18" s="17">
        <v>25.4</v>
      </c>
      <c r="H18" s="18">
        <f t="shared" si="0"/>
        <v>98.6</v>
      </c>
      <c r="I18" s="13">
        <v>948</v>
      </c>
    </row>
    <row r="19" spans="1:9" ht="7.5" customHeight="1" x14ac:dyDescent="0.15">
      <c r="A19" s="11"/>
      <c r="B19" s="12"/>
      <c r="C19" s="13"/>
      <c r="D19" s="14"/>
      <c r="E19" s="15"/>
      <c r="F19" s="16"/>
      <c r="G19" s="17"/>
      <c r="H19" s="18"/>
      <c r="I19" s="13"/>
    </row>
    <row r="20" spans="1:9" ht="13.5" customHeight="1" x14ac:dyDescent="0.15">
      <c r="A20" s="11" t="s">
        <v>32</v>
      </c>
      <c r="B20" s="12">
        <v>1383184</v>
      </c>
      <c r="C20" s="13">
        <v>5386163</v>
      </c>
      <c r="D20" s="14">
        <v>2694991</v>
      </c>
      <c r="E20" s="15">
        <v>2691172</v>
      </c>
      <c r="F20" s="16">
        <v>136541</v>
      </c>
      <c r="G20" s="17">
        <v>26</v>
      </c>
      <c r="H20" s="18">
        <f>ROUND(D20/E20*100,1)</f>
        <v>100.1</v>
      </c>
      <c r="I20" s="13">
        <v>1059</v>
      </c>
    </row>
    <row r="21" spans="1:9" ht="13.5" customHeight="1" x14ac:dyDescent="0.15">
      <c r="A21" s="11" t="s">
        <v>33</v>
      </c>
      <c r="B21" s="12">
        <v>1447675</v>
      </c>
      <c r="C21" s="13">
        <v>5517601</v>
      </c>
      <c r="D21" s="14">
        <v>2762456</v>
      </c>
      <c r="E21" s="15">
        <v>2755145</v>
      </c>
      <c r="F21" s="16">
        <f>C21-C20</f>
        <v>131438</v>
      </c>
      <c r="G21" s="17">
        <f>ROUND((C21/C20-1)*1000,1)</f>
        <v>24.4</v>
      </c>
      <c r="H21" s="18">
        <f t="shared" si="0"/>
        <v>100.3</v>
      </c>
      <c r="I21" s="13">
        <v>1085</v>
      </c>
    </row>
    <row r="22" spans="1:9" ht="13.5" customHeight="1" x14ac:dyDescent="0.15">
      <c r="A22" s="11" t="s">
        <v>34</v>
      </c>
      <c r="B22" s="12">
        <v>1497178</v>
      </c>
      <c r="C22" s="13">
        <v>5634551</v>
      </c>
      <c r="D22" s="14">
        <v>2821307</v>
      </c>
      <c r="E22" s="15">
        <v>2813244</v>
      </c>
      <c r="F22" s="16">
        <f>C22-C21</f>
        <v>116950</v>
      </c>
      <c r="G22" s="17">
        <f>ROUND((C22/C21-1)*1000,1)</f>
        <v>21.2</v>
      </c>
      <c r="H22" s="18">
        <f t="shared" si="0"/>
        <v>100.3</v>
      </c>
      <c r="I22" s="13">
        <v>1105</v>
      </c>
    </row>
    <row r="23" spans="1:9" ht="13.5" customHeight="1" x14ac:dyDescent="0.15">
      <c r="A23" s="11" t="s">
        <v>35</v>
      </c>
      <c r="B23" s="12">
        <v>1541584</v>
      </c>
      <c r="C23" s="13">
        <v>5751617</v>
      </c>
      <c r="D23" s="14">
        <v>2880466</v>
      </c>
      <c r="E23" s="15">
        <v>2871151</v>
      </c>
      <c r="F23" s="16">
        <f>C23-C22</f>
        <v>117066</v>
      </c>
      <c r="G23" s="17">
        <f>ROUND((C23/C22-1)*1000,1)</f>
        <v>20.8</v>
      </c>
      <c r="H23" s="18">
        <f t="shared" si="0"/>
        <v>100.3</v>
      </c>
      <c r="I23" s="13">
        <v>1127</v>
      </c>
    </row>
    <row r="24" spans="1:9" ht="13.5" customHeight="1" x14ac:dyDescent="0.15">
      <c r="A24" s="11" t="s">
        <v>36</v>
      </c>
      <c r="B24" s="12">
        <v>1581652</v>
      </c>
      <c r="C24" s="13">
        <v>5851020</v>
      </c>
      <c r="D24" s="14">
        <v>2930743</v>
      </c>
      <c r="E24" s="15">
        <v>2920277</v>
      </c>
      <c r="F24" s="16">
        <f>C24-C23</f>
        <v>99403</v>
      </c>
      <c r="G24" s="17">
        <f>ROUND((C24/C23-1)*1000,1)</f>
        <v>17.3</v>
      </c>
      <c r="H24" s="18">
        <f t="shared" si="0"/>
        <v>100.4</v>
      </c>
      <c r="I24" s="13">
        <v>1145</v>
      </c>
    </row>
    <row r="25" spans="1:9" ht="7.5" customHeight="1" x14ac:dyDescent="0.15">
      <c r="A25" s="11"/>
      <c r="B25" s="12"/>
      <c r="C25" s="13"/>
      <c r="D25" s="14"/>
      <c r="E25" s="15"/>
      <c r="F25" s="16"/>
      <c r="G25" s="17"/>
      <c r="H25" s="18"/>
      <c r="I25" s="13"/>
    </row>
    <row r="26" spans="1:9" ht="13.5" customHeight="1" x14ac:dyDescent="0.15">
      <c r="A26" s="11" t="s">
        <v>37</v>
      </c>
      <c r="B26" s="12">
        <v>1619043</v>
      </c>
      <c r="C26" s="13">
        <v>5923569</v>
      </c>
      <c r="D26" s="14">
        <v>2966388</v>
      </c>
      <c r="E26" s="15">
        <v>2957181</v>
      </c>
      <c r="F26" s="16">
        <f>C26-C24</f>
        <v>72549</v>
      </c>
      <c r="G26" s="17">
        <f>ROUND((C26/C24-1)*1000,1)</f>
        <v>12.4</v>
      </c>
      <c r="H26" s="18">
        <f t="shared" si="0"/>
        <v>100.3</v>
      </c>
      <c r="I26" s="13">
        <v>1158</v>
      </c>
    </row>
    <row r="27" spans="1:9" ht="13.5" customHeight="1" x14ac:dyDescent="0.15">
      <c r="A27" s="11" t="s">
        <v>38</v>
      </c>
      <c r="B27" s="12">
        <v>1649104</v>
      </c>
      <c r="C27" s="13">
        <v>5989640</v>
      </c>
      <c r="D27" s="14">
        <v>2997686</v>
      </c>
      <c r="E27" s="15">
        <v>2991954</v>
      </c>
      <c r="F27" s="16">
        <f>C27-C26</f>
        <v>66071</v>
      </c>
      <c r="G27" s="17">
        <f>ROUND((C27/C26-1)*1000,1)</f>
        <v>11.2</v>
      </c>
      <c r="H27" s="18">
        <f t="shared" si="0"/>
        <v>100.2</v>
      </c>
      <c r="I27" s="13">
        <v>1170</v>
      </c>
    </row>
    <row r="28" spans="1:9" ht="13.5" customHeight="1" x14ac:dyDescent="0.15">
      <c r="A28" s="11" t="s">
        <v>39</v>
      </c>
      <c r="B28" s="12">
        <v>1679337</v>
      </c>
      <c r="C28" s="13">
        <v>6055848</v>
      </c>
      <c r="D28" s="14">
        <v>3030500</v>
      </c>
      <c r="E28" s="15">
        <v>3025348</v>
      </c>
      <c r="F28" s="16">
        <f>C28-C27</f>
        <v>66208</v>
      </c>
      <c r="G28" s="17">
        <f>ROUND((C28/C27-1)*1000,1)</f>
        <v>11.1</v>
      </c>
      <c r="H28" s="18">
        <f t="shared" si="0"/>
        <v>100.2</v>
      </c>
      <c r="I28" s="13">
        <v>1182</v>
      </c>
    </row>
    <row r="29" spans="1:9" ht="13.5" customHeight="1" x14ac:dyDescent="0.15">
      <c r="A29" s="11" t="s">
        <v>40</v>
      </c>
      <c r="B29" s="12">
        <v>1708229</v>
      </c>
      <c r="C29" s="13">
        <v>6117273</v>
      </c>
      <c r="D29" s="14">
        <v>3061314</v>
      </c>
      <c r="E29" s="15">
        <v>3055959</v>
      </c>
      <c r="F29" s="16">
        <f>C29-C28</f>
        <v>61425</v>
      </c>
      <c r="G29" s="17">
        <f>ROUND((C29/C28-1)*1000,1)</f>
        <v>10.1</v>
      </c>
      <c r="H29" s="18">
        <f t="shared" si="0"/>
        <v>100.2</v>
      </c>
      <c r="I29" s="13">
        <v>1194</v>
      </c>
    </row>
    <row r="30" spans="1:9" ht="13.5" customHeight="1" x14ac:dyDescent="0.15">
      <c r="A30" s="11" t="s">
        <v>41</v>
      </c>
      <c r="B30" s="12">
        <v>1736308</v>
      </c>
      <c r="C30" s="13">
        <v>6172192</v>
      </c>
      <c r="D30" s="14">
        <v>3087793</v>
      </c>
      <c r="E30" s="15">
        <v>3084399</v>
      </c>
      <c r="F30" s="16">
        <f>C30-C29</f>
        <v>54919</v>
      </c>
      <c r="G30" s="17">
        <f>ROUND((C30/C29-1)*1000,1)</f>
        <v>9</v>
      </c>
      <c r="H30" s="18">
        <f t="shared" si="0"/>
        <v>100.1</v>
      </c>
      <c r="I30" s="13">
        <v>1204</v>
      </c>
    </row>
    <row r="31" spans="1:9" ht="7.5" customHeight="1" x14ac:dyDescent="0.15">
      <c r="A31" s="11"/>
      <c r="B31" s="12"/>
      <c r="C31" s="13"/>
      <c r="D31" s="14"/>
      <c r="E31" s="15"/>
      <c r="F31" s="16"/>
      <c r="G31" s="17"/>
      <c r="H31" s="18"/>
      <c r="I31" s="13"/>
    </row>
    <row r="32" spans="1:9" ht="13.5" customHeight="1" x14ac:dyDescent="0.15">
      <c r="A32" s="11" t="s">
        <v>42</v>
      </c>
      <c r="B32" s="12">
        <v>1878100</v>
      </c>
      <c r="C32" s="13">
        <v>6221638</v>
      </c>
      <c r="D32" s="14">
        <v>3112306</v>
      </c>
      <c r="E32" s="15">
        <v>3109332</v>
      </c>
      <c r="F32" s="16">
        <f>C32-C30</f>
        <v>49446</v>
      </c>
      <c r="G32" s="17">
        <f>ROUND((C32/C30-1)*1000,1)</f>
        <v>8</v>
      </c>
      <c r="H32" s="18">
        <f t="shared" si="0"/>
        <v>100.1</v>
      </c>
      <c r="I32" s="13">
        <v>1213</v>
      </c>
    </row>
    <row r="33" spans="1:9" ht="13.5" customHeight="1" x14ac:dyDescent="0.15">
      <c r="A33" s="11" t="s">
        <v>43</v>
      </c>
      <c r="B33" s="12">
        <v>1896301</v>
      </c>
      <c r="C33" s="13">
        <v>6265276</v>
      </c>
      <c r="D33" s="14">
        <v>3134330</v>
      </c>
      <c r="E33" s="15">
        <v>3130946</v>
      </c>
      <c r="F33" s="16">
        <f>C33-C32</f>
        <v>43638</v>
      </c>
      <c r="G33" s="17">
        <f>ROUND((C33/C32-1)*1000,1)</f>
        <v>7</v>
      </c>
      <c r="H33" s="18">
        <f t="shared" si="0"/>
        <v>100.1</v>
      </c>
      <c r="I33" s="13">
        <v>1221</v>
      </c>
    </row>
    <row r="34" spans="1:9" ht="13.5" customHeight="1" x14ac:dyDescent="0.15">
      <c r="A34" s="11" t="s">
        <v>44</v>
      </c>
      <c r="B34" s="12">
        <v>1915078</v>
      </c>
      <c r="C34" s="13">
        <v>6309042</v>
      </c>
      <c r="D34" s="14">
        <v>3156092</v>
      </c>
      <c r="E34" s="15">
        <v>3152950</v>
      </c>
      <c r="F34" s="16">
        <f>C34-C33</f>
        <v>43766</v>
      </c>
      <c r="G34" s="17">
        <f>ROUND((C34/C33-1)*1000,1)</f>
        <v>7</v>
      </c>
      <c r="H34" s="18">
        <f t="shared" si="0"/>
        <v>100.1</v>
      </c>
      <c r="I34" s="13">
        <v>1229</v>
      </c>
    </row>
    <row r="35" spans="1:9" ht="13.5" customHeight="1" x14ac:dyDescent="0.15">
      <c r="A35" s="11" t="s">
        <v>45</v>
      </c>
      <c r="B35" s="12">
        <v>1935255</v>
      </c>
      <c r="C35" s="13">
        <v>6353587</v>
      </c>
      <c r="D35" s="14">
        <v>3177787</v>
      </c>
      <c r="E35" s="15">
        <v>3175800</v>
      </c>
      <c r="F35" s="16">
        <f>C35-C34</f>
        <v>44545</v>
      </c>
      <c r="G35" s="17">
        <f>ROUND((C35/C34-1)*1000,1)</f>
        <v>7.1</v>
      </c>
      <c r="H35" s="18">
        <f t="shared" si="0"/>
        <v>100.1</v>
      </c>
      <c r="I35" s="13">
        <v>1237</v>
      </c>
    </row>
    <row r="36" spans="1:9" ht="13.5" customHeight="1" x14ac:dyDescent="0.15">
      <c r="A36" s="11" t="s">
        <v>46</v>
      </c>
      <c r="B36" s="12">
        <v>1957634</v>
      </c>
      <c r="C36" s="13">
        <v>6400912</v>
      </c>
      <c r="D36" s="14">
        <v>3200672</v>
      </c>
      <c r="E36" s="15">
        <v>3200240</v>
      </c>
      <c r="F36" s="16">
        <f>C36-C35</f>
        <v>47325</v>
      </c>
      <c r="G36" s="17">
        <f>ROUND((C36/C35-1)*1000,1)</f>
        <v>7.4</v>
      </c>
      <c r="H36" s="18">
        <f t="shared" si="0"/>
        <v>100</v>
      </c>
      <c r="I36" s="13">
        <v>1246</v>
      </c>
    </row>
    <row r="37" spans="1:9" ht="7.5" customHeight="1" x14ac:dyDescent="0.15">
      <c r="A37" s="11"/>
      <c r="B37" s="12"/>
      <c r="C37" s="13"/>
      <c r="D37" s="14"/>
      <c r="E37" s="15"/>
      <c r="F37" s="16"/>
      <c r="G37" s="17"/>
      <c r="H37" s="18"/>
      <c r="I37" s="13"/>
    </row>
    <row r="38" spans="1:9" ht="13.5" customHeight="1" x14ac:dyDescent="0.15">
      <c r="A38" s="11" t="s">
        <v>47</v>
      </c>
      <c r="B38" s="12">
        <v>1985108</v>
      </c>
      <c r="C38" s="13">
        <v>6455172</v>
      </c>
      <c r="D38" s="14">
        <v>3228724</v>
      </c>
      <c r="E38" s="15">
        <v>3226448</v>
      </c>
      <c r="F38" s="16">
        <f>C38-C36</f>
        <v>54260</v>
      </c>
      <c r="G38" s="17">
        <f>ROUND((C38/C36-1)*1000,1)</f>
        <v>8.5</v>
      </c>
      <c r="H38" s="18">
        <f t="shared" si="0"/>
        <v>100.1</v>
      </c>
      <c r="I38" s="13">
        <v>1256</v>
      </c>
    </row>
    <row r="39" spans="1:9" ht="13.5" customHeight="1" x14ac:dyDescent="0.15">
      <c r="A39" s="11" t="s">
        <v>48</v>
      </c>
      <c r="B39" s="12">
        <v>2020046</v>
      </c>
      <c r="C39" s="13">
        <v>6509115</v>
      </c>
      <c r="D39" s="14">
        <v>3258399</v>
      </c>
      <c r="E39" s="15">
        <v>3250716</v>
      </c>
      <c r="F39" s="16">
        <f>C39-C38</f>
        <v>53943</v>
      </c>
      <c r="G39" s="17">
        <f>ROUND((C39/C38-1)*1000,1)</f>
        <v>8.4</v>
      </c>
      <c r="H39" s="18">
        <f t="shared" si="0"/>
        <v>100.2</v>
      </c>
      <c r="I39" s="13">
        <v>1267</v>
      </c>
    </row>
    <row r="40" spans="1:9" ht="13.5" customHeight="1" x14ac:dyDescent="0.15">
      <c r="A40" s="11" t="s">
        <v>49</v>
      </c>
      <c r="B40" s="12">
        <v>2054089</v>
      </c>
      <c r="C40" s="13">
        <v>6560200</v>
      </c>
      <c r="D40" s="14">
        <v>3285290</v>
      </c>
      <c r="E40" s="15">
        <v>3274910</v>
      </c>
      <c r="F40" s="16">
        <f>C40-C39</f>
        <v>51085</v>
      </c>
      <c r="G40" s="17">
        <f>ROUND((C40/C39-1)*1000,1)</f>
        <v>7.8</v>
      </c>
      <c r="H40" s="18">
        <f t="shared" si="0"/>
        <v>100.3</v>
      </c>
      <c r="I40" s="13">
        <v>1277</v>
      </c>
    </row>
    <row r="41" spans="1:9" ht="13.5" customHeight="1" x14ac:dyDescent="0.15">
      <c r="A41" s="11" t="s">
        <v>50</v>
      </c>
      <c r="B41" s="12">
        <v>2087739</v>
      </c>
      <c r="C41" s="13">
        <v>6602011</v>
      </c>
      <c r="D41" s="14">
        <v>3306878</v>
      </c>
      <c r="E41" s="15">
        <v>3295133</v>
      </c>
      <c r="F41" s="16">
        <f>C41-C40</f>
        <v>41811</v>
      </c>
      <c r="G41" s="17">
        <f>ROUND((C41/C40-1)*1000,1)</f>
        <v>6.4</v>
      </c>
      <c r="H41" s="18">
        <f t="shared" si="0"/>
        <v>100.4</v>
      </c>
      <c r="I41" s="13">
        <v>1284</v>
      </c>
    </row>
    <row r="42" spans="1:9" ht="13.5" customHeight="1" x14ac:dyDescent="0.15">
      <c r="A42" s="11" t="s">
        <v>51</v>
      </c>
      <c r="B42" s="12">
        <v>2124802</v>
      </c>
      <c r="C42" s="13">
        <v>6643180</v>
      </c>
      <c r="D42" s="14">
        <v>3328335</v>
      </c>
      <c r="E42" s="15">
        <v>3314845</v>
      </c>
      <c r="F42" s="16">
        <f>C42-C41</f>
        <v>41169</v>
      </c>
      <c r="G42" s="17">
        <f>ROUND((C42/C41-1)*1000,1)</f>
        <v>6.2</v>
      </c>
      <c r="H42" s="18">
        <f t="shared" si="0"/>
        <v>100.4</v>
      </c>
      <c r="I42" s="13">
        <v>1291</v>
      </c>
    </row>
    <row r="43" spans="1:9" ht="7.5" customHeight="1" x14ac:dyDescent="0.15">
      <c r="A43" s="11"/>
      <c r="B43" s="12"/>
      <c r="C43" s="13"/>
      <c r="D43" s="14"/>
      <c r="E43" s="15"/>
      <c r="F43" s="16"/>
      <c r="G43" s="17"/>
      <c r="H43" s="18"/>
      <c r="I43" s="13"/>
    </row>
    <row r="44" spans="1:9" ht="13.5" customHeight="1" x14ac:dyDescent="0.15">
      <c r="A44" s="11" t="s">
        <v>52</v>
      </c>
      <c r="B44" s="12">
        <v>2174110</v>
      </c>
      <c r="C44" s="13">
        <v>6690603</v>
      </c>
      <c r="D44" s="14">
        <v>3354827</v>
      </c>
      <c r="E44" s="15">
        <v>3335776</v>
      </c>
      <c r="F44" s="16">
        <f>C44-C42</f>
        <v>47423</v>
      </c>
      <c r="G44" s="17">
        <f>ROUND((C44/C42-1)*1000,1)</f>
        <v>7.1</v>
      </c>
      <c r="H44" s="18">
        <f t="shared" si="0"/>
        <v>100.6</v>
      </c>
      <c r="I44" s="13">
        <v>1300</v>
      </c>
    </row>
    <row r="45" spans="1:9" s="33" customFormat="1" ht="13.5" customHeight="1" x14ac:dyDescent="0.15">
      <c r="A45" s="20" t="s">
        <v>53</v>
      </c>
      <c r="B45" s="21">
        <v>2223300</v>
      </c>
      <c r="C45" s="22">
        <v>6743901</v>
      </c>
      <c r="D45" s="23">
        <v>3383983</v>
      </c>
      <c r="E45" s="24">
        <v>3359918</v>
      </c>
      <c r="F45" s="25">
        <f>C45-C44</f>
        <v>53298</v>
      </c>
      <c r="G45" s="17">
        <f>ROUND((C45/C44-1)*1000,1)</f>
        <v>8</v>
      </c>
      <c r="H45" s="27">
        <f t="shared" si="0"/>
        <v>100.7</v>
      </c>
      <c r="I45" s="22">
        <v>1311</v>
      </c>
    </row>
    <row r="46" spans="1:9" s="33" customFormat="1" ht="13.5" customHeight="1" x14ac:dyDescent="0.15">
      <c r="A46" s="20" t="s">
        <v>54</v>
      </c>
      <c r="B46" s="21">
        <v>2265349</v>
      </c>
      <c r="C46" s="22">
        <f>SUM(D46:E46)</f>
        <v>6787861</v>
      </c>
      <c r="D46" s="23">
        <v>3406502</v>
      </c>
      <c r="E46" s="24">
        <v>3381359</v>
      </c>
      <c r="F46" s="25">
        <f>C46-C45</f>
        <v>43960</v>
      </c>
      <c r="G46" s="17">
        <f>ROUND((C46/C45-1)*1000,1)</f>
        <v>6.5</v>
      </c>
      <c r="H46" s="27">
        <f t="shared" si="0"/>
        <v>100.7</v>
      </c>
      <c r="I46" s="22">
        <v>1319</v>
      </c>
    </row>
    <row r="47" spans="1:9" s="33" customFormat="1" ht="13.5" customHeight="1" x14ac:dyDescent="0.15">
      <c r="A47" s="20" t="s">
        <v>55</v>
      </c>
      <c r="B47" s="21">
        <v>2297924</v>
      </c>
      <c r="C47" s="22">
        <f>SUM(D47:E47)</f>
        <v>6816516</v>
      </c>
      <c r="D47" s="23">
        <v>3419245</v>
      </c>
      <c r="E47" s="24">
        <v>3397271</v>
      </c>
      <c r="F47" s="25">
        <f>C47-C46</f>
        <v>28655</v>
      </c>
      <c r="G47" s="17">
        <f>ROUND((C47/C46-1)*1000,1)</f>
        <v>4.2</v>
      </c>
      <c r="H47" s="27">
        <f t="shared" si="0"/>
        <v>100.6</v>
      </c>
      <c r="I47" s="22">
        <v>1325</v>
      </c>
    </row>
    <row r="48" spans="1:9" s="33" customFormat="1" ht="13.5" customHeight="1" x14ac:dyDescent="0.15">
      <c r="A48" s="20" t="s">
        <v>56</v>
      </c>
      <c r="B48" s="21">
        <v>2324636</v>
      </c>
      <c r="C48" s="22">
        <f>SUM(D48:E48)</f>
        <v>6839374</v>
      </c>
      <c r="D48" s="23">
        <v>3427023</v>
      </c>
      <c r="E48" s="24">
        <v>3412351</v>
      </c>
      <c r="F48" s="25">
        <f>C48-C47</f>
        <v>22858</v>
      </c>
      <c r="G48" s="17">
        <f>ROUND((C48/C47-1)*1000,1)</f>
        <v>3.4</v>
      </c>
      <c r="H48" s="27">
        <f t="shared" si="0"/>
        <v>100.4</v>
      </c>
      <c r="I48" s="22">
        <v>1329</v>
      </c>
    </row>
    <row r="49" spans="1:9" s="33" customFormat="1" ht="7.5" customHeight="1" x14ac:dyDescent="0.15">
      <c r="A49" s="20"/>
      <c r="B49" s="21"/>
      <c r="C49" s="22"/>
      <c r="D49" s="23"/>
      <c r="E49" s="24"/>
      <c r="F49" s="25"/>
      <c r="G49" s="26"/>
      <c r="H49" s="27"/>
      <c r="I49" s="22"/>
    </row>
    <row r="50" spans="1:9" s="33" customFormat="1" ht="13.5" customHeight="1" x14ac:dyDescent="0.15">
      <c r="A50" s="20" t="s">
        <v>57</v>
      </c>
      <c r="B50" s="21">
        <v>2358519</v>
      </c>
      <c r="C50" s="22">
        <v>6868336</v>
      </c>
      <c r="D50" s="23">
        <v>3439180</v>
      </c>
      <c r="E50" s="24">
        <v>3429156</v>
      </c>
      <c r="F50" s="25">
        <f>C50-C48</f>
        <v>28962</v>
      </c>
      <c r="G50" s="17">
        <f>ROUND((C50/C48-1)*1000,1)</f>
        <v>4.2</v>
      </c>
      <c r="H50" s="27">
        <f t="shared" si="0"/>
        <v>100.3</v>
      </c>
      <c r="I50" s="22">
        <v>1334</v>
      </c>
    </row>
    <row r="51" spans="1:9" ht="13.5" customHeight="1" x14ac:dyDescent="0.15">
      <c r="A51" s="11" t="s">
        <v>58</v>
      </c>
      <c r="B51" s="12">
        <v>2394436</v>
      </c>
      <c r="C51" s="13">
        <v>6898944</v>
      </c>
      <c r="D51" s="14">
        <v>3454845</v>
      </c>
      <c r="E51" s="15">
        <v>3444099</v>
      </c>
      <c r="F51" s="16">
        <f>C51-C50</f>
        <v>30608</v>
      </c>
      <c r="G51" s="17">
        <f>ROUND((C51/C50-1)*1000,1)</f>
        <v>4.5</v>
      </c>
      <c r="H51" s="18">
        <f t="shared" si="0"/>
        <v>100.3</v>
      </c>
      <c r="I51" s="13">
        <v>1340</v>
      </c>
    </row>
    <row r="52" spans="1:9" ht="13.5" customHeight="1" x14ac:dyDescent="0.15">
      <c r="A52" s="11" t="s">
        <v>59</v>
      </c>
      <c r="B52" s="12">
        <v>2434516</v>
      </c>
      <c r="C52" s="13">
        <v>6937846</v>
      </c>
      <c r="D52" s="14">
        <v>3475028</v>
      </c>
      <c r="E52" s="15">
        <v>3462818</v>
      </c>
      <c r="F52" s="16">
        <f>C52-C51</f>
        <v>38902</v>
      </c>
      <c r="G52" s="17">
        <f>ROUND((C52/C51-1)*1000,1)</f>
        <v>5.6</v>
      </c>
      <c r="H52" s="18">
        <f t="shared" si="0"/>
        <v>100.4</v>
      </c>
      <c r="I52" s="13">
        <v>1347</v>
      </c>
    </row>
    <row r="53" spans="1:9" ht="13.5" customHeight="1" x14ac:dyDescent="0.15">
      <c r="A53" s="11" t="s">
        <v>60</v>
      </c>
      <c r="B53" s="12">
        <v>2475005</v>
      </c>
      <c r="C53" s="13">
        <v>6976843</v>
      </c>
      <c r="D53" s="14">
        <v>3495130</v>
      </c>
      <c r="E53" s="15">
        <v>3481713</v>
      </c>
      <c r="F53" s="16">
        <f>C53-C52</f>
        <v>38997</v>
      </c>
      <c r="G53" s="17">
        <f>ROUND((C53/C52-1)*1000,1)</f>
        <v>5.6</v>
      </c>
      <c r="H53" s="18">
        <f t="shared" si="0"/>
        <v>100.4</v>
      </c>
      <c r="I53" s="13">
        <v>1354</v>
      </c>
    </row>
    <row r="54" spans="1:9" ht="13.5" customHeight="1" x14ac:dyDescent="0.15">
      <c r="A54" s="11" t="s">
        <v>61</v>
      </c>
      <c r="B54" s="12">
        <v>2510057</v>
      </c>
      <c r="C54" s="13">
        <v>7007127</v>
      </c>
      <c r="D54" s="14">
        <v>3508964</v>
      </c>
      <c r="E54" s="15">
        <v>3498163</v>
      </c>
      <c r="F54" s="16">
        <f>C54-C53</f>
        <v>30284</v>
      </c>
      <c r="G54" s="17">
        <f>ROUND((C54/C53-1)*1000,1)</f>
        <v>4.3</v>
      </c>
      <c r="H54" s="18">
        <f t="shared" si="0"/>
        <v>100.3</v>
      </c>
      <c r="I54" s="13">
        <v>1360</v>
      </c>
    </row>
    <row r="55" spans="1:9" ht="7.5" customHeight="1" x14ac:dyDescent="0.15">
      <c r="A55" s="11"/>
      <c r="B55" s="12"/>
      <c r="C55" s="13"/>
      <c r="D55" s="14"/>
      <c r="E55" s="15"/>
      <c r="F55" s="16"/>
      <c r="G55" s="17"/>
      <c r="H55" s="18"/>
      <c r="I55" s="13"/>
    </row>
    <row r="56" spans="1:9" ht="13.5" customHeight="1" x14ac:dyDescent="0.15">
      <c r="A56" s="11" t="s">
        <v>62</v>
      </c>
      <c r="B56" s="12">
        <v>2548219</v>
      </c>
      <c r="C56" s="13">
        <v>7043300</v>
      </c>
      <c r="D56" s="14">
        <v>3525698</v>
      </c>
      <c r="E56" s="15">
        <v>3517602</v>
      </c>
      <c r="F56" s="16">
        <f>C56-C54</f>
        <v>36173</v>
      </c>
      <c r="G56" s="17">
        <f>ROUND((C56/C54-1)*1000,1)</f>
        <v>5.2</v>
      </c>
      <c r="H56" s="18">
        <f t="shared" si="0"/>
        <v>100.2</v>
      </c>
      <c r="I56" s="13">
        <v>1366</v>
      </c>
    </row>
    <row r="57" spans="1:9" ht="13.5" customHeight="1" x14ac:dyDescent="0.15">
      <c r="A57" s="28" t="s">
        <v>63</v>
      </c>
      <c r="B57" s="13">
        <v>2586390</v>
      </c>
      <c r="C57" s="13">
        <v>7082313</v>
      </c>
      <c r="D57" s="14">
        <v>3544973</v>
      </c>
      <c r="E57" s="14">
        <v>3537340</v>
      </c>
      <c r="F57" s="16">
        <f>C57-C56</f>
        <v>39013</v>
      </c>
      <c r="G57" s="17">
        <f>ROUND((C57/C56-1)*1000,1)</f>
        <v>5.5</v>
      </c>
      <c r="H57" s="29">
        <f t="shared" si="0"/>
        <v>100.2</v>
      </c>
      <c r="I57" s="13">
        <v>1374</v>
      </c>
    </row>
    <row r="58" spans="1:9" ht="13.5" customHeight="1" x14ac:dyDescent="0.15">
      <c r="A58" s="28" t="s">
        <v>64</v>
      </c>
      <c r="B58" s="12">
        <v>2624828</v>
      </c>
      <c r="C58" s="13">
        <v>7119364</v>
      </c>
      <c r="D58" s="14">
        <v>3563852</v>
      </c>
      <c r="E58" s="15">
        <v>3555512</v>
      </c>
      <c r="F58" s="16">
        <f>C58-C57</f>
        <v>37051</v>
      </c>
      <c r="G58" s="17">
        <f>ROUND((C58/C57-1)*1000,1)</f>
        <v>5.2</v>
      </c>
      <c r="H58" s="18">
        <f t="shared" si="0"/>
        <v>100.2</v>
      </c>
      <c r="I58" s="13">
        <v>1381</v>
      </c>
    </row>
    <row r="59" spans="1:9" ht="13.5" customHeight="1" x14ac:dyDescent="0.15">
      <c r="A59" s="28" t="s">
        <v>65</v>
      </c>
      <c r="B59" s="12">
        <v>2664176</v>
      </c>
      <c r="C59" s="13">
        <v>7157692</v>
      </c>
      <c r="D59" s="14">
        <v>3584362</v>
      </c>
      <c r="E59" s="15">
        <v>3573330</v>
      </c>
      <c r="F59" s="16">
        <f>C59-C58</f>
        <v>38328</v>
      </c>
      <c r="G59" s="17">
        <f>ROUND((C59/C58-1)*1000,1)</f>
        <v>5.4</v>
      </c>
      <c r="H59" s="18">
        <f t="shared" si="0"/>
        <v>100.3</v>
      </c>
      <c r="I59" s="13">
        <v>1387</v>
      </c>
    </row>
    <row r="60" spans="1:9" s="34" customFormat="1" ht="13.5" customHeight="1" x14ac:dyDescent="0.15">
      <c r="A60" s="11" t="s">
        <v>66</v>
      </c>
      <c r="B60" s="12">
        <v>2706548</v>
      </c>
      <c r="C60" s="13">
        <v>7199988</v>
      </c>
      <c r="D60" s="14">
        <v>3606702</v>
      </c>
      <c r="E60" s="15">
        <v>3593286</v>
      </c>
      <c r="F60" s="16">
        <f>C60-C59</f>
        <v>42296</v>
      </c>
      <c r="G60" s="17">
        <f>ROUND((C60/C59-1)*1000,1)</f>
        <v>5.9</v>
      </c>
      <c r="H60" s="18">
        <f t="shared" si="0"/>
        <v>100.4</v>
      </c>
      <c r="I60" s="13">
        <v>1396</v>
      </c>
    </row>
    <row r="61" spans="1:9" s="34" customFormat="1" ht="7.5" customHeight="1" x14ac:dyDescent="0.15">
      <c r="A61" s="11"/>
      <c r="B61" s="12"/>
      <c r="C61" s="13"/>
      <c r="D61" s="14"/>
      <c r="E61" s="15"/>
      <c r="F61" s="16"/>
      <c r="G61" s="17"/>
      <c r="H61" s="18"/>
      <c r="I61" s="13"/>
    </row>
    <row r="62" spans="1:9" s="34" customFormat="1" ht="13.5" customHeight="1" x14ac:dyDescent="0.15">
      <c r="A62" s="11" t="s">
        <v>67</v>
      </c>
      <c r="B62" s="12">
        <v>2758637</v>
      </c>
      <c r="C62" s="13">
        <v>7254704</v>
      </c>
      <c r="D62" s="14">
        <v>3638994</v>
      </c>
      <c r="E62" s="15">
        <v>3615710</v>
      </c>
      <c r="F62" s="16">
        <f>C62-C60</f>
        <v>54716</v>
      </c>
      <c r="G62" s="17">
        <f>ROUND((C62/C60-1)*1000,1)</f>
        <v>7.6</v>
      </c>
      <c r="H62" s="18">
        <f t="shared" si="0"/>
        <v>100.6</v>
      </c>
      <c r="I62" s="13">
        <v>1405</v>
      </c>
    </row>
    <row r="63" spans="1:9" s="34" customFormat="1" ht="13.5" customHeight="1" x14ac:dyDescent="0.15">
      <c r="A63" s="20" t="s">
        <v>68</v>
      </c>
      <c r="B63" s="21">
        <v>2802521</v>
      </c>
      <c r="C63" s="22">
        <f>D63+E63</f>
        <v>7295361</v>
      </c>
      <c r="D63" s="23">
        <v>3656419</v>
      </c>
      <c r="E63" s="24">
        <v>3638942</v>
      </c>
      <c r="F63" s="25">
        <f>C63-C62</f>
        <v>40657</v>
      </c>
      <c r="G63" s="17">
        <f>ROUND((C63/C62-1)*1000,1)</f>
        <v>5.6</v>
      </c>
      <c r="H63" s="27">
        <f t="shared" si="0"/>
        <v>100.5</v>
      </c>
      <c r="I63" s="22">
        <f>ROUND(C63/516218,3)*100</f>
        <v>1413.2</v>
      </c>
    </row>
    <row r="64" spans="1:9" s="34" customFormat="1" ht="13.5" customHeight="1" x14ac:dyDescent="0.15">
      <c r="A64" s="20" t="s">
        <v>69</v>
      </c>
      <c r="B64" s="21">
        <v>2851008</v>
      </c>
      <c r="C64" s="22">
        <f>D64+E64</f>
        <v>7349396</v>
      </c>
      <c r="D64" s="23">
        <v>3680237</v>
      </c>
      <c r="E64" s="24">
        <v>3669159</v>
      </c>
      <c r="F64" s="25">
        <f>C64-C63</f>
        <v>54035</v>
      </c>
      <c r="G64" s="17">
        <f>ROUND((C64/C63-1)*1000,1)</f>
        <v>7.4</v>
      </c>
      <c r="H64" s="27">
        <f t="shared" si="0"/>
        <v>100.3</v>
      </c>
      <c r="I64" s="22">
        <f>ROUND(C64/516269,3)*100</f>
        <v>1423.6000000000001</v>
      </c>
    </row>
    <row r="65" spans="1:11" s="34" customFormat="1" ht="12" customHeight="1" x14ac:dyDescent="0.15">
      <c r="A65" s="20" t="s">
        <v>70</v>
      </c>
      <c r="B65" s="21">
        <v>2894768</v>
      </c>
      <c r="C65" s="22">
        <f>D65+E65</f>
        <v>7394926</v>
      </c>
      <c r="D65" s="23">
        <v>3700609</v>
      </c>
      <c r="E65" s="24">
        <v>3694317</v>
      </c>
      <c r="F65" s="25">
        <f>C65-C64</f>
        <v>45530</v>
      </c>
      <c r="G65" s="17">
        <f>ROUND((C65/C64-1)*1000,1)</f>
        <v>6.2</v>
      </c>
      <c r="H65" s="27">
        <f t="shared" si="0"/>
        <v>100.2</v>
      </c>
      <c r="I65" s="22">
        <f>ROUND(C65/516269,3)*100</f>
        <v>1432.4</v>
      </c>
    </row>
    <row r="66" spans="1:11" s="34" customFormat="1" ht="12" customHeight="1" x14ac:dyDescent="0.15">
      <c r="A66" s="20" t="s">
        <v>71</v>
      </c>
      <c r="B66" s="21">
        <v>2918082</v>
      </c>
      <c r="C66" s="22">
        <f>D66+E66</f>
        <v>7409162</v>
      </c>
      <c r="D66" s="23">
        <v>3705494</v>
      </c>
      <c r="E66" s="24">
        <v>3703668</v>
      </c>
      <c r="F66" s="25">
        <f>C66-C65</f>
        <v>14236</v>
      </c>
      <c r="G66" s="17">
        <f>ROUND((C66/C65-1)*1000,1)</f>
        <v>1.9</v>
      </c>
      <c r="H66" s="27">
        <f t="shared" si="0"/>
        <v>100</v>
      </c>
      <c r="I66" s="22">
        <f>ROUND(C66/516270,3)*100</f>
        <v>1435.1000000000001</v>
      </c>
      <c r="K66" s="49"/>
    </row>
    <row r="67" spans="1:11" s="34" customFormat="1" ht="7.5" customHeight="1" x14ac:dyDescent="0.15">
      <c r="A67" s="20"/>
      <c r="B67" s="21"/>
      <c r="C67" s="22"/>
      <c r="D67" s="23"/>
      <c r="E67" s="24"/>
      <c r="F67" s="25"/>
      <c r="G67" s="26"/>
      <c r="H67" s="27"/>
      <c r="I67" s="22"/>
      <c r="K67" s="49"/>
    </row>
    <row r="68" spans="1:11" s="34" customFormat="1" ht="12" customHeight="1" x14ac:dyDescent="0.15">
      <c r="A68" s="20" t="s">
        <v>72</v>
      </c>
      <c r="B68" s="21">
        <v>2933802</v>
      </c>
      <c r="C68" s="22">
        <f>D68+E68</f>
        <v>7410719</v>
      </c>
      <c r="D68" s="23">
        <v>3704220</v>
      </c>
      <c r="E68" s="24">
        <v>3706499</v>
      </c>
      <c r="F68" s="25">
        <f>C68-C66</f>
        <v>1557</v>
      </c>
      <c r="G68" s="26">
        <f>ROUND((C68/C66-1)*1000,1)</f>
        <v>0.2</v>
      </c>
      <c r="H68" s="27">
        <f t="shared" si="0"/>
        <v>99.9</v>
      </c>
      <c r="I68" s="22">
        <v>1435</v>
      </c>
      <c r="K68" s="48"/>
    </row>
    <row r="69" spans="1:11" s="34" customFormat="1" ht="12" customHeight="1" x14ac:dyDescent="0.15">
      <c r="A69" s="20" t="s">
        <v>73</v>
      </c>
      <c r="B69" s="21">
        <v>2958047</v>
      </c>
      <c r="C69" s="22">
        <v>7424153</v>
      </c>
      <c r="D69" s="23">
        <v>3708983</v>
      </c>
      <c r="E69" s="24">
        <v>3715170</v>
      </c>
      <c r="F69" s="25">
        <f>C69-C68</f>
        <v>13434</v>
      </c>
      <c r="G69" s="26">
        <f>ROUND((C69/C68-1)*1000,1)</f>
        <v>1.8</v>
      </c>
      <c r="H69" s="27">
        <f t="shared" si="0"/>
        <v>99.8</v>
      </c>
      <c r="I69" s="22">
        <v>1437</v>
      </c>
      <c r="K69" s="48"/>
    </row>
    <row r="70" spans="1:11" s="34" customFormat="1" ht="12" customHeight="1" x14ac:dyDescent="0.15">
      <c r="A70" s="20" t="s">
        <v>74</v>
      </c>
      <c r="B70" s="21">
        <v>2964151</v>
      </c>
      <c r="C70" s="22">
        <v>7435793</v>
      </c>
      <c r="D70" s="23">
        <v>3714882</v>
      </c>
      <c r="E70" s="24">
        <v>3720911</v>
      </c>
      <c r="F70" s="25">
        <f>C70-C69</f>
        <v>11640</v>
      </c>
      <c r="G70" s="26">
        <f>ROUND((C70/C69-1)*1000,1)</f>
        <v>1.6</v>
      </c>
      <c r="H70" s="27">
        <f>ROUND(D70/E70*100,1)</f>
        <v>99.8</v>
      </c>
      <c r="I70" s="22">
        <f>ROUND(C70/516326,3)*100</f>
        <v>1440.1</v>
      </c>
      <c r="K70" s="48"/>
    </row>
    <row r="71" spans="1:11" s="34" customFormat="1" ht="12" customHeight="1" x14ac:dyDescent="0.15">
      <c r="A71" s="20" t="s">
        <v>75</v>
      </c>
      <c r="B71" s="21">
        <v>2993126</v>
      </c>
      <c r="C71" s="22">
        <v>7449643</v>
      </c>
      <c r="D71" s="23">
        <v>3722040</v>
      </c>
      <c r="E71" s="24">
        <v>3727603</v>
      </c>
      <c r="F71" s="25">
        <f>C71-C70</f>
        <v>13850</v>
      </c>
      <c r="G71" s="26">
        <f>ROUND((C71/C70-1)*1000,1)</f>
        <v>1.9</v>
      </c>
      <c r="H71" s="27">
        <f>ROUND(D71/E71*100,1)</f>
        <v>99.9</v>
      </c>
      <c r="I71" s="22">
        <f>ROUND(C71/516402,3)*100</f>
        <v>1442.6</v>
      </c>
      <c r="K71" s="48"/>
    </row>
    <row r="72" spans="1:11" s="34" customFormat="1" ht="12" customHeight="1" x14ac:dyDescent="0.15">
      <c r="A72" s="20" t="s">
        <v>76</v>
      </c>
      <c r="B72" s="21">
        <v>3025839</v>
      </c>
      <c r="C72" s="22">
        <v>7462931</v>
      </c>
      <c r="D72" s="23">
        <v>3729207</v>
      </c>
      <c r="E72" s="24">
        <v>3733724</v>
      </c>
      <c r="F72" s="25">
        <f>C72-C71</f>
        <v>13288</v>
      </c>
      <c r="G72" s="26">
        <f>ROUND((C72/C71-1)*1000,1)</f>
        <v>1.8</v>
      </c>
      <c r="H72" s="27">
        <f>ROUND(D72/E72*100,1)</f>
        <v>99.9</v>
      </c>
      <c r="I72" s="22">
        <f>ROUND(C72/516983,3)*100</f>
        <v>1443.6</v>
      </c>
      <c r="K72" s="48"/>
    </row>
    <row r="73" spans="1:11" s="34" customFormat="1" ht="7.5" customHeight="1" x14ac:dyDescent="0.15">
      <c r="A73" s="20"/>
      <c r="B73" s="21"/>
      <c r="C73" s="22"/>
      <c r="D73" s="23"/>
      <c r="E73" s="24"/>
      <c r="F73" s="25"/>
      <c r="G73" s="26"/>
      <c r="H73" s="27"/>
      <c r="I73" s="22"/>
      <c r="K73" s="49"/>
    </row>
    <row r="74" spans="1:11" s="34" customFormat="1" ht="12" customHeight="1" x14ac:dyDescent="0.15">
      <c r="A74" s="20" t="s">
        <v>77</v>
      </c>
      <c r="B74" s="21">
        <v>3063833</v>
      </c>
      <c r="C74" s="22">
        <f>D74+E74</f>
        <v>7483128</v>
      </c>
      <c r="D74" s="23">
        <v>3740844</v>
      </c>
      <c r="E74" s="24">
        <v>3742284</v>
      </c>
      <c r="F74" s="25">
        <f>C74-C72</f>
        <v>20197</v>
      </c>
      <c r="G74" s="26">
        <f>ROUND((C74/C72-1)*1000,1)</f>
        <v>2.7</v>
      </c>
      <c r="H74" s="27">
        <f>ROUND(D74/E74*100,1)</f>
        <v>100</v>
      </c>
      <c r="I74" s="22">
        <f>ROUND(C74/516943,3)*100</f>
        <v>1447.6000000000001</v>
      </c>
      <c r="K74" s="48"/>
    </row>
    <row r="75" spans="1:11" s="34" customFormat="1" ht="12" customHeight="1" x14ac:dyDescent="0.15">
      <c r="A75" s="20" t="s">
        <v>78</v>
      </c>
      <c r="B75" s="21">
        <v>3108927</v>
      </c>
      <c r="C75" s="22">
        <f>D75+E75</f>
        <v>7507691</v>
      </c>
      <c r="D75" s="23">
        <v>3755995</v>
      </c>
      <c r="E75" s="24">
        <v>3751696</v>
      </c>
      <c r="F75" s="25">
        <f>C75-C74</f>
        <v>24563</v>
      </c>
      <c r="G75" s="26">
        <f>ROUND((C75/C74-1)*1000,1)</f>
        <v>3.3</v>
      </c>
      <c r="H75" s="27">
        <f>ROUND(D75/E75*100,1)</f>
        <v>100.1</v>
      </c>
      <c r="I75" s="22">
        <f>ROUND(C75/516985,3)*100</f>
        <v>1452.2</v>
      </c>
      <c r="K75" s="48"/>
    </row>
    <row r="76" spans="1:11" s="34" customFormat="1" ht="12" customHeight="1" x14ac:dyDescent="0.15">
      <c r="A76" s="20" t="s">
        <v>79</v>
      </c>
      <c r="B76" s="21">
        <v>3152075</v>
      </c>
      <c r="C76" s="22">
        <v>7526911</v>
      </c>
      <c r="D76" s="23">
        <v>3765921</v>
      </c>
      <c r="E76" s="24">
        <v>3760990</v>
      </c>
      <c r="F76" s="25">
        <v>19220</v>
      </c>
      <c r="G76" s="26">
        <v>2.6</v>
      </c>
      <c r="H76" s="27">
        <v>100.1</v>
      </c>
      <c r="I76" s="22">
        <v>1455.8999999999999</v>
      </c>
      <c r="K76" s="48"/>
    </row>
    <row r="77" spans="1:11" s="34" customFormat="1" ht="12" customHeight="1" x14ac:dyDescent="0.15">
      <c r="A77" s="20" t="s">
        <v>80</v>
      </c>
      <c r="B77" s="21">
        <v>3193816</v>
      </c>
      <c r="C77" s="22">
        <f>D77+E77</f>
        <v>7539185</v>
      </c>
      <c r="D77" s="23">
        <v>3771778</v>
      </c>
      <c r="E77" s="24">
        <v>3767407</v>
      </c>
      <c r="F77" s="25">
        <f>C77-C76</f>
        <v>12274</v>
      </c>
      <c r="G77" s="26">
        <f>ROUND((C77/C76-1)*1000,1)</f>
        <v>1.6</v>
      </c>
      <c r="H77" s="27">
        <f>ROUND(D77/E77*100,1)</f>
        <v>100.1</v>
      </c>
      <c r="I77" s="22">
        <f>ROUND(C77/516991,3)*100</f>
        <v>1458.3</v>
      </c>
      <c r="K77" s="48"/>
    </row>
    <row r="78" spans="1:11" s="34" customFormat="1" ht="12" customHeight="1" x14ac:dyDescent="0.15">
      <c r="A78" s="11" t="s">
        <v>81</v>
      </c>
      <c r="B78" s="24">
        <v>3240761</v>
      </c>
      <c r="C78" s="23">
        <v>7552873</v>
      </c>
      <c r="D78" s="23">
        <v>3780399</v>
      </c>
      <c r="E78" s="24">
        <v>3772474</v>
      </c>
      <c r="F78" s="51">
        <v>13688</v>
      </c>
      <c r="G78" s="26">
        <f>ROUND((C78/C77-1)*1000,1)</f>
        <v>1.8</v>
      </c>
      <c r="H78" s="27">
        <f>ROUND(D78/E78*100,1)</f>
        <v>100.2</v>
      </c>
      <c r="I78" s="23">
        <f>ROUND(C78/516991,3)*100</f>
        <v>1460.9</v>
      </c>
      <c r="K78" s="48"/>
    </row>
    <row r="79" spans="1:11" s="34" customFormat="1" ht="12" customHeight="1" x14ac:dyDescent="0.15">
      <c r="A79" s="11"/>
      <c r="B79" s="24"/>
      <c r="C79" s="23"/>
      <c r="D79" s="23"/>
      <c r="E79" s="24"/>
      <c r="F79" s="51"/>
      <c r="G79" s="26"/>
      <c r="H79" s="27"/>
      <c r="I79" s="23"/>
      <c r="K79" s="48"/>
    </row>
    <row r="80" spans="1:11" s="34" customFormat="1" ht="12" customHeight="1" x14ac:dyDescent="0.15">
      <c r="A80" s="11" t="s">
        <v>82</v>
      </c>
      <c r="B80" s="24">
        <v>3238301</v>
      </c>
      <c r="C80" s="23">
        <v>7542415</v>
      </c>
      <c r="D80" s="23">
        <v>3761502</v>
      </c>
      <c r="E80" s="24">
        <v>3780913</v>
      </c>
      <c r="F80" s="51">
        <v>-10458</v>
      </c>
      <c r="G80" s="26">
        <v>-1.4</v>
      </c>
      <c r="H80" s="27">
        <v>99.5</v>
      </c>
      <c r="I80" s="23">
        <v>1458</v>
      </c>
      <c r="K80" s="48"/>
    </row>
    <row r="81" spans="1:11" s="34" customFormat="1" ht="12" customHeight="1" x14ac:dyDescent="0.15">
      <c r="A81" s="11" t="s">
        <v>83</v>
      </c>
      <c r="B81" s="24">
        <v>3260383</v>
      </c>
      <c r="C81" s="23">
        <v>7516008</v>
      </c>
      <c r="D81" s="23">
        <v>3745355</v>
      </c>
      <c r="E81" s="24">
        <v>3770653</v>
      </c>
      <c r="F81" s="51">
        <f>C81-C80</f>
        <v>-26407</v>
      </c>
      <c r="G81" s="26">
        <f>ROUND((C81/C80-1)*1000,1)</f>
        <v>-3.5</v>
      </c>
      <c r="H81" s="27">
        <f>ROUND(D81/E81*100,1)</f>
        <v>99.3</v>
      </c>
      <c r="I81" s="23">
        <f>ROUND(C81/517010,3)*100</f>
        <v>1453.7</v>
      </c>
      <c r="K81" s="48"/>
    </row>
    <row r="82" spans="1:11" s="34" customFormat="1" ht="12" customHeight="1" x14ac:dyDescent="0.15">
      <c r="A82" s="11" t="s">
        <v>84</v>
      </c>
      <c r="B82" s="24">
        <v>3293208</v>
      </c>
      <c r="C82" s="23">
        <v>7497521</v>
      </c>
      <c r="D82" s="23">
        <v>3734414</v>
      </c>
      <c r="E82" s="24">
        <v>3763107</v>
      </c>
      <c r="F82" s="51">
        <f>C82-C80</f>
        <v>-44894</v>
      </c>
      <c r="G82" s="26">
        <f>ROUND((C82/C80-1)*1000,1)</f>
        <v>-6</v>
      </c>
      <c r="H82" s="27">
        <f>ROUND(D82/E82*100,1)</f>
        <v>99.2</v>
      </c>
      <c r="I82" s="23">
        <f>ROUND(C82/517324,3)*100</f>
        <v>1449.3</v>
      </c>
      <c r="K82" s="48"/>
    </row>
    <row r="83" spans="1:11" s="34" customFormat="1" ht="12" customHeight="1" x14ac:dyDescent="0.15">
      <c r="A83" s="56" t="s">
        <v>85</v>
      </c>
      <c r="B83" s="58">
        <v>3327701</v>
      </c>
      <c r="C83" s="47">
        <v>7480897</v>
      </c>
      <c r="D83" s="47">
        <v>3725279</v>
      </c>
      <c r="E83" s="58">
        <v>3755618</v>
      </c>
      <c r="F83" s="57">
        <f>C83-C81</f>
        <v>-35111</v>
      </c>
      <c r="G83" s="50">
        <f>ROUND((C83/C81-1)*1000,1)</f>
        <v>-4.7</v>
      </c>
      <c r="H83" s="59">
        <f>ROUND(D83/E83*100,1)</f>
        <v>99.2</v>
      </c>
      <c r="I83" s="47">
        <f>ROUND(C83/517309,3)*100</f>
        <v>1446.1000000000001</v>
      </c>
      <c r="K83" s="48"/>
    </row>
    <row r="84" spans="1:11" s="34" customFormat="1" ht="12" customHeight="1" x14ac:dyDescent="0.15">
      <c r="A84" s="53" t="s">
        <v>20</v>
      </c>
      <c r="B84" s="23"/>
      <c r="C84" s="23"/>
      <c r="D84" s="23"/>
      <c r="E84" s="23"/>
      <c r="F84" s="51"/>
      <c r="G84" s="26"/>
      <c r="H84" s="52"/>
      <c r="I84" s="23"/>
      <c r="K84" s="48"/>
    </row>
    <row r="85" spans="1:11" s="34" customFormat="1" ht="12.75" customHeight="1" x14ac:dyDescent="0.15">
      <c r="A85" s="54" t="s">
        <v>21</v>
      </c>
      <c r="B85" s="14"/>
      <c r="C85" s="14"/>
      <c r="D85" s="14"/>
      <c r="E85" s="14"/>
      <c r="F85" s="39"/>
      <c r="G85" s="17"/>
      <c r="H85" s="29"/>
      <c r="I85" s="23"/>
    </row>
    <row r="86" spans="1:11" s="34" customFormat="1" ht="13.5" customHeight="1" x14ac:dyDescent="0.15">
      <c r="A86" s="40" t="s">
        <v>86</v>
      </c>
      <c r="B86" s="14"/>
      <c r="C86" s="14"/>
      <c r="D86" s="14"/>
      <c r="E86" s="14"/>
      <c r="F86" s="39"/>
      <c r="G86" s="17"/>
      <c r="H86" s="29"/>
      <c r="I86" s="14"/>
    </row>
    <row r="87" spans="1:11" ht="13.5" customHeight="1" x14ac:dyDescent="0.15">
      <c r="A87" s="40" t="s">
        <v>87</v>
      </c>
    </row>
    <row r="88" spans="1:11" s="34" customFormat="1" ht="13.5" customHeight="1" x14ac:dyDescent="0.15">
      <c r="A88" s="40"/>
      <c r="B88" s="14"/>
      <c r="C88" s="14"/>
      <c r="D88" s="14"/>
      <c r="E88" s="14"/>
      <c r="F88" s="39"/>
      <c r="G88" s="17"/>
      <c r="H88" s="29"/>
      <c r="I88" s="14"/>
    </row>
    <row r="89" spans="1:11" ht="13.5" customHeight="1" x14ac:dyDescent="0.15">
      <c r="A89" s="40"/>
    </row>
    <row r="90" spans="1:11" ht="13.5" customHeight="1" x14ac:dyDescent="0.15">
      <c r="A90" s="30"/>
    </row>
    <row r="91" spans="1:11" ht="19.5" customHeight="1" x14ac:dyDescent="0.15"/>
    <row r="92" spans="1:11" ht="19.5" customHeight="1" x14ac:dyDescent="0.15"/>
    <row r="93" spans="1:11" ht="19.5" customHeight="1" x14ac:dyDescent="0.15"/>
  </sheetData>
  <mergeCells count="11">
    <mergeCell ref="E6:E7"/>
    <mergeCell ref="H4:H5"/>
    <mergeCell ref="I4:I5"/>
    <mergeCell ref="G4:G5"/>
    <mergeCell ref="A4:A7"/>
    <mergeCell ref="B4:B7"/>
    <mergeCell ref="F4:F5"/>
    <mergeCell ref="F6:F7"/>
    <mergeCell ref="C4:E5"/>
    <mergeCell ref="C6:C7"/>
    <mergeCell ref="D6:D7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2025-05-20T00:54:42Z</dcterms:created>
  <dcterms:modified xsi:type="dcterms:W3CDTF">2025-05-20T00:54:51Z</dcterms:modified>
</cp:coreProperties>
</file>