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BA821C12-F3A8-43EF-BE4F-27D56CBFAFDB}" xr6:coauthVersionLast="47" xr6:coauthVersionMax="47" xr10:uidLastSave="{00000000-0000-0000-0000-000000000000}"/>
  <bookViews>
    <workbookView xWindow="-110" yWindow="-110" windowWidth="22780" windowHeight="14540" tabRatio="815" xr2:uid="{00000000-000D-0000-FFFF-FFFF00000000}"/>
  </bookViews>
  <sheets>
    <sheet name="1概要" sheetId="20" r:id="rId1"/>
    <sheet name="2S" sheetId="28" r:id="rId2"/>
    <sheet name="3利用の手引" sheetId="14" r:id="rId3"/>
    <sheet name="4入力と結果" sheetId="1" r:id="rId4"/>
    <sheet name="5消費転換率" sheetId="9" r:id="rId5"/>
    <sheet name="6まとめ" sheetId="27" r:id="rId6"/>
    <sheet name="7波及推計" sheetId="6" r:id="rId7"/>
    <sheet name="8各種係数表" sheetId="3" r:id="rId8"/>
    <sheet name="9 7211" sheetId="31" r:id="rId9"/>
    <sheet name="10賃金" sheetId="29" r:id="rId10"/>
    <sheet name="11生産者価格評価表" sheetId="15" r:id="rId11"/>
    <sheet name="12投入係数表" sheetId="16" r:id="rId12"/>
    <sheet name="13逆行列係数表" sheetId="17" r:id="rId13"/>
    <sheet name="14雇用表" sheetId="22" r:id="rId14"/>
    <sheet name="15I" sheetId="25" r:id="rId15"/>
    <sheet name="16Ḿ" sheetId="26" r:id="rId16"/>
    <sheet name="17部門" sheetId="30" r:id="rId17"/>
  </sheets>
  <definedNames>
    <definedName name="_xlnm._FilterDatabase" localSheetId="7" hidden="1">'8各種係数表'!#REF!</definedName>
    <definedName name="DProduce_inc">'4入力と結果'!$F$7:$F$49</definedName>
    <definedName name="DPurchase_inc">'4入力と結果'!$D$7:$D$49</definedName>
    <definedName name="margin_arrange">'4入力と結果'!#REF!</definedName>
    <definedName name="margin_C">'8各種係数表'!#REF!</definedName>
    <definedName name="margin_D">'8各種係数表'!$E$7:$F$49</definedName>
    <definedName name="margin_set">'7波及推計'!$I$7:$J$49</definedName>
    <definedName name="margin_title">'7波及推計'!$I$3</definedName>
    <definedName name="_xlnm.Print_Area" localSheetId="0">'1概要'!$A$1:$B$23</definedName>
    <definedName name="_xlnm.Print_Area" localSheetId="2">'3利用の手引'!$A$1:$B$20</definedName>
    <definedName name="_xlnm.Print_Area" localSheetId="4">'5消費転換率'!$A$1:$D$26</definedName>
    <definedName name="_xlnm.Print_Area" localSheetId="7">'8各種係数表'!$A$1:$AE$59</definedName>
    <definedName name="_xlnm.Print_Titles" localSheetId="10">'11生産者価格評価表'!$B:$C,'11生産者価格評価表'!$3:$6</definedName>
    <definedName name="_xlnm.Print_Titles" localSheetId="11">'12投入係数表'!$B:$C,'12投入係数表'!$3:$6</definedName>
    <definedName name="_xlnm.Print_Titles" localSheetId="12">'13逆行列係数表'!$B:$C,'13逆行列係数表'!$3:$6</definedName>
    <definedName name="_xlnm.Print_Titles" localSheetId="3">'4入力と結果'!$1:$6</definedName>
    <definedName name="_xlnm.Print_Titles" localSheetId="6">'7波及推計'!$1:$6</definedName>
    <definedName name="_xlnm.Print_Titles" localSheetId="7">'8各種係数表'!$B:$C,'8各種係数表'!$1:$6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7" i="28" l="1"/>
  <c r="Q49" i="3"/>
  <c r="Q48" i="3"/>
  <c r="Q47" i="3"/>
  <c r="Q46" i="3"/>
  <c r="Q45" i="3"/>
  <c r="Q44" i="3"/>
  <c r="Q43" i="3"/>
  <c r="Q42" i="3"/>
  <c r="Q41" i="3"/>
  <c r="Q40" i="3"/>
  <c r="Q39" i="3"/>
  <c r="Q38" i="3"/>
  <c r="Q37" i="3"/>
  <c r="Q36" i="3"/>
  <c r="Q35" i="3"/>
  <c r="Q34" i="3"/>
  <c r="Q33" i="3"/>
  <c r="Q32" i="3"/>
  <c r="Q31" i="3"/>
  <c r="Q30" i="3"/>
  <c r="Q29" i="3"/>
  <c r="Q28" i="3"/>
  <c r="Q27" i="3"/>
  <c r="Q26" i="3"/>
  <c r="Q25" i="3"/>
  <c r="Q24" i="3"/>
  <c r="Q23" i="3"/>
  <c r="Q22" i="3"/>
  <c r="Q21" i="3"/>
  <c r="Q20" i="3"/>
  <c r="Q19" i="3"/>
  <c r="Q18" i="3"/>
  <c r="Q17" i="3"/>
  <c r="Q16" i="3"/>
  <c r="Q15" i="3"/>
  <c r="Q14" i="3"/>
  <c r="Q13" i="3"/>
  <c r="Q12" i="3"/>
  <c r="Q11" i="3"/>
  <c r="Q10" i="3"/>
  <c r="Q9" i="3"/>
  <c r="Q8" i="3"/>
  <c r="Q7" i="3"/>
  <c r="AC50" i="3"/>
  <c r="AC52" i="3"/>
  <c r="AC45" i="3"/>
  <c r="AC44" i="3"/>
  <c r="F176" i="31"/>
  <c r="F172" i="31"/>
  <c r="AC43" i="3"/>
  <c r="F168" i="31"/>
  <c r="AC40" i="3"/>
  <c r="F146" i="31"/>
  <c r="C192" i="31" l="1"/>
  <c r="AD7" i="3" a="1"/>
  <c r="AD7" i="3" s="1"/>
  <c r="AD18" i="3" l="1"/>
  <c r="AD29" i="3"/>
  <c r="AD16" i="3"/>
  <c r="AD27" i="3"/>
  <c r="AD26" i="3"/>
  <c r="AD49" i="3"/>
  <c r="AD25" i="3"/>
  <c r="AD48" i="3"/>
  <c r="AD36" i="3"/>
  <c r="AD12" i="3"/>
  <c r="AD35" i="3"/>
  <c r="AD11" i="3"/>
  <c r="AD46" i="3"/>
  <c r="AD34" i="3"/>
  <c r="AD22" i="3"/>
  <c r="AD10" i="3"/>
  <c r="AD45" i="3"/>
  <c r="AD33" i="3"/>
  <c r="AD21" i="3"/>
  <c r="AD9" i="3"/>
  <c r="AD42" i="3"/>
  <c r="AD41" i="3"/>
  <c r="AD40" i="3"/>
  <c r="AD15" i="3"/>
  <c r="AD8" i="3"/>
  <c r="AD30" i="3"/>
  <c r="AD17" i="3"/>
  <c r="AD28" i="3"/>
  <c r="AD39" i="3"/>
  <c r="AD38" i="3"/>
  <c r="AD14" i="3"/>
  <c r="AD37" i="3"/>
  <c r="AD13" i="3"/>
  <c r="AD24" i="3"/>
  <c r="AD47" i="3"/>
  <c r="AD23" i="3"/>
  <c r="AD44" i="3"/>
  <c r="AD32" i="3"/>
  <c r="AD20" i="3"/>
  <c r="AD43" i="3"/>
  <c r="AD31" i="3"/>
  <c r="AD19" i="3"/>
  <c r="O3" i="29"/>
  <c r="O4" i="29"/>
  <c r="O5" i="29"/>
  <c r="O6" i="29"/>
  <c r="O7" i="29"/>
  <c r="O8" i="29"/>
  <c r="O9" i="29"/>
  <c r="O10" i="29"/>
  <c r="O11" i="29"/>
  <c r="O12" i="29"/>
  <c r="O13" i="29"/>
  <c r="O14" i="29"/>
  <c r="O15" i="29"/>
  <c r="O16" i="29"/>
  <c r="O17" i="29"/>
  <c r="O18" i="29"/>
  <c r="O19" i="29"/>
  <c r="O20" i="29"/>
  <c r="O21" i="29"/>
  <c r="O22" i="29"/>
  <c r="O23" i="29"/>
  <c r="O24" i="29"/>
  <c r="O25" i="29"/>
  <c r="O26" i="29"/>
  <c r="O27" i="29"/>
  <c r="O28" i="29"/>
  <c r="O29" i="29"/>
  <c r="O30" i="29"/>
  <c r="O31" i="29"/>
  <c r="O32" i="29"/>
  <c r="O33" i="29"/>
  <c r="O34" i="29"/>
  <c r="O35" i="29"/>
  <c r="O36" i="29"/>
  <c r="O37" i="29"/>
  <c r="O38" i="29"/>
  <c r="O39" i="29"/>
  <c r="O40" i="29"/>
  <c r="O41" i="29"/>
  <c r="O42" i="29"/>
  <c r="O43" i="29"/>
  <c r="O44" i="29"/>
  <c r="O45" i="29"/>
  <c r="H61" i="29"/>
  <c r="M26" i="29" s="1"/>
  <c r="P26" i="29" s="1"/>
  <c r="H1" i="29"/>
  <c r="H4" i="29"/>
  <c r="H5" i="29"/>
  <c r="H6" i="29"/>
  <c r="M4" i="29" s="1"/>
  <c r="P4" i="29" s="1"/>
  <c r="H7" i="29"/>
  <c r="M5" i="29" s="1"/>
  <c r="P5" i="29" s="1"/>
  <c r="H8" i="29"/>
  <c r="M6" i="29" s="1"/>
  <c r="P6" i="29" s="1"/>
  <c r="H9" i="29"/>
  <c r="H10" i="29"/>
  <c r="M7" i="29" s="1"/>
  <c r="P7" i="29" s="1"/>
  <c r="H11" i="29"/>
  <c r="H12" i="29"/>
  <c r="H13" i="29"/>
  <c r="H14" i="29"/>
  <c r="M8" i="29" s="1"/>
  <c r="P8" i="29" s="1"/>
  <c r="H15" i="29"/>
  <c r="H16" i="29"/>
  <c r="M9" i="29" s="1"/>
  <c r="P9" i="29" s="1"/>
  <c r="H17" i="29"/>
  <c r="H18" i="29"/>
  <c r="H19" i="29"/>
  <c r="H20" i="29"/>
  <c r="M28" i="29" s="1"/>
  <c r="P28" i="29" s="1"/>
  <c r="H21" i="29"/>
  <c r="M10" i="29" s="1"/>
  <c r="P10" i="29" s="1"/>
  <c r="H22" i="29"/>
  <c r="H23" i="29"/>
  <c r="H24" i="29"/>
  <c r="H25" i="29"/>
  <c r="H26" i="29"/>
  <c r="H27" i="29"/>
  <c r="H28" i="29"/>
  <c r="H29" i="29"/>
  <c r="M11" i="29" s="1"/>
  <c r="P11" i="29" s="1"/>
  <c r="H30" i="29"/>
  <c r="H31" i="29"/>
  <c r="M12" i="29" s="1"/>
  <c r="P12" i="29" s="1"/>
  <c r="H32" i="29"/>
  <c r="M13" i="29" s="1"/>
  <c r="P13" i="29" s="1"/>
  <c r="H33" i="29"/>
  <c r="H34" i="29"/>
  <c r="M15" i="29" s="1"/>
  <c r="P15" i="29" s="1"/>
  <c r="H35" i="29"/>
  <c r="H36" i="29"/>
  <c r="M14" i="29" s="1"/>
  <c r="P14" i="29" s="1"/>
  <c r="H37" i="29"/>
  <c r="H38" i="29"/>
  <c r="M16" i="29" s="1"/>
  <c r="P16" i="29" s="1"/>
  <c r="H39" i="29"/>
  <c r="H40" i="29"/>
  <c r="H41" i="29"/>
  <c r="H42" i="29"/>
  <c r="M17" i="29" s="1"/>
  <c r="P17" i="29" s="1"/>
  <c r="H43" i="29"/>
  <c r="H44" i="29"/>
  <c r="M18" i="29" s="1"/>
  <c r="P18" i="29" s="1"/>
  <c r="H45" i="29"/>
  <c r="H46" i="29"/>
  <c r="M19" i="29" s="1"/>
  <c r="P19" i="29" s="1"/>
  <c r="H47" i="29"/>
  <c r="M20" i="29" s="1"/>
  <c r="P20" i="29" s="1"/>
  <c r="H48" i="29"/>
  <c r="M21" i="29" s="1"/>
  <c r="P21" i="29" s="1"/>
  <c r="H49" i="29"/>
  <c r="M22" i="29" s="1"/>
  <c r="P22" i="29" s="1"/>
  <c r="H50" i="29"/>
  <c r="H51" i="29"/>
  <c r="M23" i="29" s="1"/>
  <c r="P23" i="29" s="1"/>
  <c r="H52" i="29"/>
  <c r="H53" i="29"/>
  <c r="H54" i="29"/>
  <c r="H55" i="29"/>
  <c r="M24" i="29" s="1"/>
  <c r="P24" i="29" s="1"/>
  <c r="H56" i="29"/>
  <c r="H57" i="29"/>
  <c r="M25" i="29" s="1"/>
  <c r="P25" i="29" s="1"/>
  <c r="H58" i="29"/>
  <c r="H59" i="29"/>
  <c r="H60" i="29"/>
  <c r="H62" i="29"/>
  <c r="M27" i="29" s="1"/>
  <c r="P27" i="29" s="1"/>
  <c r="H63" i="29"/>
  <c r="H64" i="29"/>
  <c r="H65" i="29"/>
  <c r="M29" i="29" s="1"/>
  <c r="P29" i="29" s="1"/>
  <c r="H66" i="29"/>
  <c r="H67" i="29"/>
  <c r="H68" i="29"/>
  <c r="H69" i="29"/>
  <c r="H70" i="29"/>
  <c r="M30" i="29" s="1"/>
  <c r="P30" i="29" s="1"/>
  <c r="H71" i="29"/>
  <c r="H72" i="29"/>
  <c r="M31" i="29" s="1"/>
  <c r="P31" i="29" s="1"/>
  <c r="H73" i="29"/>
  <c r="M32" i="29" s="1"/>
  <c r="P32" i="29" s="1"/>
  <c r="H74" i="29"/>
  <c r="M33" i="29" s="1"/>
  <c r="P33" i="29" s="1"/>
  <c r="H75" i="29"/>
  <c r="H76" i="29"/>
  <c r="M34" i="29" s="1"/>
  <c r="P34" i="29" s="1"/>
  <c r="H77" i="29"/>
  <c r="M35" i="29" s="1"/>
  <c r="P35" i="29" s="1"/>
  <c r="H78" i="29"/>
  <c r="H79" i="29"/>
  <c r="H80" i="29"/>
  <c r="M36" i="29" s="1"/>
  <c r="P36" i="29" s="1"/>
  <c r="H81" i="29"/>
  <c r="H82" i="29"/>
  <c r="H83" i="29"/>
  <c r="H84" i="29"/>
  <c r="H85" i="29"/>
  <c r="H86" i="29"/>
  <c r="H87" i="29"/>
  <c r="H88" i="29"/>
  <c r="M37" i="29" s="1"/>
  <c r="P37" i="29" s="1"/>
  <c r="H89" i="29"/>
  <c r="H90" i="29"/>
  <c r="H91" i="29"/>
  <c r="H92" i="29"/>
  <c r="H93" i="29"/>
  <c r="M38" i="29" s="1"/>
  <c r="P38" i="29" s="1"/>
  <c r="H94" i="29"/>
  <c r="M39" i="29" s="1"/>
  <c r="P39" i="29" s="1"/>
  <c r="H95" i="29"/>
  <c r="H96" i="29"/>
  <c r="M40" i="29" s="1"/>
  <c r="P40" i="29" s="1"/>
  <c r="H97" i="29"/>
  <c r="H98" i="29"/>
  <c r="H99" i="29"/>
  <c r="H100" i="29"/>
  <c r="M41" i="29" s="1"/>
  <c r="P41" i="29" s="1"/>
  <c r="H101" i="29"/>
  <c r="M42" i="29" s="1"/>
  <c r="P42" i="29" s="1"/>
  <c r="H102" i="29"/>
  <c r="H103" i="29"/>
  <c r="H104" i="29"/>
  <c r="H105" i="29"/>
  <c r="M43" i="29" s="1"/>
  <c r="P43" i="29" s="1"/>
  <c r="H106" i="29"/>
  <c r="H107" i="29"/>
  <c r="H108" i="29"/>
  <c r="H109" i="29"/>
  <c r="H110" i="29"/>
  <c r="M44" i="29" s="1"/>
  <c r="P44" i="29" s="1"/>
  <c r="H111" i="29"/>
  <c r="M45" i="29" s="1"/>
  <c r="P45" i="29" s="1"/>
  <c r="H3" i="29"/>
  <c r="M3" i="29" s="1"/>
  <c r="P3" i="29" s="1"/>
  <c r="F7" i="28"/>
  <c r="E7" i="28"/>
  <c r="F11" i="28"/>
  <c r="E11" i="28"/>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M2" i="29" l="1"/>
  <c r="H2" i="29"/>
  <c r="BO8" i="15"/>
  <c r="BO9" i="15"/>
  <c r="BO10" i="15"/>
  <c r="BO11" i="15"/>
  <c r="BO12" i="15"/>
  <c r="BO13" i="15"/>
  <c r="BO14" i="15"/>
  <c r="BO15" i="15"/>
  <c r="BO16" i="15"/>
  <c r="BO17" i="15"/>
  <c r="BO18" i="15"/>
  <c r="BO19" i="15"/>
  <c r="BO20" i="15"/>
  <c r="BO21" i="15"/>
  <c r="BO22" i="15"/>
  <c r="BO23" i="15"/>
  <c r="BO24" i="15"/>
  <c r="BO25" i="15"/>
  <c r="BO26" i="15"/>
  <c r="BO27" i="15"/>
  <c r="BO28" i="15"/>
  <c r="BO29" i="15"/>
  <c r="BO30" i="15"/>
  <c r="BO31" i="15"/>
  <c r="BO32" i="15"/>
  <c r="BO33" i="15"/>
  <c r="BO34" i="15"/>
  <c r="BO35" i="15"/>
  <c r="BO36" i="15"/>
  <c r="BO37" i="15"/>
  <c r="BO38" i="15"/>
  <c r="BO39" i="15"/>
  <c r="BO40" i="15"/>
  <c r="BO41" i="15"/>
  <c r="BO42" i="15"/>
  <c r="BO43" i="15"/>
  <c r="BO44" i="15"/>
  <c r="BO45" i="15"/>
  <c r="BO46" i="15"/>
  <c r="BO47" i="15"/>
  <c r="BO48" i="15"/>
  <c r="BO49" i="15"/>
  <c r="BO7" i="15"/>
  <c r="I36" i="6" l="1"/>
  <c r="J36" i="6"/>
  <c r="J37" i="6"/>
  <c r="I38" i="6"/>
  <c r="J38" i="6"/>
  <c r="I39" i="6"/>
  <c r="J39" i="6"/>
  <c r="I40" i="6"/>
  <c r="I41" i="6"/>
  <c r="J41" i="6"/>
  <c r="I42" i="6"/>
  <c r="J42" i="6"/>
  <c r="I43" i="6"/>
  <c r="J43" i="6"/>
  <c r="I44" i="6"/>
  <c r="J44" i="6"/>
  <c r="I45" i="6"/>
  <c r="J45" i="6"/>
  <c r="I46" i="6"/>
  <c r="J46" i="6"/>
  <c r="I47" i="6"/>
  <c r="J47" i="6"/>
  <c r="I48" i="6"/>
  <c r="M48" i="6" s="1"/>
  <c r="J48" i="6"/>
  <c r="N48" i="6" s="1"/>
  <c r="I49" i="6"/>
  <c r="K49" i="6" s="1"/>
  <c r="J49" i="6"/>
  <c r="L49" i="6" s="1"/>
  <c r="D36" i="6"/>
  <c r="D37" i="6"/>
  <c r="D38" i="6"/>
  <c r="D39" i="6"/>
  <c r="D40" i="6"/>
  <c r="D41" i="6"/>
  <c r="D42" i="6"/>
  <c r="D43" i="6"/>
  <c r="D44" i="6"/>
  <c r="D45" i="6"/>
  <c r="D46" i="6"/>
  <c r="D47" i="6"/>
  <c r="L48" i="6" l="1"/>
  <c r="O49" i="6"/>
  <c r="N49" i="6"/>
  <c r="K48" i="6"/>
  <c r="M49" i="6"/>
  <c r="AC42" i="3"/>
  <c r="AC46" i="3"/>
  <c r="AC47" i="3"/>
  <c r="AC48" i="3"/>
  <c r="AC49" i="3"/>
  <c r="Y42" i="3"/>
  <c r="Y43" i="3"/>
  <c r="Y44" i="3"/>
  <c r="Y45" i="3"/>
  <c r="Y46" i="3"/>
  <c r="Y47" i="3"/>
  <c r="Y48" i="3"/>
  <c r="Y49" i="3"/>
  <c r="U42" i="3"/>
  <c r="U43" i="3"/>
  <c r="U44" i="3"/>
  <c r="U45" i="3"/>
  <c r="U46" i="3"/>
  <c r="U47" i="3"/>
  <c r="U48" i="3"/>
  <c r="U49"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O42" i="3"/>
  <c r="O43" i="3"/>
  <c r="O44" i="3"/>
  <c r="O45" i="3"/>
  <c r="S45" i="3" s="1"/>
  <c r="O46" i="3"/>
  <c r="O47" i="3"/>
  <c r="O48" i="3"/>
  <c r="O49" i="3"/>
  <c r="K42" i="3"/>
  <c r="K43" i="3"/>
  <c r="K44" i="3"/>
  <c r="K45" i="3"/>
  <c r="K46" i="3"/>
  <c r="K47" i="3"/>
  <c r="K48" i="3"/>
  <c r="K49"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J42" i="3" s="1"/>
  <c r="H43" i="3"/>
  <c r="J43" i="3" s="1"/>
  <c r="H44" i="3"/>
  <c r="J44" i="3" s="1"/>
  <c r="H45" i="3"/>
  <c r="J45" i="3" s="1"/>
  <c r="H46" i="3"/>
  <c r="J46" i="3" s="1"/>
  <c r="H47" i="3"/>
  <c r="H48" i="3"/>
  <c r="J48" i="3" s="1"/>
  <c r="H49" i="3"/>
  <c r="R46" i="3" l="1"/>
  <c r="L45" i="3"/>
  <c r="S42" i="3"/>
  <c r="L46" i="3"/>
  <c r="M46" i="3" s="1"/>
  <c r="S46" i="3"/>
  <c r="L49" i="3"/>
  <c r="M49" i="3" s="1"/>
  <c r="L47" i="3"/>
  <c r="M47" i="3" s="1"/>
  <c r="L44" i="3"/>
  <c r="M44" i="3" s="1"/>
  <c r="R47" i="3"/>
  <c r="S43" i="3"/>
  <c r="R45" i="3"/>
  <c r="J49" i="3"/>
  <c r="J47" i="3"/>
  <c r="G47" i="6" s="1"/>
  <c r="L48" i="3"/>
  <c r="M48" i="3" s="1"/>
  <c r="R43" i="3"/>
  <c r="H46" i="6"/>
  <c r="Q46" i="6"/>
  <c r="R42" i="3"/>
  <c r="Q47" i="6"/>
  <c r="M45" i="3"/>
  <c r="H45" i="6"/>
  <c r="Q45" i="6"/>
  <c r="R49" i="3"/>
  <c r="S48" i="3"/>
  <c r="L43" i="3"/>
  <c r="R48" i="3"/>
  <c r="L42" i="3"/>
  <c r="S47" i="3"/>
  <c r="T49" i="6"/>
  <c r="I49" i="1" s="1"/>
  <c r="O48" i="6"/>
  <c r="T48" i="6" s="1"/>
  <c r="I48" i="1" s="1"/>
  <c r="R46" i="6"/>
  <c r="G46" i="6"/>
  <c r="R44" i="6"/>
  <c r="G44" i="6"/>
  <c r="G42" i="6"/>
  <c r="R42" i="6"/>
  <c r="R43" i="6"/>
  <c r="G43" i="6"/>
  <c r="R45" i="6"/>
  <c r="G45" i="6"/>
  <c r="S44" i="3"/>
  <c r="R44" i="3"/>
  <c r="S49" i="3"/>
  <c r="H47" i="6" l="1"/>
  <c r="M47" i="6" s="1"/>
  <c r="Q44" i="6"/>
  <c r="H44" i="6"/>
  <c r="N44" i="6" s="1"/>
  <c r="R47" i="6"/>
  <c r="N45" i="6"/>
  <c r="M45" i="6"/>
  <c r="E45" i="6"/>
  <c r="F45" i="6" s="1"/>
  <c r="P45" i="6"/>
  <c r="S45" i="6" s="1"/>
  <c r="P47" i="6"/>
  <c r="S47" i="6" s="1"/>
  <c r="E47" i="6"/>
  <c r="F47" i="6" s="1"/>
  <c r="M42" i="3"/>
  <c r="Q42" i="6"/>
  <c r="H42" i="6"/>
  <c r="M46" i="6"/>
  <c r="N46" i="6"/>
  <c r="E46" i="6"/>
  <c r="F46" i="6" s="1"/>
  <c r="P46" i="6"/>
  <c r="S46" i="6" s="1"/>
  <c r="P44" i="6"/>
  <c r="S44" i="6" s="1"/>
  <c r="E44" i="6"/>
  <c r="F44" i="6" s="1"/>
  <c r="M43" i="3"/>
  <c r="Q43" i="6"/>
  <c r="H43" i="6"/>
  <c r="AU58" i="16"/>
  <c r="AT58" i="16"/>
  <c r="AS58" i="16"/>
  <c r="AR58" i="16"/>
  <c r="AQ58" i="16"/>
  <c r="AP58" i="16"/>
  <c r="AO58" i="16"/>
  <c r="AN58"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D58"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D56" i="16"/>
  <c r="AU55" i="16"/>
  <c r="AT55" i="16"/>
  <c r="AS55" i="16"/>
  <c r="AR55" i="16"/>
  <c r="AQ55" i="16"/>
  <c r="AP55" i="16"/>
  <c r="AO55" i="16"/>
  <c r="AN55"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D53" i="16"/>
  <c r="AU52" i="16"/>
  <c r="AT52" i="16"/>
  <c r="AS52" i="16"/>
  <c r="AR52" i="16"/>
  <c r="AQ52" i="16"/>
  <c r="AP52" i="16"/>
  <c r="AO52" i="16"/>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U49" i="16"/>
  <c r="AT49" i="16"/>
  <c r="AS49" i="16"/>
  <c r="AR49" i="16"/>
  <c r="AQ49" i="16"/>
  <c r="AP49"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U46" i="16"/>
  <c r="AT46" i="16"/>
  <c r="AS46" i="16"/>
  <c r="AR46" i="16"/>
  <c r="AQ46" i="16"/>
  <c r="AP46"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Q46" i="26" s="1" a="1"/>
  <c r="AQ46" i="26" s="1"/>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N43" i="26" s="1" a="1"/>
  <c r="AN43" i="26" s="1"/>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K40" i="26" s="1" a="1"/>
  <c r="AK40" i="26" s="1"/>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H37" i="26" s="1" a="1"/>
  <c r="AH37" i="26" s="1"/>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E34" i="26" s="1" a="1"/>
  <c r="AE34" i="26" s="1"/>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B31" i="26" s="1" a="1"/>
  <c r="AB31" i="26" s="1"/>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Y28" i="26" s="1" a="1"/>
  <c r="Y28" i="26" s="1"/>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S22" i="26" s="1" a="1"/>
  <c r="S22" i="26" s="1"/>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P19" i="26" s="1" a="1"/>
  <c r="P19" i="26" s="1"/>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M16" i="26" s="1" a="1"/>
  <c r="M16" i="26" s="1"/>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J13" i="26" s="1" a="1"/>
  <c r="J13" i="26" s="1"/>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G10" i="26" s="1" a="1"/>
  <c r="G10" i="26" s="1"/>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U7" i="16"/>
  <c r="AT7" i="16"/>
  <c r="AS7" i="16"/>
  <c r="AR7" i="16"/>
  <c r="AQ7" i="16"/>
  <c r="AP7"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R21" i="26" a="1"/>
  <c r="R21" i="26" s="1"/>
  <c r="L15" i="26" a="1"/>
  <c r="L15" i="26" s="1"/>
  <c r="F9" i="26" a="1"/>
  <c r="F9" i="26" s="1"/>
  <c r="Q20" i="26" a="1"/>
  <c r="Q20" i="26" s="1"/>
  <c r="Z29" i="26" a="1"/>
  <c r="Z29" i="26" s="1"/>
  <c r="AC32" i="26" a="1"/>
  <c r="AC32" i="26" s="1"/>
  <c r="AF35" i="26" a="1"/>
  <c r="AF35" i="26" s="1"/>
  <c r="AI38" i="26" a="1"/>
  <c r="AI38" i="26" s="1"/>
  <c r="AL41" i="26" a="1"/>
  <c r="AL41" i="26" s="1"/>
  <c r="AO44" i="26" a="1"/>
  <c r="AO44" i="26" s="1"/>
  <c r="AR47" i="26" a="1"/>
  <c r="AR47" i="26" s="1"/>
  <c r="E8" i="26" a="1"/>
  <c r="E8" i="26" s="1"/>
  <c r="K14" i="26" a="1"/>
  <c r="K14" i="26" s="1"/>
  <c r="W26" i="26" a="1"/>
  <c r="W26" i="26" s="1"/>
  <c r="I12" i="26" a="1"/>
  <c r="I12" i="26" s="1"/>
  <c r="N17" i="26" a="1"/>
  <c r="N17" i="26" s="1"/>
  <c r="H11" i="26" a="1"/>
  <c r="H11" i="26" s="1"/>
  <c r="T23" i="26" a="1"/>
  <c r="T23" i="26" s="1"/>
  <c r="V25" i="26" a="1"/>
  <c r="V25" i="26" s="1"/>
  <c r="AT49" i="26" a="1"/>
  <c r="AT49" i="26" s="1"/>
  <c r="U24" i="26" a="1"/>
  <c r="U24" i="26" s="1"/>
  <c r="X27" i="26" a="1"/>
  <c r="X27" i="26" s="1"/>
  <c r="AA30" i="26" a="1"/>
  <c r="AA30" i="26" s="1"/>
  <c r="AD33" i="26" a="1"/>
  <c r="AD33" i="26" s="1"/>
  <c r="AG36" i="26" a="1"/>
  <c r="AG36" i="26" s="1"/>
  <c r="AJ39" i="26" a="1"/>
  <c r="AJ39" i="26" s="1"/>
  <c r="AM42" i="26" a="1"/>
  <c r="AM42" i="26" s="1"/>
  <c r="AP45" i="26" a="1"/>
  <c r="AP45" i="26" s="1"/>
  <c r="AS48" i="26" a="1"/>
  <c r="AS48" i="26" s="1"/>
  <c r="M44" i="6"/>
  <c r="N47" i="6"/>
  <c r="L46" i="6"/>
  <c r="K46" i="6"/>
  <c r="M42" i="6"/>
  <c r="N42" i="6"/>
  <c r="P42" i="6"/>
  <c r="S42" i="6" s="1"/>
  <c r="E42" i="6"/>
  <c r="F42" i="6" s="1"/>
  <c r="L47" i="6"/>
  <c r="K47" i="6"/>
  <c r="O47" i="6"/>
  <c r="T47" i="6" s="1"/>
  <c r="I47" i="1" s="1"/>
  <c r="M43" i="6"/>
  <c r="N43" i="6"/>
  <c r="P43" i="6"/>
  <c r="S43" i="6" s="1"/>
  <c r="E43" i="6"/>
  <c r="F43" i="6" s="1"/>
  <c r="K44" i="6"/>
  <c r="L44" i="6"/>
  <c r="O44" i="6" s="1"/>
  <c r="T44" i="6" s="1"/>
  <c r="I44" i="1" s="1"/>
  <c r="K45" i="6"/>
  <c r="L45" i="6"/>
  <c r="AH7" i="3"/>
  <c r="O45" i="6" l="1"/>
  <c r="T45" i="6" s="1"/>
  <c r="I45" i="1" s="1"/>
  <c r="L43" i="6"/>
  <c r="K43" i="6"/>
  <c r="L42" i="6"/>
  <c r="K42" i="6"/>
  <c r="O46" i="6"/>
  <c r="T46" i="6" s="1"/>
  <c r="I46" i="1" s="1"/>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O43" i="6" l="1"/>
  <c r="T43" i="6" s="1"/>
  <c r="I43" i="1" s="1"/>
  <c r="O42" i="6"/>
  <c r="T42" i="6" s="1"/>
  <c r="I42" i="1" s="1"/>
  <c r="M50" i="22"/>
  <c r="L50" i="22"/>
  <c r="K50" i="22"/>
  <c r="J50" i="22"/>
  <c r="I50" i="22"/>
  <c r="H50" i="22"/>
  <c r="G50" i="22"/>
  <c r="F50" i="22"/>
  <c r="E50" i="22"/>
  <c r="D50" i="22"/>
  <c r="D7" i="16" l="1"/>
  <c r="D7" i="17" l="1" a="1"/>
  <c r="D7" i="26" a="1"/>
  <c r="D7" i="26" s="1"/>
  <c r="K18" i="3"/>
  <c r="K29" i="3"/>
  <c r="K21" i="3"/>
  <c r="K23" i="3"/>
  <c r="K17" i="3"/>
  <c r="K39" i="3"/>
  <c r="K22" i="3"/>
  <c r="K32" i="3"/>
  <c r="K24" i="3"/>
  <c r="K40" i="3"/>
  <c r="K30" i="3"/>
  <c r="K37" i="3"/>
  <c r="K20" i="3"/>
  <c r="K28" i="3"/>
  <c r="K19" i="3"/>
  <c r="K36" i="3"/>
  <c r="K38" i="3"/>
  <c r="P7" i="3"/>
  <c r="P8"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5" i="3"/>
  <c r="AC36" i="3"/>
  <c r="AC37" i="3"/>
  <c r="AC38" i="3"/>
  <c r="AC39" i="3"/>
  <c r="AC41" i="3"/>
  <c r="Z7" i="3" a="1"/>
  <c r="V7" i="3" a="1"/>
  <c r="K31" i="3"/>
  <c r="K33" i="3"/>
  <c r="D50" i="1"/>
  <c r="F50" i="1"/>
  <c r="I7" i="6"/>
  <c r="J7" i="6"/>
  <c r="I8" i="6"/>
  <c r="J8" i="6"/>
  <c r="I9" i="6"/>
  <c r="J9" i="6"/>
  <c r="I10" i="6"/>
  <c r="J10" i="6"/>
  <c r="I11" i="6"/>
  <c r="J11" i="6"/>
  <c r="I12" i="6"/>
  <c r="J12" i="6"/>
  <c r="I13" i="6"/>
  <c r="J13" i="6"/>
  <c r="I14" i="6"/>
  <c r="J14" i="6"/>
  <c r="I15" i="6"/>
  <c r="J15" i="6"/>
  <c r="I16" i="6"/>
  <c r="J16" i="6"/>
  <c r="I17" i="6"/>
  <c r="J17" i="6"/>
  <c r="I18" i="6"/>
  <c r="J18" i="6"/>
  <c r="I19" i="6"/>
  <c r="J19" i="6"/>
  <c r="I20" i="6"/>
  <c r="J20" i="6"/>
  <c r="I21" i="6"/>
  <c r="J21" i="6"/>
  <c r="I22" i="6"/>
  <c r="J22" i="6"/>
  <c r="I23" i="6"/>
  <c r="J23" i="6"/>
  <c r="I24" i="6"/>
  <c r="J24" i="6"/>
  <c r="I25" i="6"/>
  <c r="J25" i="6"/>
  <c r="I26" i="6"/>
  <c r="J26" i="6"/>
  <c r="I27" i="6"/>
  <c r="J27" i="6"/>
  <c r="I28" i="6"/>
  <c r="J28" i="6"/>
  <c r="I29" i="6"/>
  <c r="J29" i="6"/>
  <c r="I30" i="6"/>
  <c r="J30" i="6"/>
  <c r="I31" i="6"/>
  <c r="J31" i="6"/>
  <c r="I32" i="6"/>
  <c r="J32" i="6"/>
  <c r="I33" i="6"/>
  <c r="J33" i="6"/>
  <c r="I34" i="6"/>
  <c r="J34" i="6"/>
  <c r="I35" i="6"/>
  <c r="J35" i="6"/>
  <c r="M14" i="17" l="1"/>
  <c r="T47" i="17"/>
  <c r="AK35" i="17"/>
  <c r="D49" i="17"/>
  <c r="T37" i="17"/>
  <c r="E49" i="17"/>
  <c r="AH45" i="17"/>
  <c r="AO38" i="17"/>
  <c r="AL49" i="17"/>
  <c r="AN44" i="17"/>
  <c r="N40" i="17"/>
  <c r="AD41" i="17"/>
  <c r="G43" i="17"/>
  <c r="AS43" i="17"/>
  <c r="AA46" i="17"/>
  <c r="M48" i="17"/>
  <c r="AM15" i="17"/>
  <c r="AL30" i="17"/>
  <c r="AA40" i="17"/>
  <c r="AI46" i="17"/>
  <c r="L20" i="17"/>
  <c r="AL46" i="17"/>
  <c r="AK34" i="17"/>
  <c r="I25" i="17"/>
  <c r="AO36" i="17"/>
  <c r="AC44" i="17"/>
  <c r="AB49" i="17"/>
  <c r="H48" i="17"/>
  <c r="V12" i="17"/>
  <c r="AD27" i="17"/>
  <c r="M17" i="17"/>
  <c r="AJ31" i="17"/>
  <c r="I41" i="17"/>
  <c r="H47" i="17"/>
  <c r="W22" i="17"/>
  <c r="X48" i="17"/>
  <c r="D11" i="17"/>
  <c r="K26" i="17"/>
  <c r="AH37" i="17"/>
  <c r="G45" i="17"/>
  <c r="AQ49" i="17"/>
  <c r="O49" i="17"/>
  <c r="Y13" i="17"/>
  <c r="AI28" i="17"/>
  <c r="H39" i="17"/>
  <c r="AR45" i="17"/>
  <c r="AH18" i="17"/>
  <c r="I45" i="17"/>
  <c r="M19" i="17"/>
  <c r="M20" i="17"/>
  <c r="AK33" i="17"/>
  <c r="AK42" i="17"/>
  <c r="I48" i="17"/>
  <c r="N20" i="17"/>
  <c r="AL33" i="17"/>
  <c r="X46" i="17"/>
  <c r="P13" i="17"/>
  <c r="AM12" i="17"/>
  <c r="T30" i="17"/>
  <c r="AO11" i="17"/>
  <c r="AJ49" i="17"/>
  <c r="U45" i="17"/>
  <c r="O13" i="17"/>
  <c r="X36" i="17"/>
  <c r="AK40" i="17"/>
  <c r="AP41" i="17"/>
  <c r="AI14" i="17"/>
  <c r="AF45" i="17"/>
  <c r="M38" i="17"/>
  <c r="AM47" i="17"/>
  <c r="AO41" i="17"/>
  <c r="X29" i="17"/>
  <c r="AJ48" i="17"/>
  <c r="W39" i="17"/>
  <c r="AN45" i="17"/>
  <c r="AT43" i="17"/>
  <c r="AJ20" i="17"/>
  <c r="AH14" i="17"/>
  <c r="AI35" i="17"/>
  <c r="J49" i="17"/>
  <c r="AL45" i="17"/>
  <c r="K42" i="17"/>
  <c r="J37" i="17"/>
  <c r="I31" i="17"/>
  <c r="AK22" i="17"/>
  <c r="AN13" i="17"/>
  <c r="J32" i="17"/>
  <c r="AN48" i="17"/>
  <c r="Y45" i="17"/>
  <c r="AG41" i="17"/>
  <c r="AB36" i="17"/>
  <c r="Z30" i="17"/>
  <c r="AP21" i="17"/>
  <c r="AS12" i="17"/>
  <c r="J33" i="17"/>
  <c r="AA48" i="17"/>
  <c r="L45" i="17"/>
  <c r="P41" i="17"/>
  <c r="G36" i="17"/>
  <c r="AN29" i="17"/>
  <c r="J21" i="17"/>
  <c r="M12" i="17"/>
  <c r="D46" i="17"/>
  <c r="X42" i="17"/>
  <c r="W37" i="17"/>
  <c r="X31" i="17"/>
  <c r="Q23" i="17"/>
  <c r="T14" i="17"/>
  <c r="Q10" i="17"/>
  <c r="I9" i="17"/>
  <c r="Z41" i="17"/>
  <c r="K38" i="17"/>
  <c r="S34" i="17"/>
  <c r="O30" i="17"/>
  <c r="Z24" i="17"/>
  <c r="V18" i="17"/>
  <c r="W32" i="17"/>
  <c r="AQ41" i="17"/>
  <c r="AB47" i="17"/>
  <c r="N25" i="17"/>
  <c r="AJ40" i="17"/>
  <c r="AT11" i="17"/>
  <c r="AC27" i="17"/>
  <c r="Y38" i="17"/>
  <c r="AA45" i="17"/>
  <c r="AI17" i="17"/>
  <c r="T39" i="17"/>
  <c r="AL14" i="17"/>
  <c r="E30" i="17"/>
  <c r="AP39" i="17"/>
  <c r="U46" i="17"/>
  <c r="U21" i="17"/>
  <c r="V46" i="17"/>
  <c r="P24" i="17"/>
  <c r="V21" i="17"/>
  <c r="X34" i="17"/>
  <c r="T43" i="17"/>
  <c r="Y48" i="17"/>
  <c r="AF21" i="17"/>
  <c r="AJ34" i="17"/>
  <c r="J48" i="17"/>
  <c r="AI48" i="17"/>
  <c r="AG48" i="17"/>
  <c r="S18" i="17"/>
  <c r="S47" i="17"/>
  <c r="K48" i="17"/>
  <c r="H41" i="17"/>
  <c r="AO47" i="17"/>
  <c r="J28" i="17"/>
  <c r="V36" i="17"/>
  <c r="Q40" i="17"/>
  <c r="AN11" i="17"/>
  <c r="AB41" i="17"/>
  <c r="AK30" i="17"/>
  <c r="W44" i="17"/>
  <c r="AQ38" i="17"/>
  <c r="K23" i="17"/>
  <c r="AE43" i="17"/>
  <c r="AI30" i="17"/>
  <c r="D44" i="17"/>
  <c r="H43" i="17"/>
  <c r="L17" i="17"/>
  <c r="AO13" i="17"/>
  <c r="J34" i="17"/>
  <c r="AO48" i="17"/>
  <c r="Z45" i="17"/>
  <c r="AH41" i="17"/>
  <c r="AC36" i="17"/>
  <c r="AB30" i="17"/>
  <c r="AQ21" i="17"/>
  <c r="AT12" i="17"/>
  <c r="D30" i="17"/>
  <c r="AB48" i="17"/>
  <c r="M45" i="17"/>
  <c r="Q41" i="17"/>
  <c r="H36" i="17"/>
  <c r="AO29" i="17"/>
  <c r="K21" i="17"/>
  <c r="N12" i="17"/>
  <c r="J31" i="17"/>
  <c r="O48" i="17"/>
  <c r="AQ44" i="17"/>
  <c r="AM40" i="17"/>
  <c r="Z35" i="17"/>
  <c r="J29" i="17"/>
  <c r="R20" i="17"/>
  <c r="U11" i="17"/>
  <c r="AI45" i="17"/>
  <c r="H42" i="17"/>
  <c r="F37" i="17"/>
  <c r="E31" i="17"/>
  <c r="AC22" i="17"/>
  <c r="AF13" i="17"/>
  <c r="AK9" i="17"/>
  <c r="L10" i="17"/>
  <c r="N41" i="17"/>
  <c r="AP37" i="17"/>
  <c r="E34" i="17"/>
  <c r="AL29" i="17"/>
  <c r="H24" i="17"/>
  <c r="AM19" i="17"/>
  <c r="U33" i="17"/>
  <c r="AG42" i="17"/>
  <c r="AR47" i="17"/>
  <c r="AE27" i="17"/>
  <c r="P44" i="17"/>
  <c r="S13" i="17"/>
  <c r="AH28" i="17"/>
  <c r="G39" i="17"/>
  <c r="AQ45" i="17"/>
  <c r="AR28" i="17"/>
  <c r="AK44" i="17"/>
  <c r="P16" i="17"/>
  <c r="AO30" i="17"/>
  <c r="AC40" i="17"/>
  <c r="AK46" i="17"/>
  <c r="AM23" i="17"/>
  <c r="AE47" i="17"/>
  <c r="E29" i="17"/>
  <c r="AM22" i="17"/>
  <c r="V35" i="17"/>
  <c r="AJ43" i="17"/>
  <c r="AR48" i="17"/>
  <c r="AO22" i="17"/>
  <c r="W35" i="17"/>
  <c r="Q49" i="17"/>
  <c r="Z44" i="17"/>
  <c r="K46" i="17"/>
  <c r="AL47" i="17"/>
  <c r="AG45" i="17"/>
  <c r="Y46" i="17"/>
  <c r="AM36" i="17"/>
  <c r="L46" i="17"/>
  <c r="U18" i="17"/>
  <c r="AT17" i="17"/>
  <c r="E39" i="17"/>
  <c r="T33" i="17"/>
  <c r="AQ34" i="17"/>
  <c r="AK15" i="17"/>
  <c r="D41" i="17"/>
  <c r="V37" i="17"/>
  <c r="L48" i="17"/>
  <c r="AP34" i="17"/>
  <c r="AI15" i="17"/>
  <c r="I43" i="17"/>
  <c r="AN41" i="17"/>
  <c r="N14" i="17"/>
  <c r="N13" i="17"/>
  <c r="AH32" i="17"/>
  <c r="AC48" i="17"/>
  <c r="N45" i="17"/>
  <c r="R41" i="17"/>
  <c r="J36" i="17"/>
  <c r="AT29" i="17"/>
  <c r="Q21" i="17"/>
  <c r="T12" i="17"/>
  <c r="O27" i="17"/>
  <c r="P48" i="17"/>
  <c r="AR44" i="17"/>
  <c r="AN40" i="17"/>
  <c r="AA35" i="17"/>
  <c r="K29" i="17"/>
  <c r="S20" i="17"/>
  <c r="V11" i="17"/>
  <c r="U29" i="17"/>
  <c r="AT47" i="17"/>
  <c r="AE44" i="17"/>
  <c r="W40" i="17"/>
  <c r="G35" i="17"/>
  <c r="AB28" i="17"/>
  <c r="AG19" i="17"/>
  <c r="AH10" i="17"/>
  <c r="W45" i="17"/>
  <c r="AE41" i="17"/>
  <c r="Y36" i="17"/>
  <c r="U30" i="17"/>
  <c r="AK21" i="17"/>
  <c r="AN12" i="17"/>
  <c r="L9" i="17"/>
  <c r="AD9" i="17"/>
  <c r="AS40" i="17"/>
  <c r="AD37" i="17"/>
  <c r="AG33" i="17"/>
  <c r="Q29" i="17"/>
  <c r="AC23" i="17"/>
  <c r="AF20" i="17"/>
  <c r="AP20" i="17"/>
  <c r="N34" i="17"/>
  <c r="K43" i="17"/>
  <c r="U48" i="17"/>
  <c r="F30" i="17"/>
  <c r="H46" i="17"/>
  <c r="AK14" i="17"/>
  <c r="AG29" i="17"/>
  <c r="AO39" i="17"/>
  <c r="T46" i="17"/>
  <c r="AJ33" i="17"/>
  <c r="AR46" i="17"/>
  <c r="P17" i="17"/>
  <c r="AM31" i="17"/>
  <c r="T41" i="17"/>
  <c r="N47" i="17"/>
  <c r="AF26" i="17"/>
  <c r="AQ48" i="17"/>
  <c r="AO32" i="17"/>
  <c r="AP23" i="17"/>
  <c r="O36" i="17"/>
  <c r="O44" i="17"/>
  <c r="P49" i="17"/>
  <c r="AQ23" i="17"/>
  <c r="T36" i="17"/>
  <c r="V16" i="17"/>
  <c r="G41" i="17"/>
  <c r="X43" i="17"/>
  <c r="P45" i="17"/>
  <c r="AR43" i="17"/>
  <c r="AL44" i="17"/>
  <c r="P28" i="17"/>
  <c r="V42" i="17"/>
  <c r="S49" i="17"/>
  <c r="AO49" i="17"/>
  <c r="AF37" i="17"/>
  <c r="W31" i="17"/>
  <c r="AO25" i="17"/>
  <c r="E47" i="17"/>
  <c r="M34" i="17"/>
  <c r="AO33" i="17"/>
  <c r="AM44" i="17"/>
  <c r="S19" i="17"/>
  <c r="J46" i="17"/>
  <c r="P40" i="17"/>
  <c r="O40" i="17"/>
  <c r="AI11" i="17"/>
  <c r="U12" i="17"/>
  <c r="AH31" i="17"/>
  <c r="Q48" i="17"/>
  <c r="AS44" i="17"/>
  <c r="AO40" i="17"/>
  <c r="AC35" i="17"/>
  <c r="M29" i="17"/>
  <c r="T20" i="17"/>
  <c r="W11" i="17"/>
  <c r="H25" i="17"/>
  <c r="D48" i="17"/>
  <c r="AF44" i="17"/>
  <c r="X40" i="17"/>
  <c r="H35" i="17"/>
  <c r="AC28" i="17"/>
  <c r="AH19" i="17"/>
  <c r="AI10" i="17"/>
  <c r="F28" i="17"/>
  <c r="AH47" i="17"/>
  <c r="S44" i="17"/>
  <c r="AT39" i="17"/>
  <c r="Z34" i="17"/>
  <c r="AL27" i="17"/>
  <c r="AO18" i="17"/>
  <c r="Z48" i="17"/>
  <c r="K45" i="17"/>
  <c r="O41" i="17"/>
  <c r="F36" i="17"/>
  <c r="AM29" i="17"/>
  <c r="I21" i="17"/>
  <c r="L12" i="17"/>
  <c r="AO10" i="17"/>
  <c r="G9" i="17"/>
  <c r="AG40" i="17"/>
  <c r="R37" i="17"/>
  <c r="S33" i="17"/>
  <c r="AQ28" i="17"/>
  <c r="AS16" i="17"/>
  <c r="O22" i="17"/>
  <c r="L35" i="17"/>
  <c r="AF43" i="17"/>
  <c r="AK48" i="17"/>
  <c r="AN31" i="17"/>
  <c r="AK47" i="17"/>
  <c r="L16" i="17"/>
  <c r="AN30" i="17"/>
  <c r="AB40" i="17"/>
  <c r="AJ46" i="17"/>
  <c r="M36" i="17"/>
  <c r="AS48" i="17"/>
  <c r="AG18" i="17"/>
  <c r="AJ32" i="17"/>
  <c r="AS41" i="17"/>
  <c r="AD47" i="17"/>
  <c r="AP30" i="17"/>
  <c r="AD49" i="17"/>
  <c r="X35" i="17"/>
  <c r="O25" i="17"/>
  <c r="L37" i="17"/>
  <c r="AJ44" i="17"/>
  <c r="AE49" i="17"/>
  <c r="P25" i="17"/>
  <c r="M37" i="17"/>
  <c r="AP22" i="17"/>
  <c r="AO34" i="17"/>
  <c r="G38" i="17"/>
  <c r="O42" i="17"/>
  <c r="AC41" i="17"/>
  <c r="AM42" i="17"/>
  <c r="W16" i="17"/>
  <c r="X39" i="17"/>
  <c r="AT46" i="17"/>
  <c r="K49" i="17"/>
  <c r="AO35" i="17"/>
  <c r="I26" i="17"/>
  <c r="AP16" i="17"/>
  <c r="AC43" i="17"/>
  <c r="R27" i="17"/>
  <c r="K32" i="17"/>
  <c r="M40" i="17"/>
  <c r="M46" i="17"/>
  <c r="F38" i="17"/>
  <c r="AM35" i="17"/>
  <c r="AP38" i="17"/>
  <c r="AT44" i="17"/>
  <c r="AH11" i="17"/>
  <c r="AH30" i="17"/>
  <c r="E48" i="17"/>
  <c r="AG44" i="17"/>
  <c r="Y40" i="17"/>
  <c r="J35" i="17"/>
  <c r="AD28" i="17"/>
  <c r="AK19" i="17"/>
  <c r="AJ10" i="17"/>
  <c r="AL22" i="17"/>
  <c r="AI47" i="17"/>
  <c r="T44" i="17"/>
  <c r="D40" i="17"/>
  <c r="AA34" i="17"/>
  <c r="AM27" i="17"/>
  <c r="AP18" i="17"/>
  <c r="V44" i="17"/>
  <c r="AL25" i="17"/>
  <c r="V47" i="17"/>
  <c r="G44" i="17"/>
  <c r="AD39" i="17"/>
  <c r="G34" i="17"/>
  <c r="G27" i="17"/>
  <c r="J18" i="17"/>
  <c r="N48" i="17"/>
  <c r="AP44" i="17"/>
  <c r="AL40" i="17"/>
  <c r="Y35" i="17"/>
  <c r="I29" i="17"/>
  <c r="Q20" i="17"/>
  <c r="T11" i="17"/>
  <c r="P10" i="17"/>
  <c r="K10" i="17"/>
  <c r="U40" i="17"/>
  <c r="E37" i="17"/>
  <c r="D33" i="17"/>
  <c r="W28" i="17"/>
  <c r="AQ9" i="17"/>
  <c r="AG23" i="17"/>
  <c r="AP35" i="17"/>
  <c r="K44" i="17"/>
  <c r="L49" i="17"/>
  <c r="T35" i="17"/>
  <c r="AI49" i="17"/>
  <c r="N17" i="17"/>
  <c r="AL31" i="17"/>
  <c r="J41" i="17"/>
  <c r="M47" i="17"/>
  <c r="R39" i="17"/>
  <c r="AS13" i="17"/>
  <c r="AS19" i="17"/>
  <c r="X33" i="17"/>
  <c r="AI42" i="17"/>
  <c r="G48" i="17"/>
  <c r="AL32" i="17"/>
  <c r="K40" i="17"/>
  <c r="P11" i="17"/>
  <c r="AG26" i="17"/>
  <c r="AK37" i="17"/>
  <c r="J45" i="17"/>
  <c r="Q11" i="17"/>
  <c r="AH26" i="17"/>
  <c r="AL37" i="17"/>
  <c r="I28" i="17"/>
  <c r="L28" i="17"/>
  <c r="U32" i="17"/>
  <c r="U39" i="17"/>
  <c r="AE38" i="17"/>
  <c r="L40" i="17"/>
  <c r="Y49" i="17"/>
  <c r="AM34" i="17"/>
  <c r="W43" i="17"/>
  <c r="T48" i="17"/>
  <c r="AQ33" i="17"/>
  <c r="AK49" i="17"/>
  <c r="G47" i="17"/>
  <c r="L38" i="17"/>
  <c r="Y15" i="17"/>
  <c r="Z29" i="17"/>
  <c r="N33" i="17"/>
  <c r="AH39" i="17"/>
  <c r="AH21" i="17"/>
  <c r="AM49" i="17"/>
  <c r="U37" i="17"/>
  <c r="J44" i="17"/>
  <c r="AN10" i="17"/>
  <c r="AE28" i="17"/>
  <c r="AJ47" i="17"/>
  <c r="U44" i="17"/>
  <c r="E40" i="17"/>
  <c r="AC34" i="17"/>
  <c r="AN27" i="17"/>
  <c r="AQ18" i="17"/>
  <c r="S41" i="17"/>
  <c r="R21" i="17"/>
  <c r="W47" i="17"/>
  <c r="H44" i="17"/>
  <c r="AE39" i="17"/>
  <c r="H34" i="17"/>
  <c r="K27" i="17"/>
  <c r="N18" i="17"/>
  <c r="AO43" i="17"/>
  <c r="K22" i="17"/>
  <c r="J47" i="17"/>
  <c r="AL43" i="17"/>
  <c r="J39" i="17"/>
  <c r="Z33" i="17"/>
  <c r="R26" i="17"/>
  <c r="U17" i="17"/>
  <c r="AS47" i="17"/>
  <c r="AD44" i="17"/>
  <c r="V40" i="17"/>
  <c r="F35" i="17"/>
  <c r="X28" i="17"/>
  <c r="AF19" i="17"/>
  <c r="Y10" i="17"/>
  <c r="AJ9" i="17"/>
  <c r="AC9" i="17"/>
  <c r="I40" i="17"/>
  <c r="AH36" i="17"/>
  <c r="AG32" i="17"/>
  <c r="E28" i="17"/>
  <c r="D7" i="17"/>
  <c r="AJ24" i="17"/>
  <c r="AN36" i="17"/>
  <c r="AB44" i="17"/>
  <c r="AA49" i="17"/>
  <c r="AJ37" i="17"/>
  <c r="AJ12" i="17"/>
  <c r="AF18" i="17"/>
  <c r="AI32" i="17"/>
  <c r="AR41" i="17"/>
  <c r="AC47" i="17"/>
  <c r="U41" i="17"/>
  <c r="P20" i="17"/>
  <c r="S21" i="17"/>
  <c r="U34" i="17"/>
  <c r="R43" i="17"/>
  <c r="W48" i="17"/>
  <c r="V34" i="17"/>
  <c r="U43" i="17"/>
  <c r="Y12" i="17"/>
  <c r="AJ27" i="17"/>
  <c r="AB38" i="17"/>
  <c r="AD45" i="17"/>
  <c r="AI12" i="17"/>
  <c r="H28" i="17"/>
  <c r="AC38" i="17"/>
  <c r="Z49" i="17"/>
  <c r="O19" i="17"/>
  <c r="AG24" i="17"/>
  <c r="L34" i="17"/>
  <c r="AJ35" i="17"/>
  <c r="N37" i="17"/>
  <c r="AP47" i="17"/>
  <c r="K28" i="17"/>
  <c r="V39" i="17"/>
  <c r="AA47" i="17"/>
  <c r="L32" i="17"/>
  <c r="Z46" i="17"/>
  <c r="AA44" i="17"/>
  <c r="AJ30" i="17"/>
  <c r="AE48" i="17"/>
  <c r="AP26" i="17"/>
  <c r="W19" i="17"/>
  <c r="M22" i="17"/>
  <c r="R49" i="17"/>
  <c r="F49" i="17"/>
  <c r="AL35" i="17"/>
  <c r="AE37" i="17"/>
  <c r="E43" i="17"/>
  <c r="AE26" i="17"/>
  <c r="X47" i="17"/>
  <c r="I44" i="17"/>
  <c r="AF39" i="17"/>
  <c r="I34" i="17"/>
  <c r="N27" i="17"/>
  <c r="Q18" i="17"/>
  <c r="Z40" i="17"/>
  <c r="AE20" i="17"/>
  <c r="K47" i="17"/>
  <c r="AM43" i="17"/>
  <c r="K39" i="17"/>
  <c r="AA33" i="17"/>
  <c r="S26" i="17"/>
  <c r="V17" i="17"/>
  <c r="Q43" i="17"/>
  <c r="AH17" i="17"/>
  <c r="AO46" i="17"/>
  <c r="Z43" i="17"/>
  <c r="AK38" i="17"/>
  <c r="G33" i="17"/>
  <c r="AD25" i="17"/>
  <c r="AG16" i="17"/>
  <c r="AG47" i="17"/>
  <c r="R44" i="17"/>
  <c r="AS39" i="17"/>
  <c r="Y34" i="17"/>
  <c r="AK27" i="17"/>
  <c r="AN18" i="17"/>
  <c r="K9" i="17"/>
  <c r="F9" i="17"/>
  <c r="AN39" i="17"/>
  <c r="S36" i="17"/>
  <c r="S32" i="17"/>
  <c r="Z27" i="17"/>
  <c r="AP10" i="17"/>
  <c r="J26" i="17"/>
  <c r="AG37" i="17"/>
  <c r="F45" i="17"/>
  <c r="AP49" i="17"/>
  <c r="AQ39" i="17"/>
  <c r="AL17" i="17"/>
  <c r="AR19" i="17"/>
  <c r="V33" i="17"/>
  <c r="AH42" i="17"/>
  <c r="F48" i="17"/>
  <c r="S43" i="17"/>
  <c r="S25" i="17"/>
  <c r="V22" i="17"/>
  <c r="N35" i="17"/>
  <c r="AH43" i="17"/>
  <c r="AP48" i="17"/>
  <c r="AQ36" i="17"/>
  <c r="AE45" i="17"/>
  <c r="AP13" i="17"/>
  <c r="AS28" i="17"/>
  <c r="S39" i="17"/>
  <c r="AT45" i="17"/>
  <c r="AR13" i="17"/>
  <c r="AT28" i="17"/>
  <c r="AA41" i="17"/>
  <c r="N46" i="17"/>
  <c r="AH48" i="17"/>
  <c r="AK12" i="17"/>
  <c r="N32" i="17"/>
  <c r="V31" i="17"/>
  <c r="M33" i="17"/>
  <c r="T45" i="17"/>
  <c r="N19" i="17"/>
  <c r="T32" i="17"/>
  <c r="AH46" i="17"/>
  <c r="AB29" i="17"/>
  <c r="F43" i="17"/>
  <c r="AI39" i="17"/>
  <c r="AJ15" i="17"/>
  <c r="I46" i="17"/>
  <c r="AF23" i="17"/>
  <c r="R47" i="17"/>
  <c r="X49" i="17"/>
  <c r="Q44" i="17"/>
  <c r="R48" i="17"/>
  <c r="AN33" i="17"/>
  <c r="AE23" i="17"/>
  <c r="L42" i="17"/>
  <c r="O24" i="17"/>
  <c r="L47" i="17"/>
  <c r="AN43" i="17"/>
  <c r="L39" i="17"/>
  <c r="AB33" i="17"/>
  <c r="T26" i="17"/>
  <c r="W17" i="17"/>
  <c r="Q39" i="17"/>
  <c r="AO16" i="17"/>
  <c r="AP46" i="17"/>
  <c r="AA43" i="17"/>
  <c r="AL38" i="17"/>
  <c r="H33" i="17"/>
  <c r="AE25" i="17"/>
  <c r="AH16" i="17"/>
  <c r="AM41" i="17"/>
  <c r="AR49" i="17"/>
  <c r="AC46" i="17"/>
  <c r="N43" i="17"/>
  <c r="Q38" i="17"/>
  <c r="Z32" i="17"/>
  <c r="AL24" i="17"/>
  <c r="AO15" i="17"/>
  <c r="U47" i="17"/>
  <c r="F44" i="17"/>
  <c r="AC39" i="17"/>
  <c r="F34" i="17"/>
  <c r="F27" i="17"/>
  <c r="I18" i="17"/>
  <c r="O10" i="17"/>
  <c r="AS11" i="17"/>
  <c r="S27" i="17"/>
  <c r="O38" i="17"/>
  <c r="V45" i="17"/>
  <c r="O11" i="17"/>
  <c r="AT41" i="17"/>
  <c r="AG21" i="17"/>
  <c r="AQ20" i="17"/>
  <c r="T34" i="17"/>
  <c r="L43" i="17"/>
  <c r="V48" i="17"/>
  <c r="AI44" i="17"/>
  <c r="R30" i="17"/>
  <c r="AI23" i="17"/>
  <c r="L36" i="17"/>
  <c r="M44" i="17"/>
  <c r="N49" i="17"/>
  <c r="AA38" i="17"/>
  <c r="Q47" i="17"/>
  <c r="AS14" i="17"/>
  <c r="G30" i="17"/>
  <c r="AR39" i="17"/>
  <c r="W46" i="17"/>
  <c r="AT14" i="17"/>
  <c r="P30" i="17"/>
  <c r="N42" i="17"/>
  <c r="AF42" i="17"/>
  <c r="S45" i="17"/>
  <c r="AF48" i="17"/>
  <c r="P27" i="17"/>
  <c r="AP25" i="17"/>
  <c r="R28" i="17"/>
  <c r="W42" i="17"/>
  <c r="W49" i="17"/>
  <c r="AF24" i="17"/>
  <c r="AO45" i="17"/>
  <c r="AQ26" i="17"/>
  <c r="S37" i="17"/>
  <c r="L33" i="17"/>
  <c r="D47" i="17"/>
  <c r="E38" i="17"/>
  <c r="AK20" i="17"/>
  <c r="AQ43" i="17"/>
  <c r="Y44" i="17"/>
  <c r="S30" i="17"/>
  <c r="Y47" i="17"/>
  <c r="AI31" i="17"/>
  <c r="AL19" i="17"/>
  <c r="AT40" i="17"/>
  <c r="K19" i="17"/>
  <c r="AQ46" i="17"/>
  <c r="AB43" i="17"/>
  <c r="AM38" i="17"/>
  <c r="I33" i="17"/>
  <c r="AK25" i="17"/>
  <c r="AN16" i="17"/>
  <c r="D38" i="17"/>
  <c r="AS49" i="17"/>
  <c r="AD46" i="17"/>
  <c r="O43" i="17"/>
  <c r="R38" i="17"/>
  <c r="AA32" i="17"/>
  <c r="AM24" i="17"/>
  <c r="AP15" i="17"/>
  <c r="J40" i="17"/>
  <c r="AF49" i="17"/>
  <c r="Q46" i="17"/>
  <c r="AS42" i="17"/>
  <c r="AR37" i="17"/>
  <c r="G32" i="17"/>
  <c r="J24" i="17"/>
  <c r="M15" i="17"/>
  <c r="I47" i="17"/>
  <c r="AK43" i="17"/>
  <c r="I39" i="17"/>
  <c r="Y33" i="17"/>
  <c r="N26" i="17"/>
  <c r="Q17" i="17"/>
  <c r="AI9" i="17"/>
  <c r="AJ14" i="17"/>
  <c r="AC29" i="17"/>
  <c r="AJ39" i="17"/>
  <c r="O46" i="17"/>
  <c r="Q16" i="17"/>
  <c r="AC45" i="17"/>
  <c r="N31" i="17"/>
  <c r="AH23" i="17"/>
  <c r="AQ35" i="17"/>
  <c r="L44" i="17"/>
  <c r="M49" i="17"/>
  <c r="O47" i="17"/>
  <c r="E11" i="17"/>
  <c r="M26" i="17"/>
  <c r="AI37" i="17"/>
  <c r="H45" i="17"/>
  <c r="X12" i="17"/>
  <c r="AJ42" i="17"/>
  <c r="S11" i="17"/>
  <c r="AJ17" i="17"/>
  <c r="AO31" i="17"/>
  <c r="V41" i="17"/>
  <c r="P47" i="17"/>
  <c r="AK17" i="17"/>
  <c r="AP31" i="17"/>
  <c r="AP43" i="17"/>
  <c r="S31" i="17"/>
  <c r="V32" i="17"/>
  <c r="T42" i="17"/>
  <c r="AM20" i="17"/>
  <c r="AR16" i="17"/>
  <c r="Q13" i="17"/>
  <c r="AQ32" i="17"/>
  <c r="X44" i="17"/>
  <c r="AS46" i="17"/>
  <c r="E44" i="17"/>
  <c r="AL20" i="17"/>
  <c r="T9" i="17"/>
  <c r="F47" i="17"/>
  <c r="AL34" i="17"/>
  <c r="Z47" i="17"/>
  <c r="S14" i="17"/>
  <c r="U31" i="17"/>
  <c r="L22" i="17"/>
  <c r="S48" i="17"/>
  <c r="AM45" i="17"/>
  <c r="AJ26" i="17"/>
  <c r="K16" i="17"/>
  <c r="AN38" i="17"/>
  <c r="AH49" i="17"/>
  <c r="S46" i="17"/>
  <c r="D43" i="17"/>
  <c r="AT37" i="17"/>
  <c r="I32" i="17"/>
  <c r="N24" i="17"/>
  <c r="Q15" i="17"/>
  <c r="AH34" i="17"/>
  <c r="U49" i="17"/>
  <c r="F46" i="17"/>
  <c r="Z42" i="17"/>
  <c r="Y37" i="17"/>
  <c r="AA31" i="17"/>
  <c r="S23" i="17"/>
  <c r="V14" i="17"/>
  <c r="AI36" i="17"/>
  <c r="H49" i="17"/>
  <c r="AJ45" i="17"/>
  <c r="I42" i="17"/>
  <c r="H37" i="17"/>
  <c r="F31" i="17"/>
  <c r="AD22" i="17"/>
  <c r="AG13" i="17"/>
  <c r="AB46" i="17"/>
  <c r="M43" i="17"/>
  <c r="P38" i="17"/>
  <c r="X32" i="17"/>
  <c r="AK24" i="17"/>
  <c r="AN15" i="17"/>
  <c r="AP9" i="17"/>
  <c r="N10" i="17"/>
  <c r="G42" i="17"/>
  <c r="AI38" i="17"/>
  <c r="E35" i="17"/>
  <c r="D31" i="17"/>
  <c r="AB25" i="17"/>
  <c r="M35" i="17"/>
  <c r="AH40" i="17"/>
  <c r="S16" i="17"/>
  <c r="V24" i="17"/>
  <c r="E45" i="17"/>
  <c r="AM17" i="17"/>
  <c r="R18" i="17"/>
  <c r="AB32" i="17"/>
  <c r="AT42" i="17"/>
  <c r="T49" i="17"/>
  <c r="U14" i="17"/>
  <c r="AF16" i="17"/>
  <c r="AL41" i="17"/>
  <c r="AG30" i="17"/>
  <c r="AE19" i="17"/>
  <c r="AE13" i="17"/>
  <c r="R42" i="17"/>
  <c r="AT38" i="17"/>
  <c r="R35" i="17"/>
  <c r="Q31" i="17"/>
  <c r="AS25" i="17"/>
  <c r="E20" i="17"/>
  <c r="H14" i="17"/>
  <c r="AC42" i="17"/>
  <c r="N39" i="17"/>
  <c r="AE35" i="17"/>
  <c r="AD31" i="17"/>
  <c r="X26" i="17"/>
  <c r="AA20" i="17"/>
  <c r="AD14" i="17"/>
  <c r="AN42" i="17"/>
  <c r="Y39" i="17"/>
  <c r="AR35" i="17"/>
  <c r="AQ31" i="17"/>
  <c r="AR26" i="17"/>
  <c r="AR20" i="17"/>
  <c r="D15" i="17"/>
  <c r="H8" i="17"/>
  <c r="D8" i="17"/>
  <c r="D34" i="17"/>
  <c r="AF30" i="17"/>
  <c r="L26" i="17"/>
  <c r="AI21" i="17"/>
  <c r="O17" i="17"/>
  <c r="AL12" i="17"/>
  <c r="R8" i="17"/>
  <c r="M27" i="17"/>
  <c r="AJ22" i="17"/>
  <c r="P18" i="17"/>
  <c r="AM13" i="17"/>
  <c r="S9" i="17"/>
  <c r="D35" i="17"/>
  <c r="AF31" i="17"/>
  <c r="AA27" i="17"/>
  <c r="G23" i="17"/>
  <c r="AD18" i="17"/>
  <c r="J14" i="17"/>
  <c r="AG9" i="17"/>
  <c r="AA8" i="17"/>
  <c r="AI7" i="17"/>
  <c r="AE7" i="17"/>
  <c r="AT27" i="17"/>
  <c r="AE24" i="17"/>
  <c r="P21" i="17"/>
  <c r="AR17" i="17"/>
  <c r="AC14" i="17"/>
  <c r="N11" i="17"/>
  <c r="AP7" i="17"/>
  <c r="N28" i="17"/>
  <c r="AP24" i="17"/>
  <c r="AA21" i="17"/>
  <c r="L18" i="17"/>
  <c r="AN14" i="17"/>
  <c r="Y11" i="17"/>
  <c r="J8" i="17"/>
  <c r="Y28" i="17"/>
  <c r="J25" i="17"/>
  <c r="AL21" i="17"/>
  <c r="W18" i="17"/>
  <c r="H15" i="17"/>
  <c r="AJ11" i="17"/>
  <c r="U8" i="17"/>
  <c r="S7" i="17"/>
  <c r="AF17" i="17"/>
  <c r="Q14" i="17"/>
  <c r="AG43" i="17"/>
  <c r="N44" i="17"/>
  <c r="L19" i="17"/>
  <c r="X15" i="17"/>
  <c r="J43" i="17"/>
  <c r="AM11" i="17"/>
  <c r="R15" i="17"/>
  <c r="AB31" i="17"/>
  <c r="J42" i="17"/>
  <c r="AM48" i="17"/>
  <c r="AR12" i="17"/>
  <c r="L15" i="17"/>
  <c r="AB39" i="17"/>
  <c r="E27" i="17"/>
  <c r="I19" i="17"/>
  <c r="I13" i="17"/>
  <c r="F42" i="17"/>
  <c r="AH38" i="17"/>
  <c r="AT34" i="17"/>
  <c r="AT30" i="17"/>
  <c r="AA25" i="17"/>
  <c r="AA19" i="17"/>
  <c r="AD13" i="17"/>
  <c r="Q42" i="17"/>
  <c r="AS38" i="17"/>
  <c r="Q35" i="17"/>
  <c r="P31" i="17"/>
  <c r="AR25" i="17"/>
  <c r="D20" i="17"/>
  <c r="G14" i="17"/>
  <c r="AB42" i="17"/>
  <c r="M39" i="17"/>
  <c r="AD35" i="17"/>
  <c r="AC31" i="17"/>
  <c r="U26" i="17"/>
  <c r="X20" i="17"/>
  <c r="X14" i="17"/>
  <c r="AN8" i="17"/>
  <c r="G37" i="17"/>
  <c r="AI33" i="17"/>
  <c r="Q30" i="17"/>
  <c r="AN25" i="17"/>
  <c r="T21" i="17"/>
  <c r="AQ16" i="17"/>
  <c r="W12" i="17"/>
  <c r="AT7" i="17"/>
  <c r="AL26" i="17"/>
  <c r="R22" i="17"/>
  <c r="AO17" i="17"/>
  <c r="U13" i="17"/>
  <c r="AR8" i="17"/>
  <c r="AI34" i="17"/>
  <c r="T31" i="17"/>
  <c r="L27" i="17"/>
  <c r="AI22" i="17"/>
  <c r="O18" i="17"/>
  <c r="AL13" i="17"/>
  <c r="R9" i="17"/>
  <c r="L8" i="17"/>
  <c r="W7" i="17"/>
  <c r="AH27" i="17"/>
  <c r="S24" i="17"/>
  <c r="D21" i="17"/>
  <c r="AS10" i="17"/>
  <c r="AL48" i="17"/>
  <c r="AS45" i="17"/>
  <c r="S15" i="17"/>
  <c r="AN32" i="17"/>
  <c r="L14" i="17"/>
  <c r="AS17" i="17"/>
  <c r="V19" i="17"/>
  <c r="K37" i="17"/>
  <c r="T23" i="17"/>
  <c r="I37" i="17"/>
  <c r="X45" i="17"/>
  <c r="P46" i="17"/>
  <c r="D39" i="17"/>
  <c r="F26" i="17"/>
  <c r="H18" i="17"/>
  <c r="K12" i="17"/>
  <c r="Y41" i="17"/>
  <c r="J38" i="17"/>
  <c r="R34" i="17"/>
  <c r="N30" i="17"/>
  <c r="Y24" i="17"/>
  <c r="AB18" i="17"/>
  <c r="AB12" i="17"/>
  <c r="AJ41" i="17"/>
  <c r="U38" i="17"/>
  <c r="AE34" i="17"/>
  <c r="AD30" i="17"/>
  <c r="D25" i="17"/>
  <c r="G19" i="17"/>
  <c r="G13" i="17"/>
  <c r="D42" i="17"/>
  <c r="AF38" i="17"/>
  <c r="AR34" i="17"/>
  <c r="AQ30" i="17"/>
  <c r="U25" i="17"/>
  <c r="X19" i="17"/>
  <c r="AA13" i="17"/>
  <c r="G8" i="17"/>
  <c r="Z36" i="17"/>
  <c r="K33" i="17"/>
  <c r="AA29" i="17"/>
  <c r="G25" i="17"/>
  <c r="AD20" i="17"/>
  <c r="J16" i="17"/>
  <c r="AG11" i="17"/>
  <c r="Q8" i="17"/>
  <c r="H26" i="17"/>
  <c r="AE21" i="17"/>
  <c r="K17" i="17"/>
  <c r="AH12" i="17"/>
  <c r="N8" i="17"/>
  <c r="K34" i="17"/>
  <c r="AM30" i="17"/>
  <c r="V26" i="17"/>
  <c r="AS21" i="17"/>
  <c r="Y17" i="17"/>
  <c r="E13" i="17"/>
  <c r="AB8" i="17"/>
  <c r="AL7" i="17"/>
  <c r="AH7" i="17"/>
  <c r="Y30" i="17"/>
  <c r="J27" i="17"/>
  <c r="AL23" i="17"/>
  <c r="W20" i="17"/>
  <c r="H17" i="17"/>
  <c r="AJ13" i="17"/>
  <c r="R13" i="17"/>
  <c r="AM33" i="17"/>
  <c r="R16" i="17"/>
  <c r="AL42" i="17"/>
  <c r="I23" i="17"/>
  <c r="W29" i="17"/>
  <c r="AJ36" i="17"/>
  <c r="AT49" i="17"/>
  <c r="AQ15" i="17"/>
  <c r="H32" i="17"/>
  <c r="Y42" i="17"/>
  <c r="Y43" i="17"/>
  <c r="W38" i="17"/>
  <c r="F25" i="17"/>
  <c r="AC17" i="17"/>
  <c r="AF11" i="17"/>
  <c r="M41" i="17"/>
  <c r="AO37" i="17"/>
  <c r="AT33" i="17"/>
  <c r="AJ29" i="17"/>
  <c r="D24" i="17"/>
  <c r="G18" i="17"/>
  <c r="J12" i="17"/>
  <c r="X41" i="17"/>
  <c r="I38" i="17"/>
  <c r="Q34" i="17"/>
  <c r="J30" i="17"/>
  <c r="X24" i="17"/>
  <c r="AA18" i="17"/>
  <c r="AA12" i="17"/>
  <c r="AI41" i="17"/>
  <c r="T38" i="17"/>
  <c r="AD34" i="17"/>
  <c r="AC30" i="17"/>
  <c r="AR24" i="17"/>
  <c r="AR18" i="17"/>
  <c r="D13" i="17"/>
  <c r="AM8" i="17"/>
  <c r="N36" i="17"/>
  <c r="AP32" i="17"/>
  <c r="L29" i="17"/>
  <c r="AI24" i="17"/>
  <c r="O20" i="17"/>
  <c r="AL15" i="17"/>
  <c r="R11" i="17"/>
  <c r="AS7" i="17"/>
  <c r="AG25" i="17"/>
  <c r="M21" i="17"/>
  <c r="AJ16" i="17"/>
  <c r="P12" i="17"/>
  <c r="AM7" i="17"/>
  <c r="AP33" i="17"/>
  <c r="AA30" i="17"/>
  <c r="G26" i="17"/>
  <c r="AD21" i="17"/>
  <c r="J17" i="17"/>
  <c r="AG12" i="17"/>
  <c r="M8" i="17"/>
  <c r="Z7" i="17"/>
  <c r="V7" i="17"/>
  <c r="M30" i="17"/>
  <c r="AO26" i="17"/>
  <c r="Z23" i="17"/>
  <c r="K20" i="17"/>
  <c r="AM16" i="17"/>
  <c r="X13" i="17"/>
  <c r="I10" i="17"/>
  <c r="X30" i="17"/>
  <c r="I27" i="17"/>
  <c r="AK23" i="17"/>
  <c r="V20" i="17"/>
  <c r="G17" i="17"/>
  <c r="AI13" i="17"/>
  <c r="T10" i="17"/>
  <c r="E7" i="17"/>
  <c r="T27" i="17"/>
  <c r="E24" i="17"/>
  <c r="AG20" i="17"/>
  <c r="R17" i="17"/>
  <c r="AT13" i="17"/>
  <c r="AE10" i="17"/>
  <c r="P7" i="17"/>
  <c r="AS36" i="17"/>
  <c r="AF25" i="17"/>
  <c r="AI16" i="17"/>
  <c r="O12" i="17"/>
  <c r="N7" i="17"/>
  <c r="AR29" i="17"/>
  <c r="N23" i="17"/>
  <c r="AP19" i="17"/>
  <c r="AG28" i="17"/>
  <c r="M25" i="17"/>
  <c r="AM18" i="17"/>
  <c r="O45" i="17"/>
  <c r="AQ47" i="17"/>
  <c r="AT48" i="17"/>
  <c r="R45" i="17"/>
  <c r="V49" i="17"/>
  <c r="W14" i="17"/>
  <c r="G31" i="17"/>
  <c r="AF41" i="17"/>
  <c r="AR42" i="17"/>
  <c r="R10" i="17"/>
  <c r="E36" i="17"/>
  <c r="F23" i="17"/>
  <c r="I17" i="17"/>
  <c r="I11" i="17"/>
  <c r="AR40" i="17"/>
  <c r="AC37" i="17"/>
  <c r="AF33" i="17"/>
  <c r="P29" i="17"/>
  <c r="AB23" i="17"/>
  <c r="AB17" i="17"/>
  <c r="AE11" i="17"/>
  <c r="L41" i="17"/>
  <c r="AN37" i="17"/>
  <c r="AS33" i="17"/>
  <c r="AI29" i="17"/>
  <c r="AT23" i="17"/>
  <c r="F18" i="17"/>
  <c r="I12" i="17"/>
  <c r="W41" i="17"/>
  <c r="H38" i="17"/>
  <c r="O34" i="17"/>
  <c r="H30" i="17"/>
  <c r="W24" i="17"/>
  <c r="Z18" i="17"/>
  <c r="Z12" i="17"/>
  <c r="X8" i="17"/>
  <c r="AS35" i="17"/>
  <c r="AD32" i="17"/>
  <c r="AN28" i="17"/>
  <c r="T24" i="17"/>
  <c r="AQ19" i="17"/>
  <c r="W15" i="17"/>
  <c r="AT10" i="17"/>
  <c r="AE8" i="17"/>
  <c r="R25" i="17"/>
  <c r="AO20" i="17"/>
  <c r="U16" i="17"/>
  <c r="AR11" i="17"/>
  <c r="AD33" i="17"/>
  <c r="I30" i="17"/>
  <c r="L21" i="17"/>
  <c r="AA7" i="17"/>
  <c r="J7" i="17"/>
  <c r="AC26" i="17"/>
  <c r="F39" i="17"/>
  <c r="AP36" i="17"/>
  <c r="K31" i="17"/>
  <c r="N38" i="17"/>
  <c r="AK36" i="17"/>
  <c r="N22" i="17"/>
  <c r="G49" i="17"/>
  <c r="AE46" i="17"/>
  <c r="K36" i="17"/>
  <c r="K24" i="17"/>
  <c r="X37" i="17"/>
  <c r="AJ38" i="17"/>
  <c r="M9" i="17"/>
  <c r="AH35" i="17"/>
  <c r="AB22" i="17"/>
  <c r="AE16" i="17"/>
  <c r="AD10" i="17"/>
  <c r="AF40" i="17"/>
  <c r="Q37" i="17"/>
  <c r="Q33" i="17"/>
  <c r="AP28" i="17"/>
  <c r="E23" i="17"/>
  <c r="E17" i="17"/>
  <c r="H11" i="17"/>
  <c r="AQ40" i="17"/>
  <c r="AB37" i="17"/>
  <c r="AE33" i="17"/>
  <c r="O29" i="17"/>
  <c r="AA23" i="17"/>
  <c r="AA17" i="17"/>
  <c r="AD11" i="17"/>
  <c r="K41" i="17"/>
  <c r="AM37" i="17"/>
  <c r="AR33" i="17"/>
  <c r="AH29" i="17"/>
  <c r="AR23" i="17"/>
  <c r="D18" i="17"/>
  <c r="D12" i="17"/>
  <c r="F8" i="17"/>
  <c r="AG35" i="17"/>
  <c r="R32" i="17"/>
  <c r="V28" i="17"/>
  <c r="AS23" i="17"/>
  <c r="Y19" i="17"/>
  <c r="E15" i="17"/>
  <c r="AB10" i="17"/>
  <c r="P8" i="17"/>
  <c r="AT24" i="17"/>
  <c r="Z20" i="17"/>
  <c r="F16" i="17"/>
  <c r="AC11" i="17"/>
  <c r="AG36" i="17"/>
  <c r="R33" i="17"/>
  <c r="AK29" i="17"/>
  <c r="Q25" i="17"/>
  <c r="AN20" i="17"/>
  <c r="T16" i="17"/>
  <c r="AQ11" i="17"/>
  <c r="AK10" i="17"/>
  <c r="AK7" i="17"/>
  <c r="AP45" i="17"/>
  <c r="Z38" i="17"/>
  <c r="AM32" i="17"/>
  <c r="AM25" i="17"/>
  <c r="T25" i="17"/>
  <c r="AD43" i="17"/>
  <c r="AG46" i="17"/>
  <c r="G46" i="17"/>
  <c r="AH33" i="17"/>
  <c r="AH22" i="17"/>
  <c r="AA36" i="17"/>
  <c r="AQ37" i="17"/>
  <c r="J9" i="17"/>
  <c r="S35" i="17"/>
  <c r="F22" i="17"/>
  <c r="I16" i="17"/>
  <c r="J10" i="17"/>
  <c r="T40" i="17"/>
  <c r="D37" i="17"/>
  <c r="AT32" i="17"/>
  <c r="U28" i="17"/>
  <c r="AA22" i="17"/>
  <c r="AD16" i="17"/>
  <c r="AC10" i="17"/>
  <c r="AE40" i="17"/>
  <c r="P37" i="17"/>
  <c r="P33" i="17"/>
  <c r="AO28" i="17"/>
  <c r="D23" i="17"/>
  <c r="D17" i="17"/>
  <c r="G11" i="17"/>
  <c r="AP40" i="17"/>
  <c r="AA37" i="17"/>
  <c r="AC33" i="17"/>
  <c r="N29" i="17"/>
  <c r="U23" i="17"/>
  <c r="X17" i="17"/>
  <c r="AA11" i="17"/>
  <c r="AL8" i="17"/>
  <c r="U35" i="17"/>
  <c r="F32" i="17"/>
  <c r="G28" i="17"/>
  <c r="AD23" i="17"/>
  <c r="J19" i="17"/>
  <c r="AG14" i="17"/>
  <c r="M10" i="17"/>
  <c r="AR7" i="17"/>
  <c r="AB24" i="17"/>
  <c r="H20" i="17"/>
  <c r="AE15" i="17"/>
  <c r="K11" i="17"/>
  <c r="U36" i="17"/>
  <c r="F33" i="17"/>
  <c r="V29" i="17"/>
  <c r="AS24" i="17"/>
  <c r="Y20" i="17"/>
  <c r="E16" i="17"/>
  <c r="AB11" i="17"/>
  <c r="V10" i="17"/>
  <c r="Y7" i="17"/>
  <c r="U7" i="17"/>
  <c r="T29" i="17"/>
  <c r="E26" i="17"/>
  <c r="AG22" i="17"/>
  <c r="R19" i="17"/>
  <c r="AT15" i="17"/>
  <c r="AE12" i="17"/>
  <c r="Z13" i="17"/>
  <c r="AI43" i="17"/>
  <c r="AB45" i="17"/>
  <c r="M42" i="17"/>
  <c r="AH24" i="17"/>
  <c r="E41" i="17"/>
  <c r="AJ21" i="17"/>
  <c r="AO44" i="17"/>
  <c r="AA42" i="17"/>
  <c r="I49" i="17"/>
  <c r="AK13" i="17"/>
  <c r="V30" i="17"/>
  <c r="E32" i="17"/>
  <c r="AQ42" i="17"/>
  <c r="D32" i="17"/>
  <c r="H21" i="17"/>
  <c r="K15" i="17"/>
  <c r="E9" i="17"/>
  <c r="AM39" i="17"/>
  <c r="R36" i="17"/>
  <c r="Q32" i="17"/>
  <c r="Y27" i="17"/>
  <c r="Y21" i="17"/>
  <c r="AB15" i="17"/>
  <c r="X9" i="17"/>
  <c r="G40" i="17"/>
  <c r="AE36" i="17"/>
  <c r="AE32" i="17"/>
  <c r="AQ27" i="17"/>
  <c r="D22" i="17"/>
  <c r="G16" i="17"/>
  <c r="AS9" i="17"/>
  <c r="R40" i="17"/>
  <c r="AR36" i="17"/>
  <c r="AR32" i="17"/>
  <c r="S28" i="17"/>
  <c r="X22" i="17"/>
  <c r="X16" i="17"/>
  <c r="Z10" i="17"/>
  <c r="E8" i="17"/>
  <c r="AN34" i="17"/>
  <c r="Y31" i="17"/>
  <c r="Q27" i="17"/>
  <c r="AN22" i="17"/>
  <c r="T18" i="17"/>
  <c r="AQ13" i="17"/>
  <c r="W9" i="17"/>
  <c r="O8" i="17"/>
  <c r="AO23" i="17"/>
  <c r="U19" i="17"/>
  <c r="AR14" i="17"/>
  <c r="X10" i="17"/>
  <c r="AN35" i="17"/>
  <c r="Y32" i="17"/>
  <c r="AF28" i="17"/>
  <c r="L24" i="17"/>
  <c r="AI26" i="17"/>
  <c r="AC49" i="17"/>
  <c r="AM46" i="17"/>
  <c r="Q45" i="17"/>
  <c r="AP11" i="17"/>
  <c r="AN49" i="17"/>
  <c r="Y29" i="17"/>
  <c r="S38" i="17"/>
  <c r="R46" i="17"/>
  <c r="X38" i="17"/>
  <c r="R23" i="17"/>
  <c r="AC25" i="17"/>
  <c r="AE42" i="17"/>
  <c r="AG31" i="17"/>
  <c r="AC20" i="17"/>
  <c r="AF14" i="17"/>
  <c r="AP42" i="17"/>
  <c r="AA39" i="17"/>
  <c r="P22" i="17"/>
  <c r="AP14" i="17"/>
  <c r="AF47" i="17"/>
  <c r="W36" i="17"/>
  <c r="V43" i="17"/>
  <c r="D45" i="17"/>
  <c r="P23" i="17"/>
  <c r="Z37" i="17"/>
  <c r="AK45" i="17"/>
  <c r="K35" i="17"/>
  <c r="AO21" i="17"/>
  <c r="I24" i="17"/>
  <c r="S42" i="17"/>
  <c r="R31" i="17"/>
  <c r="F20" i="17"/>
  <c r="I14" i="17"/>
  <c r="AD42" i="17"/>
  <c r="O39" i="17"/>
  <c r="AF35" i="17"/>
  <c r="AE31" i="17"/>
  <c r="Y26" i="17"/>
  <c r="AB20" i="17"/>
  <c r="AE14" i="17"/>
  <c r="AO42" i="17"/>
  <c r="Z39" i="17"/>
  <c r="AT35" i="17"/>
  <c r="AS31" i="17"/>
  <c r="AT26" i="17"/>
  <c r="F21" i="17"/>
  <c r="F15" i="17"/>
  <c r="Z8" i="17"/>
  <c r="AK39" i="17"/>
  <c r="P36" i="17"/>
  <c r="O32" i="17"/>
  <c r="U42" i="17"/>
  <c r="E33" i="17"/>
  <c r="Y9" i="17"/>
  <c r="E25" i="17"/>
  <c r="AG38" i="17"/>
  <c r="Z19" i="17"/>
  <c r="O35" i="17"/>
  <c r="AT16" i="17"/>
  <c r="I35" i="17"/>
  <c r="O23" i="17"/>
  <c r="AO9" i="17"/>
  <c r="AJ19" i="17"/>
  <c r="I36" i="17"/>
  <c r="AA24" i="17"/>
  <c r="Y14" i="17"/>
  <c r="M7" i="17"/>
  <c r="H29" i="17"/>
  <c r="U22" i="17"/>
  <c r="O16" i="17"/>
  <c r="AG10" i="17"/>
  <c r="L30" i="17"/>
  <c r="P26" i="17"/>
  <c r="T22" i="17"/>
  <c r="X18" i="17"/>
  <c r="P14" i="17"/>
  <c r="H10" i="17"/>
  <c r="AP29" i="17"/>
  <c r="AT25" i="17"/>
  <c r="G22" i="17"/>
  <c r="AP17" i="17"/>
  <c r="AH13" i="17"/>
  <c r="AL9" i="17"/>
  <c r="O33" i="17"/>
  <c r="AB34" i="17"/>
  <c r="Y22" i="17"/>
  <c r="H9" i="17"/>
  <c r="AT18" i="17"/>
  <c r="AB35" i="17"/>
  <c r="AN23" i="17"/>
  <c r="AJ7" i="17"/>
  <c r="AM28" i="17"/>
  <c r="I22" i="17"/>
  <c r="AH15" i="17"/>
  <c r="U10" i="17"/>
  <c r="AQ29" i="17"/>
  <c r="D26" i="17"/>
  <c r="H22" i="17"/>
  <c r="AQ17" i="17"/>
  <c r="D14" i="17"/>
  <c r="AM9" i="17"/>
  <c r="AD29" i="17"/>
  <c r="AH25" i="17"/>
  <c r="Z21" i="17"/>
  <c r="AD17" i="17"/>
  <c r="V13" i="17"/>
  <c r="Z9" i="17"/>
  <c r="AF46" i="17"/>
  <c r="H40" i="17"/>
  <c r="G21" i="17"/>
  <c r="Q36" i="17"/>
  <c r="AA15" i="17"/>
  <c r="AC32" i="17"/>
  <c r="Z15" i="17"/>
  <c r="P34" i="17"/>
  <c r="J22" i="17"/>
  <c r="AJ8" i="17"/>
  <c r="AE18" i="17"/>
  <c r="P35" i="17"/>
  <c r="V23" i="17"/>
  <c r="J11" i="17"/>
  <c r="X7" i="17"/>
  <c r="AA28" i="17"/>
  <c r="AN21" i="17"/>
  <c r="V15" i="17"/>
  <c r="AN9" i="17"/>
  <c r="AE29" i="17"/>
  <c r="AI25" i="17"/>
  <c r="AM21" i="17"/>
  <c r="AE17" i="17"/>
  <c r="W13" i="17"/>
  <c r="AA9" i="17"/>
  <c r="R29" i="17"/>
  <c r="V25" i="17"/>
  <c r="N21" i="17"/>
  <c r="F17" i="17"/>
  <c r="J13" i="17"/>
  <c r="N9" i="17"/>
  <c r="K13" i="17"/>
  <c r="F29" i="17"/>
  <c r="AS20" i="17"/>
  <c r="AK16" i="17"/>
  <c r="AO12" i="17"/>
  <c r="L13" i="17"/>
  <c r="V8" i="17"/>
  <c r="AN7" i="17"/>
  <c r="AB19" i="17"/>
  <c r="N15" i="17"/>
  <c r="AO8" i="17"/>
  <c r="T8" i="17"/>
  <c r="AF9" i="17"/>
  <c r="AG27" i="17"/>
  <c r="P19" i="17"/>
  <c r="AD7" i="17"/>
  <c r="AQ22" i="17"/>
  <c r="G24" i="17"/>
  <c r="W30" i="17"/>
  <c r="AL39" i="17"/>
  <c r="Z11" i="17"/>
  <c r="AD38" i="17"/>
  <c r="AK41" i="17"/>
  <c r="E22" i="17"/>
  <c r="AT36" i="17"/>
  <c r="AC16" i="17"/>
  <c r="D16" i="17"/>
  <c r="T13" i="17"/>
  <c r="N16" i="17"/>
  <c r="AN19" i="17"/>
  <c r="AF27" i="17"/>
  <c r="F41" i="17"/>
  <c r="M24" i="17"/>
  <c r="S12" i="17"/>
  <c r="H27" i="17"/>
  <c r="AM26" i="17"/>
  <c r="AP27" i="17"/>
  <c r="E19" i="17"/>
  <c r="Y25" i="17"/>
  <c r="O7" i="17"/>
  <c r="AF10" i="17"/>
  <c r="AG39" i="17"/>
  <c r="V38" i="17"/>
  <c r="H19" i="17"/>
  <c r="AS34" i="17"/>
  <c r="AC13" i="17"/>
  <c r="O31" i="17"/>
  <c r="F14" i="17"/>
  <c r="W33" i="17"/>
  <c r="E21" i="17"/>
  <c r="AF8" i="17"/>
  <c r="Z17" i="17"/>
  <c r="W34" i="17"/>
  <c r="Q22" i="17"/>
  <c r="AL10" i="17"/>
  <c r="L7" i="17"/>
  <c r="O28" i="17"/>
  <c r="AB21" i="17"/>
  <c r="J15" i="17"/>
  <c r="AB9" i="17"/>
  <c r="S29" i="17"/>
  <c r="W25" i="17"/>
  <c r="O21" i="17"/>
  <c r="S17" i="17"/>
  <c r="O9" i="17"/>
  <c r="AO24" i="17"/>
  <c r="AS8" i="17"/>
  <c r="R12" i="17"/>
  <c r="AR15" i="17"/>
  <c r="AO7" i="17"/>
  <c r="AB7" i="17"/>
  <c r="R14" i="17"/>
  <c r="T7" i="17"/>
  <c r="AC19" i="17"/>
  <c r="L11" i="17"/>
  <c r="U27" i="17"/>
  <c r="D19" i="17"/>
  <c r="O15" i="17"/>
  <c r="AN26" i="17"/>
  <c r="S10" i="17"/>
  <c r="H12" i="17"/>
  <c r="AA16" i="17"/>
  <c r="S22" i="17"/>
  <c r="AH44" i="17"/>
  <c r="P43" i="17"/>
  <c r="AE9" i="17"/>
  <c r="AF36" i="17"/>
  <c r="H16" i="17"/>
  <c r="AS32" i="17"/>
  <c r="AA10" i="17"/>
  <c r="AJ28" i="17"/>
  <c r="F11" i="17"/>
  <c r="AK31" i="17"/>
  <c r="AL18" i="17"/>
  <c r="AD8" i="17"/>
  <c r="P15" i="17"/>
  <c r="AK32" i="17"/>
  <c r="G20" i="17"/>
  <c r="W10" i="17"/>
  <c r="K7" i="17"/>
  <c r="V27" i="17"/>
  <c r="AI20" i="17"/>
  <c r="AO14" i="17"/>
  <c r="P9" i="17"/>
  <c r="G29" i="17"/>
  <c r="K25" i="17"/>
  <c r="AT20" i="17"/>
  <c r="AL16" i="17"/>
  <c r="AP12" i="17"/>
  <c r="AT8" i="17"/>
  <c r="AK28" i="17"/>
  <c r="AC24" i="17"/>
  <c r="U20" i="17"/>
  <c r="Y16" i="17"/>
  <c r="AC12" i="17"/>
  <c r="AG8" i="17"/>
  <c r="AO27" i="17"/>
  <c r="M31" i="17"/>
  <c r="AQ7" i="17"/>
  <c r="Z14" i="17"/>
  <c r="M32" i="17"/>
  <c r="AI19" i="17"/>
  <c r="E10" i="17"/>
  <c r="Q26" i="17"/>
  <c r="AD19" i="17"/>
  <c r="E14" i="17"/>
  <c r="D9" i="17"/>
  <c r="AL28" i="17"/>
  <c r="AD24" i="17"/>
  <c r="AH20" i="17"/>
  <c r="Z16" i="17"/>
  <c r="AD12" i="17"/>
  <c r="AH8" i="17"/>
  <c r="Q24" i="17"/>
  <c r="I20" i="17"/>
  <c r="M16" i="17"/>
  <c r="Q12" i="17"/>
  <c r="I8" i="17"/>
  <c r="AG49" i="17"/>
  <c r="AF34" i="17"/>
  <c r="AS30" i="17"/>
  <c r="W27" i="17"/>
  <c r="U9" i="17"/>
  <c r="AR30" i="17"/>
  <c r="AG17" i="17"/>
  <c r="K14" i="17"/>
  <c r="T19" i="17"/>
  <c r="AJ25" i="17"/>
  <c r="AI8" i="17"/>
  <c r="R24" i="17"/>
  <c r="AR27" i="17"/>
  <c r="E12" i="17"/>
  <c r="X23" i="17"/>
  <c r="AT31" i="17"/>
  <c r="X27" i="17"/>
  <c r="AI27" i="17"/>
  <c r="AN17" i="17"/>
  <c r="K8" i="17"/>
  <c r="AK11" i="17"/>
  <c r="T15" i="17"/>
  <c r="G12" i="17"/>
  <c r="M11" i="17"/>
  <c r="M13" i="17"/>
  <c r="AL11" i="17"/>
  <c r="AE22" i="17"/>
  <c r="D27" i="17"/>
  <c r="AK26" i="17"/>
  <c r="F7" i="17"/>
  <c r="K18" i="17"/>
  <c r="AD48" i="17"/>
  <c r="AN24" i="17"/>
  <c r="P39" i="17"/>
  <c r="D36" i="17"/>
  <c r="G15" i="17"/>
  <c r="P32" i="17"/>
  <c r="V9" i="17"/>
  <c r="AR9" i="17"/>
  <c r="E18" i="17"/>
  <c r="AG7" i="17"/>
  <c r="M28" i="17"/>
  <c r="H13" i="17"/>
  <c r="AB27" i="17"/>
  <c r="AR31" i="17"/>
  <c r="AQ8" i="17"/>
  <c r="F19" i="17"/>
  <c r="Z28" i="17"/>
  <c r="J20" i="17"/>
  <c r="AJ23" i="17"/>
  <c r="AS15" i="17"/>
  <c r="AF15" i="17"/>
  <c r="F40" i="17"/>
  <c r="AM10" i="17"/>
  <c r="L25" i="17"/>
  <c r="AG15" i="17"/>
  <c r="M18" i="17"/>
  <c r="Q7" i="17"/>
  <c r="H23" i="17"/>
  <c r="R7" i="17"/>
  <c r="AI18" i="17"/>
  <c r="AD36" i="17"/>
  <c r="AF22" i="17"/>
  <c r="AI40" i="17"/>
  <c r="AG34" i="17"/>
  <c r="P42" i="17"/>
  <c r="I7" i="17"/>
  <c r="Y23" i="17"/>
  <c r="L23" i="17"/>
  <c r="AQ24" i="17"/>
  <c r="U15" i="17"/>
  <c r="AQ10" i="17"/>
  <c r="G7" i="17"/>
  <c r="AA26" i="17"/>
  <c r="X21" i="17"/>
  <c r="AB26" i="17"/>
  <c r="G10" i="17"/>
  <c r="L31" i="17"/>
  <c r="AS37" i="17"/>
  <c r="Z26" i="17"/>
  <c r="AF32" i="17"/>
  <c r="AT9" i="17"/>
  <c r="T28" i="17"/>
  <c r="AD40" i="17"/>
  <c r="AQ25" i="17"/>
  <c r="Y8" i="17"/>
  <c r="AS29" i="17"/>
  <c r="AB16" i="17"/>
  <c r="W26" i="17"/>
  <c r="F13" i="17"/>
  <c r="H31" i="17"/>
  <c r="AS18" i="17"/>
  <c r="D10" i="17"/>
  <c r="AF7" i="17"/>
  <c r="X25" i="17"/>
  <c r="AK18" i="17"/>
  <c r="AQ12" i="17"/>
  <c r="W8" i="17"/>
  <c r="AS27" i="17"/>
  <c r="F24" i="17"/>
  <c r="AO19" i="17"/>
  <c r="F12" i="17"/>
  <c r="X11" i="17"/>
  <c r="AC21" i="17"/>
  <c r="AT22" i="17"/>
  <c r="D29" i="17"/>
  <c r="Y18" i="17"/>
  <c r="AC7" i="17"/>
  <c r="M23" i="17"/>
  <c r="AM14" i="17"/>
  <c r="AH9" i="17"/>
  <c r="I15" i="17"/>
  <c r="AL36" i="17"/>
  <c r="AF29" i="17"/>
  <c r="K30" i="17"/>
  <c r="J23" i="17"/>
  <c r="E46" i="17"/>
  <c r="AC18" i="17"/>
  <c r="AE30" i="17"/>
  <c r="E42" i="17"/>
  <c r="Z25" i="17"/>
  <c r="AR38" i="17"/>
  <c r="AR21" i="17"/>
  <c r="AK8" i="17"/>
  <c r="AS26" i="17"/>
  <c r="AB13" i="17"/>
  <c r="W23" i="17"/>
  <c r="F10" i="17"/>
  <c r="Q28" i="17"/>
  <c r="AD15" i="17"/>
  <c r="Q9" i="17"/>
  <c r="H7" i="17"/>
  <c r="Q19" i="17"/>
  <c r="T17" i="17"/>
  <c r="AR22" i="17"/>
  <c r="AA14" i="17"/>
  <c r="AT21" i="17"/>
  <c r="AS22" i="17"/>
  <c r="O26" i="17"/>
  <c r="AN47" i="17"/>
  <c r="Z31" i="17"/>
  <c r="AC15" i="17"/>
  <c r="D28" i="17"/>
  <c r="S40" i="17"/>
  <c r="Z22" i="17"/>
  <c r="O37" i="17"/>
  <c r="W21" i="17"/>
  <c r="S8" i="17"/>
  <c r="AD26" i="17"/>
  <c r="AP8" i="17"/>
  <c r="AR10" i="17"/>
  <c r="AC8" i="17"/>
  <c r="AJ18" i="17"/>
  <c r="O14" i="17"/>
  <c r="U24" i="17"/>
  <c r="AN46" i="17"/>
  <c r="AF12" i="17"/>
  <c r="AT19" i="17"/>
  <c r="AQ14" i="17"/>
  <c r="AB14" i="17"/>
  <c r="V7" i="3"/>
  <c r="D50" i="6"/>
  <c r="K8" i="3"/>
  <c r="K15" i="3"/>
  <c r="K12" i="3"/>
  <c r="AC34" i="3"/>
  <c r="K25" i="3"/>
  <c r="K16" i="3"/>
  <c r="K13" i="3"/>
  <c r="K9" i="3"/>
  <c r="Z7" i="3"/>
  <c r="K11" i="3"/>
  <c r="K26" i="3"/>
  <c r="K34" i="3"/>
  <c r="K10" i="3"/>
  <c r="K27" i="3"/>
  <c r="K14" i="3"/>
  <c r="K35" i="3"/>
  <c r="J25" i="3"/>
  <c r="H8" i="3"/>
  <c r="J8" i="3" s="1"/>
  <c r="K7" i="3"/>
  <c r="K41" i="3"/>
  <c r="J11" i="3"/>
  <c r="J27" i="3"/>
  <c r="D58" i="17" l="1" a="1"/>
  <c r="AV7" i="17" a="1"/>
  <c r="L17" i="3"/>
  <c r="J17" i="3"/>
  <c r="L32" i="3"/>
  <c r="J32" i="3"/>
  <c r="L19" i="3"/>
  <c r="J19" i="3"/>
  <c r="R8" i="6"/>
  <c r="G8" i="6"/>
  <c r="L20" i="3"/>
  <c r="J20" i="3"/>
  <c r="L33" i="3"/>
  <c r="J33" i="3"/>
  <c r="L22" i="3"/>
  <c r="J22" i="3"/>
  <c r="L37" i="3"/>
  <c r="J37" i="3"/>
  <c r="L29" i="3"/>
  <c r="J29" i="3"/>
  <c r="L23" i="3"/>
  <c r="J23" i="3"/>
  <c r="R11" i="6"/>
  <c r="G11" i="6"/>
  <c r="L39" i="3"/>
  <c r="J39" i="3"/>
  <c r="L31" i="3"/>
  <c r="J31" i="3"/>
  <c r="R27" i="6"/>
  <c r="G27" i="6"/>
  <c r="L40" i="3"/>
  <c r="J40" i="3"/>
  <c r="L36" i="3"/>
  <c r="J36" i="3"/>
  <c r="L24" i="3"/>
  <c r="J24" i="3"/>
  <c r="L38" i="3"/>
  <c r="J38" i="3"/>
  <c r="G25" i="6"/>
  <c r="R25" i="6"/>
  <c r="L8" i="3"/>
  <c r="L27" i="3"/>
  <c r="L11" i="3"/>
  <c r="L25" i="3"/>
  <c r="P59" i="17" l="1"/>
  <c r="AM65" i="17"/>
  <c r="AJ71" i="17"/>
  <c r="AG76" i="17"/>
  <c r="AB81" i="17"/>
  <c r="AB85" i="17"/>
  <c r="T89" i="17"/>
  <c r="E93" i="17"/>
  <c r="V65" i="17"/>
  <c r="R71" i="17"/>
  <c r="R76" i="17"/>
  <c r="K81" i="17"/>
  <c r="O85" i="17"/>
  <c r="H89" i="17"/>
  <c r="AJ92" i="17"/>
  <c r="AS64" i="17"/>
  <c r="AR70" i="17"/>
  <c r="AT75" i="17"/>
  <c r="AK80" i="17"/>
  <c r="AS84" i="17"/>
  <c r="AM88" i="17"/>
  <c r="X92" i="17"/>
  <c r="Z64" i="17"/>
  <c r="Y70" i="17"/>
  <c r="AC75" i="17"/>
  <c r="V80" i="17"/>
  <c r="AF84" i="17"/>
  <c r="AA88" i="17"/>
  <c r="L92" i="17"/>
  <c r="E64" i="17"/>
  <c r="G70" i="17"/>
  <c r="N75" i="17"/>
  <c r="E80" i="17"/>
  <c r="S84" i="17"/>
  <c r="O88" i="17"/>
  <c r="AQ91" i="17"/>
  <c r="H66" i="17"/>
  <c r="V75" i="17"/>
  <c r="U83" i="17"/>
  <c r="AS89" i="17"/>
  <c r="D95" i="17"/>
  <c r="AF98" i="17"/>
  <c r="X63" i="17"/>
  <c r="V73" i="17"/>
  <c r="AI81" i="17"/>
  <c r="V88" i="17"/>
  <c r="I94" i="17"/>
  <c r="AK97" i="17"/>
  <c r="AI60" i="17"/>
  <c r="O71" i="17"/>
  <c r="AI79" i="17"/>
  <c r="AP86" i="17"/>
  <c r="M93" i="17"/>
  <c r="AP96" i="17"/>
  <c r="AA100" i="17"/>
  <c r="AK68" i="17"/>
  <c r="AI77" i="17"/>
  <c r="M85" i="17"/>
  <c r="AH91" i="17"/>
  <c r="AT95" i="17"/>
  <c r="AE99" i="17"/>
  <c r="R66" i="17"/>
  <c r="AI75" i="17"/>
  <c r="AA83" i="17"/>
  <c r="L90" i="17"/>
  <c r="H95" i="17"/>
  <c r="AJ98" i="17"/>
  <c r="D63" i="17"/>
  <c r="P73" i="17"/>
  <c r="V81" i="17"/>
  <c r="R88" i="17"/>
  <c r="D94" i="17"/>
  <c r="AF97" i="17"/>
  <c r="AQ61" i="17"/>
  <c r="AD80" i="17"/>
  <c r="AE93" i="17"/>
  <c r="AP59" i="17"/>
  <c r="T66" i="17"/>
  <c r="L72" i="17"/>
  <c r="H77" i="17"/>
  <c r="AP81" i="17"/>
  <c r="AP85" i="17"/>
  <c r="AG89" i="17"/>
  <c r="T59" i="17"/>
  <c r="AT65" i="17"/>
  <c r="AN71" i="17"/>
  <c r="AH76" i="17"/>
  <c r="AC81" i="17"/>
  <c r="AC85" i="17"/>
  <c r="U89" i="17"/>
  <c r="F93" i="17"/>
  <c r="W65" i="17"/>
  <c r="S71" i="17"/>
  <c r="S76" i="17"/>
  <c r="N81" i="17"/>
  <c r="P85" i="17"/>
  <c r="I89" i="17"/>
  <c r="AK92" i="17"/>
  <c r="AT64" i="17"/>
  <c r="AS70" i="17"/>
  <c r="D76" i="17"/>
  <c r="AN80" i="17"/>
  <c r="AT84" i="17"/>
  <c r="AN88" i="17"/>
  <c r="Y92" i="17"/>
  <c r="AA64" i="17"/>
  <c r="Z70" i="17"/>
  <c r="AF75" i="17"/>
  <c r="W80" i="17"/>
  <c r="AG84" i="17"/>
  <c r="AB88" i="17"/>
  <c r="M92" i="17"/>
  <c r="AN66" i="17"/>
  <c r="M76" i="17"/>
  <c r="F84" i="17"/>
  <c r="Z90" i="17"/>
  <c r="Q95" i="17"/>
  <c r="AS98" i="17"/>
  <c r="O64" i="17"/>
  <c r="K74" i="17"/>
  <c r="T82" i="17"/>
  <c r="AT88" i="17"/>
  <c r="V94" i="17"/>
  <c r="G98" i="17"/>
  <c r="AA61" i="17"/>
  <c r="F72" i="17"/>
  <c r="Z80" i="17"/>
  <c r="X87" i="17"/>
  <c r="AA93" i="17"/>
  <c r="L97" i="17"/>
  <c r="AN100" i="17"/>
  <c r="AH69" i="17"/>
  <c r="Z78" i="17"/>
  <c r="AM85" i="17"/>
  <c r="O92" i="17"/>
  <c r="P96" i="17"/>
  <c r="AS99" i="17"/>
  <c r="L67" i="17"/>
  <c r="Z76" i="17"/>
  <c r="J84" i="17"/>
  <c r="AJ90" i="17"/>
  <c r="U95" i="17"/>
  <c r="F99" i="17"/>
  <c r="H64" i="17"/>
  <c r="AO73" i="17"/>
  <c r="I82" i="17"/>
  <c r="AP88" i="17"/>
  <c r="Q94" i="17"/>
  <c r="AS97" i="17"/>
  <c r="AJ63" i="17"/>
  <c r="D82" i="17"/>
  <c r="N94" i="17"/>
  <c r="AP79" i="17"/>
  <c r="AH83" i="17"/>
  <c r="AI65" i="17"/>
  <c r="I83" i="17"/>
  <c r="AO94" i="17"/>
  <c r="R91" i="17"/>
  <c r="I88" i="17"/>
  <c r="AN73" i="17"/>
  <c r="AI88" i="17"/>
  <c r="AR97" i="17"/>
  <c r="V60" i="17"/>
  <c r="AO66" i="17"/>
  <c r="AE72" i="17"/>
  <c r="Z77" i="17"/>
  <c r="M82" i="17"/>
  <c r="M86" i="17"/>
  <c r="AT89" i="17"/>
  <c r="AQ59" i="17"/>
  <c r="W66" i="17"/>
  <c r="M72" i="17"/>
  <c r="K77" i="17"/>
  <c r="AQ81" i="17"/>
  <c r="AQ85" i="17"/>
  <c r="AH89" i="17"/>
  <c r="U59" i="17"/>
  <c r="D66" i="17"/>
  <c r="AO71" i="17"/>
  <c r="AK76" i="17"/>
  <c r="AD81" i="17"/>
  <c r="AD85" i="17"/>
  <c r="V89" i="17"/>
  <c r="G93" i="17"/>
  <c r="X65" i="17"/>
  <c r="T71" i="17"/>
  <c r="T76" i="17"/>
  <c r="O81" i="17"/>
  <c r="Q85" i="17"/>
  <c r="J89" i="17"/>
  <c r="AL92" i="17"/>
  <c r="F65" i="17"/>
  <c r="D71" i="17"/>
  <c r="E76" i="17"/>
  <c r="AO80" i="17"/>
  <c r="D85" i="17"/>
  <c r="AO88" i="17"/>
  <c r="Z92" i="17"/>
  <c r="AH67" i="17"/>
  <c r="AQ76" i="17"/>
  <c r="Y84" i="17"/>
  <c r="G91" i="17"/>
  <c r="AD95" i="17"/>
  <c r="O99" i="17"/>
  <c r="O65" i="17"/>
  <c r="AQ74" i="17"/>
  <c r="AM82" i="17"/>
  <c r="AA89" i="17"/>
  <c r="AI94" i="17"/>
  <c r="T98" i="17"/>
  <c r="X62" i="17"/>
  <c r="AP72" i="17"/>
  <c r="F81" i="17"/>
  <c r="E88" i="17"/>
  <c r="AN93" i="17"/>
  <c r="Y97" i="17"/>
  <c r="AF59" i="17"/>
  <c r="AB70" i="17"/>
  <c r="F79" i="17"/>
  <c r="V86" i="17"/>
  <c r="AH92" i="17"/>
  <c r="AD96" i="17"/>
  <c r="O100" i="17"/>
  <c r="F68" i="17"/>
  <c r="F77" i="17"/>
  <c r="AJ84" i="17"/>
  <c r="K91" i="17"/>
  <c r="AH95" i="17"/>
  <c r="S99" i="17"/>
  <c r="G65" i="17"/>
  <c r="AD74" i="17"/>
  <c r="AI82" i="17"/>
  <c r="Q89" i="17"/>
  <c r="AD94" i="17"/>
  <c r="P98" i="17"/>
  <c r="AH65" i="17"/>
  <c r="H83" i="17"/>
  <c r="AN94" i="17"/>
  <c r="M90" i="17"/>
  <c r="J87" i="17"/>
  <c r="Q67" i="17"/>
  <c r="T84" i="17"/>
  <c r="Y95" i="17"/>
  <c r="AI95" i="17"/>
  <c r="N90" i="17"/>
  <c r="AS60" i="17"/>
  <c r="R67" i="17"/>
  <c r="E73" i="17"/>
  <c r="AR77" i="17"/>
  <c r="AA82" i="17"/>
  <c r="AC86" i="17"/>
  <c r="P90" i="17"/>
  <c r="W60" i="17"/>
  <c r="AP66" i="17"/>
  <c r="AF72" i="17"/>
  <c r="AA77" i="17"/>
  <c r="N82" i="17"/>
  <c r="P86" i="17"/>
  <c r="D90" i="17"/>
  <c r="AR59" i="17"/>
  <c r="X66" i="17"/>
  <c r="N72" i="17"/>
  <c r="L77" i="17"/>
  <c r="AR81" i="17"/>
  <c r="AR85" i="17"/>
  <c r="AI89" i="17"/>
  <c r="Y59" i="17"/>
  <c r="E66" i="17"/>
  <c r="AP71" i="17"/>
  <c r="AN76" i="17"/>
  <c r="AE81" i="17"/>
  <c r="AE85" i="17"/>
  <c r="W89" i="17"/>
  <c r="H93" i="17"/>
  <c r="AD65" i="17"/>
  <c r="Z71" i="17"/>
  <c r="U76" i="17"/>
  <c r="P81" i="17"/>
  <c r="R85" i="17"/>
  <c r="K89" i="17"/>
  <c r="AM92" i="17"/>
  <c r="AG68" i="17"/>
  <c r="Y77" i="17"/>
  <c r="H85" i="17"/>
  <c r="AE91" i="17"/>
  <c r="AQ95" i="17"/>
  <c r="AB99" i="17"/>
  <c r="K66" i="17"/>
  <c r="Y75" i="17"/>
  <c r="V83" i="17"/>
  <c r="H90" i="17"/>
  <c r="E95" i="17"/>
  <c r="AG98" i="17"/>
  <c r="AB63" i="17"/>
  <c r="Y73" i="17"/>
  <c r="AJ81" i="17"/>
  <c r="AC88" i="17"/>
  <c r="J94" i="17"/>
  <c r="AL97" i="17"/>
  <c r="AJ60" i="17"/>
  <c r="P71" i="17"/>
  <c r="AJ79" i="17"/>
  <c r="E87" i="17"/>
  <c r="O93" i="17"/>
  <c r="AQ96" i="17"/>
  <c r="AB100" i="17"/>
  <c r="AL68" i="17"/>
  <c r="AJ77" i="17"/>
  <c r="S85" i="17"/>
  <c r="AI91" i="17"/>
  <c r="D96" i="17"/>
  <c r="AG99" i="17"/>
  <c r="AK65" i="17"/>
  <c r="Q75" i="17"/>
  <c r="M83" i="17"/>
  <c r="AO89" i="17"/>
  <c r="AR94" i="17"/>
  <c r="AC98" i="17"/>
  <c r="P67" i="17"/>
  <c r="L84" i="17"/>
  <c r="W95" i="17"/>
  <c r="AQ93" i="17"/>
  <c r="N89" i="17"/>
  <c r="I69" i="17"/>
  <c r="X85" i="17"/>
  <c r="H96" i="17"/>
  <c r="AB97" i="17"/>
  <c r="AK95" i="17"/>
  <c r="AD76" i="17"/>
  <c r="AN90" i="17"/>
  <c r="K99" i="17"/>
  <c r="AB61" i="17"/>
  <c r="AP67" i="17"/>
  <c r="Z73" i="17"/>
  <c r="Q78" i="17"/>
  <c r="AO82" i="17"/>
  <c r="AQ86" i="17"/>
  <c r="AC90" i="17"/>
  <c r="F61" i="17"/>
  <c r="W67" i="17"/>
  <c r="F73" i="17"/>
  <c r="AS77" i="17"/>
  <c r="AB82" i="17"/>
  <c r="AD86" i="17"/>
  <c r="Q90" i="17"/>
  <c r="X60" i="17"/>
  <c r="AQ66" i="17"/>
  <c r="AG72" i="17"/>
  <c r="AD77" i="17"/>
  <c r="O82" i="17"/>
  <c r="Q86" i="17"/>
  <c r="E90" i="17"/>
  <c r="AS59" i="17"/>
  <c r="Y66" i="17"/>
  <c r="Q72" i="17"/>
  <c r="M77" i="17"/>
  <c r="AS81" i="17"/>
  <c r="D86" i="17"/>
  <c r="AJ89" i="17"/>
  <c r="Z59" i="17"/>
  <c r="F66" i="17"/>
  <c r="AQ71" i="17"/>
  <c r="AO76" i="17"/>
  <c r="AF81" i="17"/>
  <c r="AF85" i="17"/>
  <c r="X89" i="17"/>
  <c r="I93" i="17"/>
  <c r="AA69" i="17"/>
  <c r="N78" i="17"/>
  <c r="AJ85" i="17"/>
  <c r="F92" i="17"/>
  <c r="M96" i="17"/>
  <c r="AO99" i="17"/>
  <c r="I67" i="17"/>
  <c r="N76" i="17"/>
  <c r="G84" i="17"/>
  <c r="AA90" i="17"/>
  <c r="R95" i="17"/>
  <c r="AT98" i="17"/>
  <c r="AC64" i="17"/>
  <c r="L74" i="17"/>
  <c r="U82" i="17"/>
  <c r="D89" i="17"/>
  <c r="W94" i="17"/>
  <c r="H98" i="17"/>
  <c r="AJ61" i="17"/>
  <c r="G72" i="17"/>
  <c r="AA80" i="17"/>
  <c r="Y87" i="17"/>
  <c r="AB93" i="17"/>
  <c r="M97" i="17"/>
  <c r="AO100" i="17"/>
  <c r="AI69" i="17"/>
  <c r="AA78" i="17"/>
  <c r="AN85" i="17"/>
  <c r="P92" i="17"/>
  <c r="R96" i="17"/>
  <c r="AT99" i="17"/>
  <c r="AJ66" i="17"/>
  <c r="F76" i="17"/>
  <c r="AM83" i="17"/>
  <c r="V90" i="17"/>
  <c r="N95" i="17"/>
  <c r="AP98" i="17"/>
  <c r="H69" i="17"/>
  <c r="W85" i="17"/>
  <c r="H62" i="17"/>
  <c r="R68" i="17"/>
  <c r="AP73" i="17"/>
  <c r="AI78" i="17"/>
  <c r="N83" i="17"/>
  <c r="N87" i="17"/>
  <c r="AP90" i="17"/>
  <c r="AC61" i="17"/>
  <c r="AR67" i="17"/>
  <c r="AA73" i="17"/>
  <c r="R78" i="17"/>
  <c r="AR82" i="17"/>
  <c r="AR86" i="17"/>
  <c r="AD90" i="17"/>
  <c r="G61" i="17"/>
  <c r="X67" i="17"/>
  <c r="L73" i="17"/>
  <c r="AT77" i="17"/>
  <c r="AC82" i="17"/>
  <c r="AE86" i="17"/>
  <c r="R90" i="17"/>
  <c r="Y60" i="17"/>
  <c r="AR66" i="17"/>
  <c r="AH72" i="17"/>
  <c r="AE77" i="17"/>
  <c r="P82" i="17"/>
  <c r="R86" i="17"/>
  <c r="F90" i="17"/>
  <c r="F60" i="17"/>
  <c r="AA66" i="17"/>
  <c r="R72" i="17"/>
  <c r="N77" i="17"/>
  <c r="AT81" i="17"/>
  <c r="E86" i="17"/>
  <c r="AK89" i="17"/>
  <c r="AC59" i="17"/>
  <c r="N70" i="17"/>
  <c r="AR78" i="17"/>
  <c r="L86" i="17"/>
  <c r="AD92" i="17"/>
  <c r="Z96" i="17"/>
  <c r="K100" i="17"/>
  <c r="AN67" i="17"/>
  <c r="AR76" i="17"/>
  <c r="Z84" i="17"/>
  <c r="H91" i="17"/>
  <c r="AE95" i="17"/>
  <c r="P99" i="17"/>
  <c r="R65" i="17"/>
  <c r="AR74" i="17"/>
  <c r="AN82" i="17"/>
  <c r="AB89" i="17"/>
  <c r="AJ94" i="17"/>
  <c r="U98" i="17"/>
  <c r="AB62" i="17"/>
  <c r="AQ72" i="17"/>
  <c r="G81" i="17"/>
  <c r="F88" i="17"/>
  <c r="AO93" i="17"/>
  <c r="Z97" i="17"/>
  <c r="AN59" i="17"/>
  <c r="AE70" i="17"/>
  <c r="G79" i="17"/>
  <c r="W86" i="17"/>
  <c r="AN92" i="17"/>
  <c r="AE96" i="17"/>
  <c r="P100" i="17"/>
  <c r="AD67" i="17"/>
  <c r="AE76" i="17"/>
  <c r="V84" i="17"/>
  <c r="AO90" i="17"/>
  <c r="AA95" i="17"/>
  <c r="L99" i="17"/>
  <c r="AG70" i="17"/>
  <c r="Y86" i="17"/>
  <c r="AG96" i="17"/>
  <c r="AE62" i="17"/>
  <c r="AM68" i="17"/>
  <c r="Q74" i="17"/>
  <c r="H79" i="17"/>
  <c r="AB83" i="17"/>
  <c r="AA87" i="17"/>
  <c r="L91" i="17"/>
  <c r="I62" i="17"/>
  <c r="U68" i="17"/>
  <c r="AQ73" i="17"/>
  <c r="AJ78" i="17"/>
  <c r="O83" i="17"/>
  <c r="O87" i="17"/>
  <c r="AQ90" i="17"/>
  <c r="AD61" i="17"/>
  <c r="AS67" i="17"/>
  <c r="AB73" i="17"/>
  <c r="S78" i="17"/>
  <c r="AS82" i="17"/>
  <c r="AS86" i="17"/>
  <c r="AE90" i="17"/>
  <c r="K61" i="17"/>
  <c r="Y67" i="17"/>
  <c r="M73" i="17"/>
  <c r="D78" i="17"/>
  <c r="AF82" i="17"/>
  <c r="AF86" i="17"/>
  <c r="S90" i="17"/>
  <c r="AG60" i="17"/>
  <c r="H67" i="17"/>
  <c r="AI72" i="17"/>
  <c r="AF77" i="17"/>
  <c r="Q82" i="17"/>
  <c r="S86" i="17"/>
  <c r="G90" i="17"/>
  <c r="U60" i="17"/>
  <c r="M71" i="17"/>
  <c r="AG79" i="17"/>
  <c r="AN86" i="17"/>
  <c r="K93" i="17"/>
  <c r="AM96" i="17"/>
  <c r="X100" i="17"/>
  <c r="AH68" i="17"/>
  <c r="AG77" i="17"/>
  <c r="K85" i="17"/>
  <c r="AF91" i="17"/>
  <c r="AR95" i="17"/>
  <c r="AC99" i="17"/>
  <c r="L66" i="17"/>
  <c r="AG75" i="17"/>
  <c r="Y83" i="17"/>
  <c r="I90" i="17"/>
  <c r="F95" i="17"/>
  <c r="AH98" i="17"/>
  <c r="AC63" i="17"/>
  <c r="AE73" i="17"/>
  <c r="AM81" i="17"/>
  <c r="AD88" i="17"/>
  <c r="K94" i="17"/>
  <c r="AM97" i="17"/>
  <c r="AK60" i="17"/>
  <c r="AA71" i="17"/>
  <c r="AO79" i="17"/>
  <c r="F87" i="17"/>
  <c r="P93" i="17"/>
  <c r="AR96" i="17"/>
  <c r="AC100" i="17"/>
  <c r="Q68" i="17"/>
  <c r="T77" i="17"/>
  <c r="E85" i="17"/>
  <c r="V91" i="17"/>
  <c r="AN95" i="17"/>
  <c r="Y99" i="17"/>
  <c r="S72" i="17"/>
  <c r="AH87" i="17"/>
  <c r="P97" i="17"/>
  <c r="N63" i="17"/>
  <c r="T69" i="17"/>
  <c r="AG74" i="17"/>
  <c r="AB79" i="17"/>
  <c r="AP83" i="17"/>
  <c r="AN87" i="17"/>
  <c r="Y91" i="17"/>
  <c r="AI62" i="17"/>
  <c r="AS68" i="17"/>
  <c r="R74" i="17"/>
  <c r="K79" i="17"/>
  <c r="AC83" i="17"/>
  <c r="AB87" i="17"/>
  <c r="M91" i="17"/>
  <c r="J62" i="17"/>
  <c r="V68" i="17"/>
  <c r="AT73" i="17"/>
  <c r="AK78" i="17"/>
  <c r="P83" i="17"/>
  <c r="P87" i="17"/>
  <c r="AR90" i="17"/>
  <c r="AE61" i="17"/>
  <c r="AT67" i="17"/>
  <c r="AC73" i="17"/>
  <c r="T78" i="17"/>
  <c r="AT82" i="17"/>
  <c r="AT86" i="17"/>
  <c r="AF90" i="17"/>
  <c r="L61" i="17"/>
  <c r="AB67" i="17"/>
  <c r="N73" i="17"/>
  <c r="E78" i="17"/>
  <c r="AG82" i="17"/>
  <c r="AG86" i="17"/>
  <c r="T90" i="17"/>
  <c r="R61" i="17"/>
  <c r="AS71" i="17"/>
  <c r="O80" i="17"/>
  <c r="V87" i="17"/>
  <c r="X93" i="17"/>
  <c r="I97" i="17"/>
  <c r="AL100" i="17"/>
  <c r="AB69" i="17"/>
  <c r="O78" i="17"/>
  <c r="AK85" i="17"/>
  <c r="G92" i="17"/>
  <c r="N96" i="17"/>
  <c r="AP99" i="17"/>
  <c r="J67" i="17"/>
  <c r="O76" i="17"/>
  <c r="H84" i="17"/>
  <c r="AB90" i="17"/>
  <c r="S95" i="17"/>
  <c r="D99" i="17"/>
  <c r="AD64" i="17"/>
  <c r="O74" i="17"/>
  <c r="V82" i="17"/>
  <c r="E89" i="17"/>
  <c r="X94" i="17"/>
  <c r="I98" i="17"/>
  <c r="AL61" i="17"/>
  <c r="J72" i="17"/>
  <c r="AB80" i="17"/>
  <c r="Z87" i="17"/>
  <c r="AC93" i="17"/>
  <c r="N97" i="17"/>
  <c r="AP100" i="17"/>
  <c r="K69" i="17"/>
  <c r="G78" i="17"/>
  <c r="Z85" i="17"/>
  <c r="AT91" i="17"/>
  <c r="J96" i="17"/>
  <c r="AL99" i="17"/>
  <c r="AJ73" i="17"/>
  <c r="AG88" i="17"/>
  <c r="AP97" i="17"/>
  <c r="AP60" i="17"/>
  <c r="J95" i="17"/>
  <c r="O75" i="17"/>
  <c r="AM89" i="17"/>
  <c r="Z98" i="17"/>
  <c r="N68" i="17"/>
  <c r="G64" i="17"/>
  <c r="H82" i="17"/>
  <c r="P94" i="17"/>
  <c r="AK63" i="17"/>
  <c r="AN69" i="17"/>
  <c r="H75" i="17"/>
  <c r="AR79" i="17"/>
  <c r="M84" i="17"/>
  <c r="J88" i="17"/>
  <c r="AL91" i="17"/>
  <c r="O63" i="17"/>
  <c r="U69" i="17"/>
  <c r="AH74" i="17"/>
  <c r="AC79" i="17"/>
  <c r="AQ83" i="17"/>
  <c r="AO87" i="17"/>
  <c r="Z91" i="17"/>
  <c r="AJ62" i="17"/>
  <c r="AT68" i="17"/>
  <c r="S74" i="17"/>
  <c r="L79" i="17"/>
  <c r="AD83" i="17"/>
  <c r="AC87" i="17"/>
  <c r="N91" i="17"/>
  <c r="K62" i="17"/>
  <c r="W68" i="17"/>
  <c r="D74" i="17"/>
  <c r="AN78" i="17"/>
  <c r="Q83" i="17"/>
  <c r="Q87" i="17"/>
  <c r="AS90" i="17"/>
  <c r="AI61" i="17"/>
  <c r="D68" i="17"/>
  <c r="AD73" i="17"/>
  <c r="W78" i="17"/>
  <c r="D83" i="17"/>
  <c r="D87" i="17"/>
  <c r="AG90" i="17"/>
  <c r="V62" i="17"/>
  <c r="AD72" i="17"/>
  <c r="D81" i="17"/>
  <c r="AT87" i="17"/>
  <c r="AK93" i="17"/>
  <c r="W97" i="17"/>
  <c r="AD59" i="17"/>
  <c r="O70" i="17"/>
  <c r="D79" i="17"/>
  <c r="T86" i="17"/>
  <c r="AE92" i="17"/>
  <c r="AA96" i="17"/>
  <c r="L100" i="17"/>
  <c r="AO67" i="17"/>
  <c r="AS76" i="17"/>
  <c r="AH84" i="17"/>
  <c r="I91" i="17"/>
  <c r="AF95" i="17"/>
  <c r="Q99" i="17"/>
  <c r="S65" i="17"/>
  <c r="AS74" i="17"/>
  <c r="E83" i="17"/>
  <c r="AC89" i="17"/>
  <c r="AK94" i="17"/>
  <c r="V98" i="17"/>
  <c r="AC62" i="17"/>
  <c r="AR72" i="17"/>
  <c r="Q81" i="17"/>
  <c r="G88" i="17"/>
  <c r="AP93" i="17"/>
  <c r="AA97" i="17"/>
  <c r="W58" i="17"/>
  <c r="K70" i="17"/>
  <c r="AF78" i="17"/>
  <c r="Q64" i="17"/>
  <c r="P70" i="17"/>
  <c r="Z75" i="17"/>
  <c r="Q80" i="17"/>
  <c r="AA84" i="17"/>
  <c r="W88" i="17"/>
  <c r="H92" i="17"/>
  <c r="AL63" i="17"/>
  <c r="AP69" i="17"/>
  <c r="K75" i="17"/>
  <c r="AS79" i="17"/>
  <c r="N84" i="17"/>
  <c r="K88" i="17"/>
  <c r="AM91" i="17"/>
  <c r="P63" i="17"/>
  <c r="V69" i="17"/>
  <c r="AI74" i="17"/>
  <c r="AD79" i="17"/>
  <c r="AR83" i="17"/>
  <c r="AP87" i="17"/>
  <c r="AA91" i="17"/>
  <c r="AN62" i="17"/>
  <c r="D69" i="17"/>
  <c r="T74" i="17"/>
  <c r="M79" i="17"/>
  <c r="AE83" i="17"/>
  <c r="AD87" i="17"/>
  <c r="O91" i="17"/>
  <c r="S62" i="17"/>
  <c r="AB68" i="17"/>
  <c r="E74" i="17"/>
  <c r="AO78" i="17"/>
  <c r="R83" i="17"/>
  <c r="R87" i="17"/>
  <c r="AT90" i="17"/>
  <c r="V63" i="17"/>
  <c r="S73" i="17"/>
  <c r="AH81" i="17"/>
  <c r="U88" i="17"/>
  <c r="H94" i="17"/>
  <c r="AJ97" i="17"/>
  <c r="AH60" i="17"/>
  <c r="N71" i="17"/>
  <c r="AH79" i="17"/>
  <c r="AO86" i="17"/>
  <c r="L93" i="17"/>
  <c r="AN96" i="17"/>
  <c r="Z100" i="17"/>
  <c r="AI68" i="17"/>
  <c r="AH77" i="17"/>
  <c r="L85" i="17"/>
  <c r="AG91" i="17"/>
  <c r="AS95" i="17"/>
  <c r="AD99" i="17"/>
  <c r="M66" i="17"/>
  <c r="AH75" i="17"/>
  <c r="Z83" i="17"/>
  <c r="J90" i="17"/>
  <c r="G95" i="17"/>
  <c r="AI98" i="17"/>
  <c r="AG63" i="17"/>
  <c r="AH73" i="17"/>
  <c r="AN81" i="17"/>
  <c r="AE88" i="17"/>
  <c r="L94" i="17"/>
  <c r="AN97" i="17"/>
  <c r="N60" i="17"/>
  <c r="E71" i="17"/>
  <c r="U79" i="17"/>
  <c r="AI86" i="17"/>
  <c r="AT92" i="17"/>
  <c r="AJ96" i="17"/>
  <c r="U100" i="17"/>
  <c r="AB76" i="17"/>
  <c r="AL90" i="17"/>
  <c r="I99" i="17"/>
  <c r="AC71" i="17"/>
  <c r="V99" i="17"/>
  <c r="AQ77" i="17"/>
  <c r="AR91" i="17"/>
  <c r="AJ99" i="17"/>
  <c r="AQ64" i="17"/>
  <c r="AN70" i="17"/>
  <c r="AR75" i="17"/>
  <c r="AI80" i="17"/>
  <c r="AQ84" i="17"/>
  <c r="AJ88" i="17"/>
  <c r="V92" i="17"/>
  <c r="U64" i="17"/>
  <c r="W70" i="17"/>
  <c r="AA75" i="17"/>
  <c r="R80" i="17"/>
  <c r="AD84" i="17"/>
  <c r="X88" i="17"/>
  <c r="J92" i="17"/>
  <c r="AM63" i="17"/>
  <c r="AQ69" i="17"/>
  <c r="L75" i="17"/>
  <c r="AT79" i="17"/>
  <c r="O84" i="17"/>
  <c r="L88" i="17"/>
  <c r="AO91" i="17"/>
  <c r="Q63" i="17"/>
  <c r="W69" i="17"/>
  <c r="AN74" i="17"/>
  <c r="AE79" i="17"/>
  <c r="AS83" i="17"/>
  <c r="AQ87" i="17"/>
  <c r="AC91" i="17"/>
  <c r="AO62" i="17"/>
  <c r="F69" i="17"/>
  <c r="U74" i="17"/>
  <c r="P79" i="17"/>
  <c r="AF83" i="17"/>
  <c r="AE87" i="17"/>
  <c r="Q91" i="17"/>
  <c r="N64" i="17"/>
  <c r="J74" i="17"/>
  <c r="L82" i="17"/>
  <c r="AS88" i="17"/>
  <c r="U94" i="17"/>
  <c r="F98" i="17"/>
  <c r="Z61" i="17"/>
  <c r="E72" i="17"/>
  <c r="P80" i="17"/>
  <c r="W87" i="17"/>
  <c r="Y93" i="17"/>
  <c r="K97" i="17"/>
  <c r="AM100" i="17"/>
  <c r="AG69" i="17"/>
  <c r="P78" i="17"/>
  <c r="AL85" i="17"/>
  <c r="N92" i="17"/>
  <c r="O96" i="17"/>
  <c r="AQ99" i="17"/>
  <c r="K67" i="17"/>
  <c r="P76" i="17"/>
  <c r="I84" i="17"/>
  <c r="AH90" i="17"/>
  <c r="T95" i="17"/>
  <c r="E99" i="17"/>
  <c r="AE64" i="17"/>
  <c r="P74" i="17"/>
  <c r="W82" i="17"/>
  <c r="L89" i="17"/>
  <c r="Y94" i="17"/>
  <c r="J98" i="17"/>
  <c r="O61" i="17"/>
  <c r="AF71" i="17"/>
  <c r="L80" i="17"/>
  <c r="D58" i="17"/>
  <c r="T65" i="17"/>
  <c r="Q71" i="17"/>
  <c r="Q76" i="17"/>
  <c r="H81" i="17"/>
  <c r="N85" i="17"/>
  <c r="G89" i="17"/>
  <c r="AI92" i="17"/>
  <c r="AR64" i="17"/>
  <c r="AQ70" i="17"/>
  <c r="AS75" i="17"/>
  <c r="AJ80" i="17"/>
  <c r="AR84" i="17"/>
  <c r="AL88" i="17"/>
  <c r="W92" i="17"/>
  <c r="V64" i="17"/>
  <c r="X70" i="17"/>
  <c r="AB75" i="17"/>
  <c r="U80" i="17"/>
  <c r="AE84" i="17"/>
  <c r="Z88" i="17"/>
  <c r="K92" i="17"/>
  <c r="AN63" i="17"/>
  <c r="AR69" i="17"/>
  <c r="M75" i="17"/>
  <c r="D80" i="17"/>
  <c r="R84" i="17"/>
  <c r="N88" i="17"/>
  <c r="AP91" i="17"/>
  <c r="U63" i="17"/>
  <c r="Z69" i="17"/>
  <c r="AO74" i="17"/>
  <c r="AF79" i="17"/>
  <c r="AT83" i="17"/>
  <c r="AS87" i="17"/>
  <c r="AD91" i="17"/>
  <c r="N65" i="17"/>
  <c r="AP74" i="17"/>
  <c r="AL82" i="17"/>
  <c r="Z89" i="17"/>
  <c r="AH94" i="17"/>
  <c r="S98" i="17"/>
  <c r="W62" i="17"/>
  <c r="AO72" i="17"/>
  <c r="E81" i="17"/>
  <c r="D88" i="17"/>
  <c r="AM93" i="17"/>
  <c r="X97" i="17"/>
  <c r="AE59" i="17"/>
  <c r="AA70" i="17"/>
  <c r="E79" i="17"/>
  <c r="U86" i="17"/>
  <c r="AF92" i="17"/>
  <c r="AB96" i="17"/>
  <c r="N100" i="17"/>
  <c r="E68" i="17"/>
  <c r="AT76" i="17"/>
  <c r="AI84" i="17"/>
  <c r="J91" i="17"/>
  <c r="AG95" i="17"/>
  <c r="R99" i="17"/>
  <c r="AE65" i="17"/>
  <c r="AT74" i="17"/>
  <c r="F83" i="17"/>
  <c r="AE89" i="17"/>
  <c r="AL94" i="17"/>
  <c r="W98" i="17"/>
  <c r="G62" i="17"/>
  <c r="Y72" i="17"/>
  <c r="AP80" i="17"/>
  <c r="AK87" i="17"/>
  <c r="AH93" i="17"/>
  <c r="S97" i="17"/>
  <c r="G60" i="17"/>
  <c r="R79" i="17"/>
  <c r="AP92" i="17"/>
  <c r="AA92" i="17"/>
  <c r="AI99" i="17"/>
  <c r="AR93" i="17"/>
  <c r="AB86" i="17"/>
  <c r="AS100" i="17"/>
  <c r="E62" i="17"/>
  <c r="Y85" i="17"/>
  <c r="AB98" i="17"/>
  <c r="I64" i="17"/>
  <c r="J82" i="17"/>
  <c r="R94" i="17"/>
  <c r="U62" i="17"/>
  <c r="AT80" i="17"/>
  <c r="AJ93" i="17"/>
  <c r="AL60" i="17"/>
  <c r="AG83" i="17"/>
  <c r="R92" i="17"/>
  <c r="L70" i="17"/>
  <c r="J86" i="17"/>
  <c r="X96" i="17"/>
  <c r="AM66" i="17"/>
  <c r="AO83" i="17"/>
  <c r="P95" i="17"/>
  <c r="AH63" i="17"/>
  <c r="AO92" i="17"/>
  <c r="AL95" i="17"/>
  <c r="F100" i="17"/>
  <c r="AG87" i="17"/>
  <c r="AA76" i="17"/>
  <c r="AN75" i="17"/>
  <c r="L87" i="17"/>
  <c r="AT93" i="17"/>
  <c r="D73" i="17"/>
  <c r="AQ82" i="17"/>
  <c r="L62" i="17"/>
  <c r="AI71" i="17"/>
  <c r="F82" i="17"/>
  <c r="X73" i="17"/>
  <c r="AR87" i="17"/>
  <c r="N58" i="17"/>
  <c r="AO69" i="17"/>
  <c r="X61" i="17"/>
  <c r="D70" i="17"/>
  <c r="P66" i="17"/>
  <c r="AQ68" i="17"/>
  <c r="AH61" i="17"/>
  <c r="L76" i="17"/>
  <c r="Q69" i="17"/>
  <c r="AM59" i="17"/>
  <c r="Q66" i="17"/>
  <c r="H59" i="17"/>
  <c r="W74" i="17"/>
  <c r="Y62" i="17"/>
  <c r="AT78" i="17"/>
  <c r="H78" i="17"/>
  <c r="E70" i="17"/>
  <c r="Q70" i="17"/>
  <c r="Q59" i="17"/>
  <c r="AI83" i="17"/>
  <c r="F75" i="17"/>
  <c r="AK88" i="17"/>
  <c r="S70" i="17"/>
  <c r="AO65" i="17"/>
  <c r="S59" i="17"/>
  <c r="X77" i="17"/>
  <c r="J73" i="17"/>
  <c r="AM76" i="17"/>
  <c r="J80" i="17"/>
  <c r="D65" i="17"/>
  <c r="G94" i="17"/>
  <c r="AL76" i="17"/>
  <c r="AB60" i="17"/>
  <c r="J70" i="17"/>
  <c r="K80" i="17"/>
  <c r="X58" i="17"/>
  <c r="N74" i="17"/>
  <c r="U93" i="17"/>
  <c r="R100" i="17"/>
  <c r="AC97" i="17"/>
  <c r="AI87" i="17"/>
  <c r="AB78" i="17"/>
  <c r="AJ65" i="17"/>
  <c r="AH86" i="17"/>
  <c r="AK99" i="17"/>
  <c r="AL65" i="17"/>
  <c r="S83" i="17"/>
  <c r="AS94" i="17"/>
  <c r="J64" i="17"/>
  <c r="K82" i="17"/>
  <c r="T94" i="17"/>
  <c r="AQ62" i="17"/>
  <c r="AK84" i="17"/>
  <c r="AA94" i="17"/>
  <c r="AG71" i="17"/>
  <c r="S87" i="17"/>
  <c r="G97" i="17"/>
  <c r="AD68" i="17"/>
  <c r="G85" i="17"/>
  <c r="AP95" i="17"/>
  <c r="AF65" i="17"/>
  <c r="V95" i="17"/>
  <c r="M98" i="17"/>
  <c r="AE78" i="17"/>
  <c r="P88" i="17"/>
  <c r="M94" i="17"/>
  <c r="T81" i="17"/>
  <c r="AM77" i="17"/>
  <c r="V96" i="17"/>
  <c r="G100" i="17"/>
  <c r="J79" i="17"/>
  <c r="AC58" i="17"/>
  <c r="G75" i="17"/>
  <c r="AS69" i="17"/>
  <c r="AK59" i="17"/>
  <c r="J77" i="17"/>
  <c r="S94" i="17"/>
  <c r="I71" i="17"/>
  <c r="AP89" i="17"/>
  <c r="AA65" i="17"/>
  <c r="W61" i="17"/>
  <c r="O72" i="17"/>
  <c r="J58" i="17"/>
  <c r="AT58" i="17"/>
  <c r="P91" i="17"/>
  <c r="M100" i="17"/>
  <c r="N93" i="17"/>
  <c r="D59" i="17"/>
  <c r="T70" i="17"/>
  <c r="AN65" i="17"/>
  <c r="AE58" i="17"/>
  <c r="Z60" i="17"/>
  <c r="AI59" i="17"/>
  <c r="D77" i="17"/>
  <c r="N67" i="17"/>
  <c r="AI67" i="17"/>
  <c r="AJ64" i="17"/>
  <c r="V85" i="17"/>
  <c r="AP65" i="17"/>
  <c r="M69" i="17"/>
  <c r="AN91" i="17"/>
  <c r="I85" i="17"/>
  <c r="R59" i="17"/>
  <c r="AB84" i="17"/>
  <c r="E63" i="17"/>
  <c r="F58" i="17"/>
  <c r="AI90" i="17"/>
  <c r="AJ72" i="17"/>
  <c r="AQ63" i="17"/>
  <c r="AK58" i="17"/>
  <c r="I76" i="17"/>
  <c r="H61" i="17"/>
  <c r="AC77" i="17"/>
  <c r="W96" i="17"/>
  <c r="AR100" i="17"/>
  <c r="I60" i="17"/>
  <c r="AH88" i="17"/>
  <c r="D100" i="17"/>
  <c r="AC67" i="17"/>
  <c r="AJ87" i="17"/>
  <c r="T100" i="17"/>
  <c r="AF67" i="17"/>
  <c r="W84" i="17"/>
  <c r="AB95" i="17"/>
  <c r="G66" i="17"/>
  <c r="T83" i="17"/>
  <c r="AT94" i="17"/>
  <c r="AF64" i="17"/>
  <c r="AO85" i="17"/>
  <c r="T96" i="17"/>
  <c r="Q73" i="17"/>
  <c r="S88" i="17"/>
  <c r="AG97" i="17"/>
  <c r="M70" i="17"/>
  <c r="K86" i="17"/>
  <c r="Y96" i="17"/>
  <c r="M67" i="17"/>
  <c r="AO97" i="17"/>
  <c r="AF100" i="17"/>
  <c r="T92" i="17"/>
  <c r="M95" i="17"/>
  <c r="K87" i="17"/>
  <c r="G86" i="17"/>
  <c r="AH99" i="17"/>
  <c r="AO98" i="17"/>
  <c r="AJ58" i="17"/>
  <c r="J75" i="17"/>
  <c r="AR61" i="17"/>
  <c r="V78" i="17"/>
  <c r="F63" i="17"/>
  <c r="AK77" i="17"/>
  <c r="S64" i="17"/>
  <c r="AM80" i="17"/>
  <c r="Z93" i="17"/>
  <c r="X79" i="17"/>
  <c r="AE60" i="17"/>
  <c r="N86" i="17"/>
  <c r="AD75" i="17"/>
  <c r="Y61" i="17"/>
  <c r="E69" i="17"/>
  <c r="AH64" i="17"/>
  <c r="AL71" i="17"/>
  <c r="X75" i="17"/>
  <c r="AF69" i="17"/>
  <c r="AQ65" i="17"/>
  <c r="L69" i="17"/>
  <c r="AT61" i="17"/>
  <c r="U66" i="17"/>
  <c r="X76" i="17"/>
  <c r="AH66" i="17"/>
  <c r="P77" i="17"/>
  <c r="AI64" i="17"/>
  <c r="J78" i="17"/>
  <c r="G82" i="17"/>
  <c r="AT60" i="17"/>
  <c r="AB72" i="17"/>
  <c r="AL77" i="17"/>
  <c r="AD69" i="17"/>
  <c r="W77" i="17"/>
  <c r="AN68" i="17"/>
  <c r="G68" i="17"/>
  <c r="W71" i="17"/>
  <c r="T87" i="17"/>
  <c r="Y68" i="17"/>
  <c r="O67" i="17"/>
  <c r="AF58" i="17"/>
  <c r="I72" i="17"/>
  <c r="W64" i="17"/>
  <c r="AR80" i="17"/>
  <c r="F97" i="17"/>
  <c r="S96" i="17"/>
  <c r="D62" i="17"/>
  <c r="AM90" i="17"/>
  <c r="AR62" i="17"/>
  <c r="J69" i="17"/>
  <c r="AN89" i="17"/>
  <c r="AT100" i="17"/>
  <c r="R69" i="17"/>
  <c r="AA85" i="17"/>
  <c r="K96" i="17"/>
  <c r="AG67" i="17"/>
  <c r="X84" i="17"/>
  <c r="AC95" i="17"/>
  <c r="S66" i="17"/>
  <c r="I87" i="17"/>
  <c r="L98" i="17"/>
  <c r="AE74" i="17"/>
  <c r="S89" i="17"/>
  <c r="Q98" i="17"/>
  <c r="AR71" i="17"/>
  <c r="U87" i="17"/>
  <c r="H97" i="17"/>
  <c r="G69" i="17"/>
  <c r="Q100" i="17"/>
  <c r="X86" i="17"/>
  <c r="AP64" i="17"/>
  <c r="AC66" i="17"/>
  <c r="W99" i="17"/>
  <c r="O90" i="17"/>
  <c r="N61" i="17"/>
  <c r="AO81" i="17"/>
  <c r="AB58" i="17"/>
  <c r="H71" i="17"/>
  <c r="P65" i="17"/>
  <c r="G58" i="17"/>
  <c r="W76" i="17"/>
  <c r="J60" i="17"/>
  <c r="W81" i="17"/>
  <c r="Z68" i="17"/>
  <c r="AL75" i="17"/>
  <c r="E67" i="17"/>
  <c r="T99" i="17"/>
  <c r="AP82" i="17"/>
  <c r="AS78" i="17"/>
  <c r="AN64" i="17"/>
  <c r="G59" i="17"/>
  <c r="S63" i="17"/>
  <c r="H76" i="17"/>
  <c r="W83" i="17"/>
  <c r="L65" i="17"/>
  <c r="D61" i="17"/>
  <c r="AA72" i="17"/>
  <c r="V58" i="17"/>
  <c r="AL79" i="17"/>
  <c r="O59" i="17"/>
  <c r="H80" i="17"/>
  <c r="AT66" i="17"/>
  <c r="X81" i="17"/>
  <c r="AR60" i="17"/>
  <c r="K78" i="17"/>
  <c r="V59" i="17"/>
  <c r="AQ75" i="17"/>
  <c r="K60" i="17"/>
  <c r="AT59" i="17"/>
  <c r="AG59" i="17"/>
  <c r="AP63" i="17"/>
  <c r="I61" i="17"/>
  <c r="J61" i="17"/>
  <c r="E84" i="17"/>
  <c r="AO63" i="17"/>
  <c r="AD70" i="17"/>
  <c r="Y71" i="17"/>
  <c r="AJ67" i="17"/>
  <c r="AL67" i="17"/>
  <c r="AC60" i="17"/>
  <c r="H100" i="17"/>
  <c r="K98" i="17"/>
  <c r="F64" i="17"/>
  <c r="AQ92" i="17"/>
  <c r="AG64" i="17"/>
  <c r="AM70" i="17"/>
  <c r="AS91" i="17"/>
  <c r="AJ75" i="17"/>
  <c r="F71" i="17"/>
  <c r="AJ86" i="17"/>
  <c r="AK96" i="17"/>
  <c r="S69" i="17"/>
  <c r="AI85" i="17"/>
  <c r="L96" i="17"/>
  <c r="M68" i="17"/>
  <c r="M89" i="17"/>
  <c r="AL98" i="17"/>
  <c r="G76" i="17"/>
  <c r="X90" i="17"/>
  <c r="AQ98" i="17"/>
  <c r="R73" i="17"/>
  <c r="T88" i="17"/>
  <c r="AI97" i="17"/>
  <c r="AF70" i="17"/>
  <c r="AJ91" i="17"/>
  <c r="Z82" i="17"/>
  <c r="AC74" i="17"/>
  <c r="D75" i="17"/>
  <c r="S77" i="17"/>
  <c r="AS93" i="17"/>
  <c r="K95" i="17"/>
  <c r="AF96" i="17"/>
  <c r="U70" i="17"/>
  <c r="AE66" i="17"/>
  <c r="AE68" i="17"/>
  <c r="V61" i="17"/>
  <c r="J66" i="17"/>
  <c r="AG66" i="17"/>
  <c r="N69" i="17"/>
  <c r="I81" i="17"/>
  <c r="G87" i="17"/>
  <c r="AK79" i="17"/>
  <c r="E96" i="17"/>
  <c r="I79" i="17"/>
  <c r="AD58" i="17"/>
  <c r="L68" i="17"/>
  <c r="O98" i="17"/>
  <c r="AJ59" i="17"/>
  <c r="E58" i="17"/>
  <c r="AK71" i="17"/>
  <c r="L60" i="17"/>
  <c r="AS85" i="17"/>
  <c r="AP75" i="17"/>
  <c r="AK61" i="17"/>
  <c r="AN72" i="17"/>
  <c r="AG58" i="17"/>
  <c r="AP62" i="17"/>
  <c r="E60" i="17"/>
  <c r="AO77" i="17"/>
  <c r="AI58" i="17"/>
  <c r="I74" i="17"/>
  <c r="AK62" i="17"/>
  <c r="O79" i="17"/>
  <c r="H74" i="17"/>
  <c r="T73" i="17"/>
  <c r="AS66" i="17"/>
  <c r="AE80" i="17"/>
  <c r="Z74" i="17"/>
  <c r="AE67" i="17"/>
  <c r="Y80" i="17"/>
  <c r="AN58" i="17"/>
  <c r="AS73" i="17"/>
  <c r="F67" i="17"/>
  <c r="I63" i="17"/>
  <c r="J71" i="17"/>
  <c r="AR63" i="17"/>
  <c r="AH100" i="17"/>
  <c r="AD100" i="17"/>
  <c r="AL70" i="17"/>
  <c r="AF93" i="17"/>
  <c r="AT72" i="17"/>
  <c r="U72" i="17"/>
  <c r="AR92" i="17"/>
  <c r="H88" i="17"/>
  <c r="Z72" i="17"/>
  <c r="AL87" i="17"/>
  <c r="T97" i="17"/>
  <c r="L71" i="17"/>
  <c r="AK86" i="17"/>
  <c r="AL96" i="17"/>
  <c r="AL69" i="17"/>
  <c r="Q92" i="17"/>
  <c r="AE100" i="17"/>
  <c r="U77" i="17"/>
  <c r="W91" i="17"/>
  <c r="Z99" i="17"/>
  <c r="AF74" i="17"/>
  <c r="Y89" i="17"/>
  <c r="R98" i="17"/>
  <c r="K72" i="17"/>
  <c r="AE71" i="17"/>
  <c r="D97" i="17"/>
  <c r="I80" i="17"/>
  <c r="AC80" i="17"/>
  <c r="AC94" i="17"/>
  <c r="U96" i="17"/>
  <c r="AS62" i="17"/>
  <c r="R77" i="17"/>
  <c r="AR65" i="17"/>
  <c r="AN61" i="17"/>
  <c r="AT71" i="17"/>
  <c r="AK64" i="17"/>
  <c r="AA79" i="17"/>
  <c r="AI76" i="17"/>
  <c r="AD63" i="17"/>
  <c r="G73" i="17"/>
  <c r="H72" i="17"/>
  <c r="AF62" i="17"/>
  <c r="AG92" i="17"/>
  <c r="I75" i="17"/>
  <c r="AS61" i="17"/>
  <c r="O58" i="17"/>
  <c r="Z81" i="17"/>
  <c r="AC69" i="17"/>
  <c r="V71" i="17"/>
  <c r="Q58" i="17"/>
  <c r="H99" i="17"/>
  <c r="AD82" i="17"/>
  <c r="N79" i="17"/>
  <c r="I65" i="17"/>
  <c r="L59" i="17"/>
  <c r="AA63" i="17"/>
  <c r="X72" i="17"/>
  <c r="Z66" i="17"/>
  <c r="S67" i="17"/>
  <c r="AA58" i="17"/>
  <c r="AT69" i="17"/>
  <c r="I66" i="17"/>
  <c r="AQ58" i="17"/>
  <c r="AH59" i="17"/>
  <c r="V66" i="17"/>
  <c r="S80" i="17"/>
  <c r="AG73" i="17"/>
  <c r="M64" i="17"/>
  <c r="M59" i="17"/>
  <c r="Y76" i="17"/>
  <c r="AM60" i="17"/>
  <c r="Q77" i="17"/>
  <c r="Q62" i="17"/>
  <c r="H58" i="17"/>
  <c r="Y74" i="17"/>
  <c r="T60" i="17"/>
  <c r="E75" i="17"/>
  <c r="AB66" i="17"/>
  <c r="T72" i="17"/>
  <c r="O94" i="17"/>
  <c r="AM75" i="17"/>
  <c r="P75" i="17"/>
  <c r="AG93" i="17"/>
  <c r="I95" i="17"/>
  <c r="F74" i="17"/>
  <c r="AQ88" i="17"/>
  <c r="D98" i="17"/>
  <c r="AC72" i="17"/>
  <c r="AM87" i="17"/>
  <c r="U97" i="17"/>
  <c r="AB71" i="17"/>
  <c r="Q93" i="17"/>
  <c r="AM58" i="17"/>
  <c r="AP78" i="17"/>
  <c r="AB92" i="17"/>
  <c r="I100" i="17"/>
  <c r="J76" i="17"/>
  <c r="Y90" i="17"/>
  <c r="AR98" i="17"/>
  <c r="AI73" i="17"/>
  <c r="AO64" i="17"/>
  <c r="I70" i="17"/>
  <c r="AP84" i="17"/>
  <c r="T85" i="17"/>
  <c r="AD71" i="17"/>
  <c r="AN98" i="17"/>
  <c r="Q88" i="17"/>
  <c r="AB94" i="17"/>
  <c r="E61" i="17"/>
  <c r="Z86" i="17"/>
  <c r="R75" i="17"/>
  <c r="M61" i="17"/>
  <c r="R62" i="17"/>
  <c r="G63" i="17"/>
  <c r="AF73" i="17"/>
  <c r="AA60" i="17"/>
  <c r="T61" i="17"/>
  <c r="AH71" i="17"/>
  <c r="R89" i="17"/>
  <c r="G71" i="17"/>
  <c r="Q65" i="17"/>
  <c r="L95" i="17"/>
  <c r="AL64" i="17"/>
  <c r="I58" i="17"/>
  <c r="I78" i="17"/>
  <c r="S68" i="17"/>
  <c r="AJ95" i="17"/>
  <c r="AL78" i="17"/>
  <c r="AP58" i="17"/>
  <c r="X68" i="17"/>
  <c r="AG65" i="17"/>
  <c r="AE94" i="17"/>
  <c r="J63" i="17"/>
  <c r="M58" i="17"/>
  <c r="I59" i="17"/>
  <c r="P69" i="17"/>
  <c r="Z65" i="17"/>
  <c r="X69" i="17"/>
  <c r="O62" i="17"/>
  <c r="H73" i="17"/>
  <c r="X59" i="17"/>
  <c r="U73" i="17"/>
  <c r="K63" i="17"/>
  <c r="AK70" i="17"/>
  <c r="F59" i="17"/>
  <c r="W72" i="17"/>
  <c r="K64" i="17"/>
  <c r="AF80" i="17"/>
  <c r="Y100" i="17"/>
  <c r="D84" i="17"/>
  <c r="AN77" i="17"/>
  <c r="AI63" i="17"/>
  <c r="AP77" i="17"/>
  <c r="AA74" i="17"/>
  <c r="AM73" i="17"/>
  <c r="AH96" i="17"/>
  <c r="AC78" i="17"/>
  <c r="F78" i="17"/>
  <c r="AP94" i="17"/>
  <c r="AK98" i="17"/>
  <c r="T75" i="17"/>
  <c r="AQ89" i="17"/>
  <c r="AD98" i="17"/>
  <c r="G74" i="17"/>
  <c r="AR88" i="17"/>
  <c r="E98" i="17"/>
  <c r="AS72" i="17"/>
  <c r="Z94" i="17"/>
  <c r="P61" i="17"/>
  <c r="M80" i="17"/>
  <c r="V93" i="17"/>
  <c r="AI100" i="17"/>
  <c r="V77" i="17"/>
  <c r="X91" i="17"/>
  <c r="AA99" i="17"/>
  <c r="AT62" i="17"/>
  <c r="AB74" i="17"/>
  <c r="U91" i="17"/>
  <c r="P89" i="17"/>
  <c r="AF89" i="17"/>
  <c r="O97" i="17"/>
  <c r="P68" i="17"/>
  <c r="O68" i="17"/>
  <c r="AH82" i="17"/>
  <c r="AF99" i="17"/>
  <c r="K83" i="17"/>
  <c r="AG78" i="17"/>
  <c r="AB64" i="17"/>
  <c r="N59" i="17"/>
  <c r="I73" i="17"/>
  <c r="D60" i="17"/>
  <c r="AR73" i="17"/>
  <c r="AK74" i="17"/>
  <c r="H68" i="17"/>
  <c r="AT85" i="17"/>
  <c r="AD66" i="17"/>
  <c r="AF68" i="17"/>
  <c r="AL73" i="17"/>
  <c r="AK73" i="17"/>
  <c r="AS63" i="17"/>
  <c r="AM67" i="17"/>
  <c r="U78" i="17"/>
  <c r="U92" i="17"/>
  <c r="AJ74" i="17"/>
  <c r="N62" i="17"/>
  <c r="AP68" i="17"/>
  <c r="AT63" i="17"/>
  <c r="J81" i="17"/>
  <c r="D91" i="17"/>
  <c r="AF66" i="17"/>
  <c r="AR99" i="17"/>
  <c r="AM64" i="17"/>
  <c r="AD60" i="17"/>
  <c r="AM72" i="17"/>
  <c r="AH58" i="17"/>
  <c r="W59" i="17"/>
  <c r="AS65" i="17"/>
  <c r="AA59" i="17"/>
  <c r="T58" i="17"/>
  <c r="AC96" i="17"/>
  <c r="AM71" i="17"/>
  <c r="J68" i="17"/>
  <c r="Z67" i="17"/>
  <c r="Q60" i="17"/>
  <c r="J97" i="17"/>
  <c r="X80" i="17"/>
  <c r="L81" i="17"/>
  <c r="G67" i="17"/>
  <c r="AL89" i="17"/>
  <c r="O77" i="17"/>
  <c r="AC76" i="17"/>
  <c r="Q97" i="17"/>
  <c r="Y82" i="17"/>
  <c r="T79" i="17"/>
  <c r="Z95" i="17"/>
  <c r="S81" i="17"/>
  <c r="AF76" i="17"/>
  <c r="E91" i="17"/>
  <c r="M99" i="17"/>
  <c r="U75" i="17"/>
  <c r="AR89" i="17"/>
  <c r="AE98" i="17"/>
  <c r="X74" i="17"/>
  <c r="AS96" i="17"/>
  <c r="L63" i="17"/>
  <c r="AA81" i="17"/>
  <c r="E94" i="17"/>
  <c r="AB59" i="17"/>
  <c r="AQ78" i="17"/>
  <c r="AC92" i="17"/>
  <c r="J100" i="17"/>
  <c r="O73" i="17"/>
  <c r="F80" i="17"/>
  <c r="X99" i="17"/>
  <c r="T93" i="17"/>
  <c r="AD93" i="17"/>
  <c r="S92" i="17"/>
  <c r="AK90" i="17"/>
  <c r="AO75" i="17"/>
  <c r="E97" i="17"/>
  <c r="Q96" i="17"/>
  <c r="W79" i="17"/>
  <c r="R58" i="17"/>
  <c r="AQ67" i="17"/>
  <c r="AA68" i="17"/>
  <c r="AM79" i="17"/>
  <c r="F70" i="17"/>
  <c r="P60" i="17"/>
  <c r="X64" i="17"/>
  <c r="Y81" i="17"/>
  <c r="AE82" i="17"/>
  <c r="AM61" i="17"/>
  <c r="D72" i="17"/>
  <c r="U85" i="17"/>
  <c r="R63" i="17"/>
  <c r="R64" i="17"/>
  <c r="K71" i="17"/>
  <c r="U61" i="17"/>
  <c r="F89" i="17"/>
  <c r="AI70" i="17"/>
  <c r="AC65" i="17"/>
  <c r="AA98" i="17"/>
  <c r="M88" i="17"/>
  <c r="AO68" i="17"/>
  <c r="Q84" i="17"/>
  <c r="AO96" i="17"/>
  <c r="L83" i="17"/>
  <c r="AL59" i="17"/>
  <c r="AG85" i="17"/>
  <c r="K76" i="17"/>
  <c r="F62" i="17"/>
  <c r="Y69" i="17"/>
  <c r="AL72" i="17"/>
  <c r="U58" i="17"/>
  <c r="AO61" i="17"/>
  <c r="AA86" i="17"/>
  <c r="V67" i="17"/>
  <c r="Z63" i="17"/>
  <c r="AO70" i="17"/>
  <c r="AF63" i="17"/>
  <c r="AL93" i="17"/>
  <c r="V76" i="17"/>
  <c r="AN60" i="17"/>
  <c r="V70" i="17"/>
  <c r="AK91" i="17"/>
  <c r="AQ79" i="17"/>
  <c r="S79" i="17"/>
  <c r="AQ97" i="17"/>
  <c r="F86" i="17"/>
  <c r="AH80" i="17"/>
  <c r="I96" i="17"/>
  <c r="AT96" i="17"/>
  <c r="L78" i="17"/>
  <c r="D92" i="17"/>
  <c r="AM99" i="17"/>
  <c r="AP76" i="17"/>
  <c r="F91" i="17"/>
  <c r="N99" i="17"/>
  <c r="G77" i="17"/>
  <c r="U99" i="17"/>
  <c r="H65" i="17"/>
  <c r="AJ82" i="17"/>
  <c r="AF94" i="17"/>
  <c r="Q61" i="17"/>
  <c r="N80" i="17"/>
  <c r="W93" i="17"/>
  <c r="AJ100" i="17"/>
  <c r="Q79" i="17"/>
  <c r="AM84" i="17"/>
  <c r="AQ60" i="17"/>
  <c r="AM95" i="17"/>
  <c r="F96" i="17"/>
  <c r="AL83" i="17"/>
  <c r="G99" i="17"/>
  <c r="U81" i="17"/>
  <c r="G83" i="17"/>
  <c r="AS92" i="17"/>
  <c r="W75" i="17"/>
  <c r="AG61" i="17"/>
  <c r="T64" i="17"/>
  <c r="AS58" i="17"/>
  <c r="AD62" i="17"/>
  <c r="AJ76" i="17"/>
  <c r="R70" i="17"/>
  <c r="M81" i="17"/>
  <c r="P64" i="17"/>
  <c r="AM78" i="17"/>
  <c r="AO58" i="17"/>
  <c r="S75" i="17"/>
  <c r="Y65" i="17"/>
  <c r="G80" i="17"/>
  <c r="AC70" i="17"/>
  <c r="AO60" i="17"/>
  <c r="AL74" i="17"/>
  <c r="AH85" i="17"/>
  <c r="O66" i="17"/>
  <c r="AR68" i="17"/>
  <c r="Y88" i="17"/>
  <c r="O69" i="17"/>
  <c r="AN84" i="17"/>
  <c r="AK72" i="17"/>
  <c r="AM86" i="17"/>
  <c r="P62" i="17"/>
  <c r="AM98" i="17"/>
  <c r="R82" i="17"/>
  <c r="Z79" i="17"/>
  <c r="U65" i="17"/>
  <c r="AA62" i="17"/>
  <c r="K68" i="17"/>
  <c r="AK67" i="17"/>
  <c r="K90" i="17"/>
  <c r="X71" i="17"/>
  <c r="AH62" i="17"/>
  <c r="Y58" i="17"/>
  <c r="M74" i="17"/>
  <c r="H60" i="17"/>
  <c r="W90" i="17"/>
  <c r="V72" i="17"/>
  <c r="L64" i="17"/>
  <c r="I86" i="17"/>
  <c r="G96" i="17"/>
  <c r="S91" i="17"/>
  <c r="AG80" i="17"/>
  <c r="J99" i="17"/>
  <c r="E100" i="17"/>
  <c r="J83" i="17"/>
  <c r="AI96" i="17"/>
  <c r="R60" i="17"/>
  <c r="V79" i="17"/>
  <c r="D93" i="17"/>
  <c r="V100" i="17"/>
  <c r="M78" i="17"/>
  <c r="E92" i="17"/>
  <c r="AN99" i="17"/>
  <c r="R81" i="17"/>
  <c r="AM69" i="17"/>
  <c r="AK66" i="17"/>
  <c r="AN83" i="17"/>
  <c r="O95" i="17"/>
  <c r="M63" i="17"/>
  <c r="AG81" i="17"/>
  <c r="F94" i="17"/>
  <c r="AO59" i="17"/>
  <c r="K84" i="17"/>
  <c r="O89" i="17"/>
  <c r="AM94" i="17"/>
  <c r="N98" i="17"/>
  <c r="X98" i="17"/>
  <c r="AE97" i="17"/>
  <c r="H70" i="17"/>
  <c r="H86" i="17"/>
  <c r="AD78" i="17"/>
  <c r="AD89" i="17"/>
  <c r="U71" i="17"/>
  <c r="E65" i="17"/>
  <c r="J85" i="17"/>
  <c r="AB91" i="17"/>
  <c r="AL58" i="17"/>
  <c r="H63" i="17"/>
  <c r="T80" i="17"/>
  <c r="D64" i="17"/>
  <c r="P58" i="17"/>
  <c r="AM74" i="17"/>
  <c r="M62" i="17"/>
  <c r="AH78" i="17"/>
  <c r="AJ69" i="17"/>
  <c r="AK69" i="17"/>
  <c r="AE63" i="17"/>
  <c r="AF60" i="17"/>
  <c r="Y64" i="17"/>
  <c r="S82" i="17"/>
  <c r="S61" i="17"/>
  <c r="P72" i="17"/>
  <c r="AL81" i="17"/>
  <c r="AK81" i="17"/>
  <c r="W73" i="17"/>
  <c r="AR58" i="17"/>
  <c r="X83" i="17"/>
  <c r="AK75" i="17"/>
  <c r="X95" i="17"/>
  <c r="X78" i="17"/>
  <c r="K59" i="17"/>
  <c r="AJ68" i="17"/>
  <c r="K73" i="17"/>
  <c r="AT97" i="17"/>
  <c r="AH97" i="17"/>
  <c r="AN79" i="17"/>
  <c r="AL86" i="17"/>
  <c r="AK100" i="17"/>
  <c r="P84" i="17"/>
  <c r="AB77" i="17"/>
  <c r="W63" i="17"/>
  <c r="H87" i="17"/>
  <c r="I68" i="17"/>
  <c r="AA67" i="17"/>
  <c r="M87" i="17"/>
  <c r="Y98" i="17"/>
  <c r="R93" i="17"/>
  <c r="E82" i="17"/>
  <c r="S100" i="17"/>
  <c r="M60" i="17"/>
  <c r="U84" i="17"/>
  <c r="R97" i="17"/>
  <c r="T62" i="17"/>
  <c r="AS80" i="17"/>
  <c r="AI93" i="17"/>
  <c r="S60" i="17"/>
  <c r="Y79" i="17"/>
  <c r="J93" i="17"/>
  <c r="W100" i="17"/>
  <c r="X82" i="17"/>
  <c r="AL84" i="17"/>
  <c r="AC68" i="17"/>
  <c r="F85" i="17"/>
  <c r="AO95" i="17"/>
  <c r="M65" i="17"/>
  <c r="AK82" i="17"/>
  <c r="AG94" i="17"/>
  <c r="AP61" i="17"/>
  <c r="AF88" i="17"/>
  <c r="S93" i="17"/>
  <c r="AK83" i="17"/>
  <c r="AG100" i="17"/>
  <c r="AQ100" i="17"/>
  <c r="AI66" i="17"/>
  <c r="T91" i="17"/>
  <c r="U90" i="17"/>
  <c r="AD97" i="17"/>
  <c r="O86" i="17"/>
  <c r="D67" i="17"/>
  <c r="T68" i="17"/>
  <c r="AE69" i="17"/>
  <c r="AO84" i="17"/>
  <c r="Z58" i="17"/>
  <c r="N66" i="17"/>
  <c r="T63" i="17"/>
  <c r="E59" i="17"/>
  <c r="L58" i="17"/>
  <c r="AJ70" i="17"/>
  <c r="AB65" i="17"/>
  <c r="S58" i="17"/>
  <c r="AL62" i="17"/>
  <c r="AM62" i="17"/>
  <c r="E77" i="17"/>
  <c r="AH70" i="17"/>
  <c r="AT70" i="17"/>
  <c r="Y78" i="17"/>
  <c r="J59" i="17"/>
  <c r="AE75" i="17"/>
  <c r="K65" i="17"/>
  <c r="J65" i="17"/>
  <c r="O60" i="17"/>
  <c r="I77" i="17"/>
  <c r="U67" i="17"/>
  <c r="AF61" i="17"/>
  <c r="I92" i="17"/>
  <c r="V74" i="17"/>
  <c r="Z62" i="17"/>
  <c r="K58" i="17"/>
  <c r="AQ94" i="17"/>
  <c r="AC84" i="17"/>
  <c r="AF87" i="17"/>
  <c r="AG62" i="17"/>
  <c r="T67" i="17"/>
  <c r="V97" i="17"/>
  <c r="AL80" i="17"/>
  <c r="AQ80" i="17"/>
  <c r="AL66" i="17"/>
  <c r="AJ83" i="17"/>
  <c r="Y63" i="17"/>
  <c r="AP70" i="17"/>
  <c r="AD50" i="3"/>
  <c r="AV11" i="17"/>
  <c r="AV24" i="17"/>
  <c r="AV8" i="17"/>
  <c r="AV16" i="17"/>
  <c r="AV43" i="17"/>
  <c r="AV15" i="17"/>
  <c r="AV36" i="17"/>
  <c r="AV23" i="17"/>
  <c r="AV27" i="17"/>
  <c r="AV46" i="17"/>
  <c r="AV30" i="17"/>
  <c r="AV37" i="17"/>
  <c r="AV34" i="17"/>
  <c r="AV20" i="17"/>
  <c r="AV49" i="17"/>
  <c r="AV45" i="17"/>
  <c r="AV35" i="17"/>
  <c r="AV33" i="17"/>
  <c r="AV29" i="17"/>
  <c r="AV42" i="17"/>
  <c r="AV19" i="17"/>
  <c r="AV17" i="17"/>
  <c r="AV13" i="17"/>
  <c r="AV26" i="17"/>
  <c r="AV10" i="17"/>
  <c r="AV14" i="17"/>
  <c r="AV44" i="17"/>
  <c r="AV21" i="17"/>
  <c r="AV18" i="17"/>
  <c r="AV41" i="17"/>
  <c r="AV9" i="17"/>
  <c r="AV48" i="17"/>
  <c r="AV28" i="17"/>
  <c r="AV47" i="17"/>
  <c r="AV7" i="17"/>
  <c r="AV38" i="17"/>
  <c r="AV22" i="17"/>
  <c r="AV25" i="17"/>
  <c r="AV40" i="17"/>
  <c r="AV32" i="17"/>
  <c r="AV12" i="17"/>
  <c r="AV39" i="17"/>
  <c r="AV31" i="17"/>
  <c r="Q36" i="6"/>
  <c r="H36" i="6"/>
  <c r="Q37" i="6"/>
  <c r="H37" i="6"/>
  <c r="N37" i="6" s="1"/>
  <c r="Q38" i="6"/>
  <c r="H38" i="6"/>
  <c r="H40" i="6"/>
  <c r="M40" i="6" s="1"/>
  <c r="Q40" i="6"/>
  <c r="H39" i="6"/>
  <c r="Q39" i="6"/>
  <c r="G39" i="6"/>
  <c r="R39" i="6"/>
  <c r="G37" i="6"/>
  <c r="R37" i="6"/>
  <c r="G38" i="6"/>
  <c r="R38" i="6"/>
  <c r="G36" i="6"/>
  <c r="R36" i="6"/>
  <c r="R40" i="6"/>
  <c r="G40" i="6"/>
  <c r="L10" i="3"/>
  <c r="J10" i="3"/>
  <c r="M23" i="3"/>
  <c r="Q23" i="6"/>
  <c r="H23" i="6"/>
  <c r="L18" i="3"/>
  <c r="J18" i="3"/>
  <c r="G29" i="6"/>
  <c r="R29" i="6"/>
  <c r="R19" i="6"/>
  <c r="G19" i="6"/>
  <c r="L28" i="3"/>
  <c r="J28" i="3"/>
  <c r="L15" i="3"/>
  <c r="J15" i="3"/>
  <c r="L16" i="3"/>
  <c r="J16" i="3"/>
  <c r="L30" i="3"/>
  <c r="J30" i="3"/>
  <c r="M38" i="3"/>
  <c r="G22" i="6"/>
  <c r="R22" i="6"/>
  <c r="L26" i="3"/>
  <c r="J26" i="3"/>
  <c r="M29" i="3"/>
  <c r="H29" i="6"/>
  <c r="Q29" i="6"/>
  <c r="M37" i="3"/>
  <c r="L21" i="3"/>
  <c r="J21" i="3"/>
  <c r="M31" i="3"/>
  <c r="Q31" i="6"/>
  <c r="H31" i="6"/>
  <c r="M27" i="3"/>
  <c r="P27" i="6" s="1"/>
  <c r="Q27" i="6"/>
  <c r="H27" i="6"/>
  <c r="M8" i="3"/>
  <c r="P8" i="6" s="1"/>
  <c r="H8" i="6"/>
  <c r="Q8" i="6"/>
  <c r="M25" i="3"/>
  <c r="P25" i="6" s="1"/>
  <c r="Q25" i="6"/>
  <c r="H25" i="6"/>
  <c r="G24" i="6"/>
  <c r="R24" i="6"/>
  <c r="M39" i="3"/>
  <c r="M22" i="3"/>
  <c r="H22" i="6"/>
  <c r="Q22" i="6"/>
  <c r="G32" i="6"/>
  <c r="R32" i="6"/>
  <c r="M20" i="3"/>
  <c r="H20" i="6"/>
  <c r="Q20" i="6"/>
  <c r="M40" i="3"/>
  <c r="L12" i="3"/>
  <c r="J12" i="3"/>
  <c r="L35" i="3"/>
  <c r="Q35" i="6" s="1"/>
  <c r="J35" i="3"/>
  <c r="R35" i="6" s="1"/>
  <c r="R31" i="6"/>
  <c r="G31" i="6"/>
  <c r="M11" i="3"/>
  <c r="P11" i="6" s="1"/>
  <c r="H11" i="6"/>
  <c r="Q11" i="6"/>
  <c r="M24" i="3"/>
  <c r="H24" i="6"/>
  <c r="Q24" i="6"/>
  <c r="M32" i="3"/>
  <c r="Q32" i="6"/>
  <c r="H32" i="6"/>
  <c r="L14" i="3"/>
  <c r="J14" i="3"/>
  <c r="M33" i="3"/>
  <c r="H33" i="6"/>
  <c r="Q33" i="6"/>
  <c r="R17" i="6"/>
  <c r="G17" i="6"/>
  <c r="L13" i="3"/>
  <c r="J13" i="3"/>
  <c r="M19" i="3"/>
  <c r="Q19" i="6"/>
  <c r="H19" i="6"/>
  <c r="R33" i="6"/>
  <c r="G33" i="6"/>
  <c r="L9" i="3"/>
  <c r="J9" i="3"/>
  <c r="M36" i="3"/>
  <c r="R23" i="6"/>
  <c r="G23" i="6"/>
  <c r="R20" i="6"/>
  <c r="G20" i="6"/>
  <c r="M17" i="3"/>
  <c r="Q17" i="6"/>
  <c r="H17" i="6"/>
  <c r="Y18" i="3"/>
  <c r="U18" i="3"/>
  <c r="O18" i="3"/>
  <c r="Y17" i="3"/>
  <c r="U17" i="3"/>
  <c r="O17" i="3"/>
  <c r="U24" i="3"/>
  <c r="O24" i="3"/>
  <c r="Y24" i="3"/>
  <c r="U33" i="3"/>
  <c r="O33" i="3"/>
  <c r="Y33" i="3"/>
  <c r="H7" i="3"/>
  <c r="U23" i="3"/>
  <c r="Y23" i="3"/>
  <c r="O23" i="3"/>
  <c r="O39" i="3"/>
  <c r="Y39" i="3"/>
  <c r="U39" i="3"/>
  <c r="Y20" i="3"/>
  <c r="U20" i="3"/>
  <c r="O20" i="3"/>
  <c r="AW7" i="17" l="1" a="1"/>
  <c r="AV6" i="17"/>
  <c r="AV1" i="17" s="1"/>
  <c r="E39" i="6"/>
  <c r="F39" i="6" s="1"/>
  <c r="P39" i="6"/>
  <c r="S39" i="6" s="1"/>
  <c r="P37" i="6"/>
  <c r="S37" i="6" s="1"/>
  <c r="E37" i="6"/>
  <c r="F37" i="6" s="1"/>
  <c r="L37" i="6" s="1"/>
  <c r="E36" i="6"/>
  <c r="F36" i="6" s="1"/>
  <c r="P36" i="6"/>
  <c r="S36" i="6" s="1"/>
  <c r="M39" i="6"/>
  <c r="N39" i="6"/>
  <c r="E40" i="6"/>
  <c r="F40" i="6" s="1"/>
  <c r="K40" i="6" s="1"/>
  <c r="P40" i="6"/>
  <c r="S40" i="6" s="1"/>
  <c r="P38" i="6"/>
  <c r="S38" i="6" s="1"/>
  <c r="E38" i="6"/>
  <c r="F38" i="6" s="1"/>
  <c r="M38" i="6"/>
  <c r="N38" i="6"/>
  <c r="N36" i="6"/>
  <c r="M36" i="6"/>
  <c r="N22" i="6"/>
  <c r="M22" i="6"/>
  <c r="M31" i="6"/>
  <c r="N31" i="6"/>
  <c r="M23" i="6"/>
  <c r="N23" i="6"/>
  <c r="M20" i="6"/>
  <c r="N20" i="6"/>
  <c r="N27" i="6"/>
  <c r="M27" i="6"/>
  <c r="M24" i="6"/>
  <c r="N24" i="6"/>
  <c r="M32" i="6"/>
  <c r="N32" i="6"/>
  <c r="M33" i="6"/>
  <c r="N33" i="6"/>
  <c r="M25" i="6"/>
  <c r="N25" i="6"/>
  <c r="M29" i="6"/>
  <c r="N29" i="6"/>
  <c r="N19" i="6"/>
  <c r="M19" i="6"/>
  <c r="E20" i="6"/>
  <c r="F20" i="6" s="1"/>
  <c r="P20" i="6"/>
  <c r="S20" i="6" s="1"/>
  <c r="E31" i="6"/>
  <c r="F31" i="6" s="1"/>
  <c r="P31" i="6"/>
  <c r="S31" i="6" s="1"/>
  <c r="E23" i="6"/>
  <c r="F23" i="6" s="1"/>
  <c r="P23" i="6"/>
  <c r="S23" i="6" s="1"/>
  <c r="E22" i="6"/>
  <c r="F22" i="6" s="1"/>
  <c r="P22" i="6"/>
  <c r="S22" i="6" s="1"/>
  <c r="M8" i="6"/>
  <c r="N8" i="6"/>
  <c r="E24" i="6"/>
  <c r="F24" i="6" s="1"/>
  <c r="P24" i="6"/>
  <c r="S24" i="6" s="1"/>
  <c r="E33" i="6"/>
  <c r="F33" i="6" s="1"/>
  <c r="P33" i="6"/>
  <c r="S33" i="6" s="1"/>
  <c r="E17" i="6"/>
  <c r="F17" i="6" s="1"/>
  <c r="P17" i="6"/>
  <c r="S17" i="6" s="1"/>
  <c r="E29" i="6"/>
  <c r="F29" i="6" s="1"/>
  <c r="P29" i="6"/>
  <c r="S29" i="6" s="1"/>
  <c r="M11" i="6"/>
  <c r="N11" i="6"/>
  <c r="M17" i="6"/>
  <c r="N17" i="6"/>
  <c r="E19" i="6"/>
  <c r="F19" i="6" s="1"/>
  <c r="P19" i="6"/>
  <c r="S19" i="6" s="1"/>
  <c r="E32" i="6"/>
  <c r="F32" i="6" s="1"/>
  <c r="P32" i="6"/>
  <c r="S32" i="6" s="1"/>
  <c r="S11" i="6"/>
  <c r="E11" i="6"/>
  <c r="F11" i="6" s="1"/>
  <c r="S27" i="6"/>
  <c r="E27" i="6"/>
  <c r="F27" i="6" s="1"/>
  <c r="S25" i="6"/>
  <c r="E25" i="6"/>
  <c r="F25" i="6" s="1"/>
  <c r="S8" i="6"/>
  <c r="E8" i="6"/>
  <c r="F8" i="6" s="1"/>
  <c r="M10" i="3"/>
  <c r="H10" i="6"/>
  <c r="Q10" i="6"/>
  <c r="M14" i="3"/>
  <c r="H14" i="6"/>
  <c r="Q14" i="6"/>
  <c r="M13" i="3"/>
  <c r="H13" i="6"/>
  <c r="Q13" i="6"/>
  <c r="M21" i="3"/>
  <c r="H21" i="6"/>
  <c r="Q21" i="6"/>
  <c r="R16" i="6"/>
  <c r="G16" i="6"/>
  <c r="L7" i="3"/>
  <c r="J7" i="3"/>
  <c r="L34" i="3"/>
  <c r="Q34" i="6" s="1"/>
  <c r="J34" i="3"/>
  <c r="R34" i="6" s="1"/>
  <c r="M9" i="3"/>
  <c r="H9" i="6"/>
  <c r="Q9" i="6"/>
  <c r="M15" i="3"/>
  <c r="H15" i="6"/>
  <c r="Q15" i="6"/>
  <c r="G14" i="6"/>
  <c r="R14" i="6"/>
  <c r="M30" i="3"/>
  <c r="Q30" i="6"/>
  <c r="H30" i="6"/>
  <c r="R13" i="6"/>
  <c r="G13" i="6"/>
  <c r="G21" i="6"/>
  <c r="R21" i="6"/>
  <c r="M18" i="3"/>
  <c r="Q18" i="6"/>
  <c r="H18" i="6"/>
  <c r="M12" i="3"/>
  <c r="Q12" i="6"/>
  <c r="H12" i="6"/>
  <c r="R15" i="6"/>
  <c r="G15" i="6"/>
  <c r="G28" i="6"/>
  <c r="R28" i="6"/>
  <c r="M26" i="3"/>
  <c r="Q26" i="6"/>
  <c r="H26" i="6"/>
  <c r="G35" i="6"/>
  <c r="M35" i="3"/>
  <c r="P35" i="6" s="1"/>
  <c r="S35" i="6" s="1"/>
  <c r="H35" i="6"/>
  <c r="G18" i="6"/>
  <c r="R18" i="6"/>
  <c r="R12" i="6"/>
  <c r="G12" i="6"/>
  <c r="M16" i="3"/>
  <c r="Q16" i="6"/>
  <c r="H16" i="6"/>
  <c r="L41" i="3"/>
  <c r="J41" i="3"/>
  <c r="G9" i="6"/>
  <c r="R9" i="6"/>
  <c r="R26" i="6"/>
  <c r="G26" i="6"/>
  <c r="R30" i="6"/>
  <c r="G30" i="6"/>
  <c r="M28" i="3"/>
  <c r="Q28" i="6"/>
  <c r="H28" i="6"/>
  <c r="G10" i="6"/>
  <c r="R10" i="6"/>
  <c r="E50" i="1"/>
  <c r="G50" i="1"/>
  <c r="S24" i="3"/>
  <c r="R24" i="3"/>
  <c r="O15" i="3"/>
  <c r="Y15" i="3"/>
  <c r="U15" i="3"/>
  <c r="U16" i="3"/>
  <c r="Y16" i="3"/>
  <c r="O16" i="3"/>
  <c r="U32" i="3"/>
  <c r="O32" i="3"/>
  <c r="Y32" i="3"/>
  <c r="Y31" i="3"/>
  <c r="U31" i="3"/>
  <c r="O31" i="3"/>
  <c r="R23" i="3"/>
  <c r="S23" i="3"/>
  <c r="U40" i="3"/>
  <c r="O40" i="3"/>
  <c r="Y40" i="3"/>
  <c r="Y29" i="3"/>
  <c r="O29" i="3"/>
  <c r="U29" i="3"/>
  <c r="Y12" i="3"/>
  <c r="O12" i="3"/>
  <c r="U12" i="3"/>
  <c r="U21" i="3"/>
  <c r="O21" i="3"/>
  <c r="Y21" i="3"/>
  <c r="S18" i="3"/>
  <c r="R18" i="3"/>
  <c r="O10" i="3"/>
  <c r="U10" i="3"/>
  <c r="Y10" i="3"/>
  <c r="S39" i="3"/>
  <c r="R39" i="3"/>
  <c r="U37" i="3"/>
  <c r="Y37" i="3"/>
  <c r="O37" i="3"/>
  <c r="O13" i="3"/>
  <c r="U13" i="3"/>
  <c r="Y13" i="3"/>
  <c r="O25" i="3"/>
  <c r="Y25" i="3"/>
  <c r="U25" i="3"/>
  <c r="Y9" i="3"/>
  <c r="U9" i="3"/>
  <c r="O9" i="3"/>
  <c r="O26" i="3"/>
  <c r="Y26" i="3"/>
  <c r="U26" i="3"/>
  <c r="U11" i="3"/>
  <c r="Y11" i="3"/>
  <c r="O11" i="3"/>
  <c r="U8" i="3"/>
  <c r="Y8" i="3"/>
  <c r="O8" i="3"/>
  <c r="Y22" i="3"/>
  <c r="U22" i="3"/>
  <c r="O22" i="3"/>
  <c r="S33" i="3"/>
  <c r="R33" i="3"/>
  <c r="Y35" i="3"/>
  <c r="U35" i="3"/>
  <c r="O35" i="3"/>
  <c r="S20" i="3"/>
  <c r="R20" i="3"/>
  <c r="U19" i="3"/>
  <c r="O19" i="3"/>
  <c r="Y19" i="3"/>
  <c r="O27" i="3"/>
  <c r="Y27" i="3"/>
  <c r="U27" i="3"/>
  <c r="AW7" i="17" l="1"/>
  <c r="AW26" i="17"/>
  <c r="AW32" i="17"/>
  <c r="AW29" i="17"/>
  <c r="AW39" i="17"/>
  <c r="AW28" i="17"/>
  <c r="AW24" i="17"/>
  <c r="AW16" i="17"/>
  <c r="AW19" i="17"/>
  <c r="AW43" i="17"/>
  <c r="AW11" i="17"/>
  <c r="AW22" i="17"/>
  <c r="AW36" i="17"/>
  <c r="AW10" i="17"/>
  <c r="AW35" i="17"/>
  <c r="AW20" i="17"/>
  <c r="AW12" i="17"/>
  <c r="AW40" i="17"/>
  <c r="AW8" i="17"/>
  <c r="AW34" i="17"/>
  <c r="AW31" i="17"/>
  <c r="AW25" i="17"/>
  <c r="AW23" i="17"/>
  <c r="AW18" i="17"/>
  <c r="AW15" i="17"/>
  <c r="AW9" i="17"/>
  <c r="AW38" i="17"/>
  <c r="AW49" i="17"/>
  <c r="AW46" i="17"/>
  <c r="AW21" i="17"/>
  <c r="AW33" i="17"/>
  <c r="AW30" i="17"/>
  <c r="AW13" i="17"/>
  <c r="AW27" i="17"/>
  <c r="AW17" i="17"/>
  <c r="AW14" i="17"/>
  <c r="AW37" i="17"/>
  <c r="AW44" i="17"/>
  <c r="AW47" i="17"/>
  <c r="AW42" i="17"/>
  <c r="AW48" i="17"/>
  <c r="AW45" i="17"/>
  <c r="AW41" i="17"/>
  <c r="K38" i="6"/>
  <c r="L38" i="6"/>
  <c r="Q41" i="6"/>
  <c r="H41" i="6"/>
  <c r="L36" i="6"/>
  <c r="O36" i="6" s="1"/>
  <c r="T36" i="6" s="1"/>
  <c r="I36" i="1" s="1"/>
  <c r="K36" i="6"/>
  <c r="L39" i="6"/>
  <c r="K39" i="6"/>
  <c r="D4" i="27"/>
  <c r="L23" i="6"/>
  <c r="L22" i="6"/>
  <c r="L24" i="6"/>
  <c r="R41" i="6"/>
  <c r="G41" i="6"/>
  <c r="N26" i="6"/>
  <c r="M26" i="6"/>
  <c r="L33" i="6"/>
  <c r="K33" i="6"/>
  <c r="M35" i="6"/>
  <c r="N35" i="6"/>
  <c r="M28" i="6"/>
  <c r="N28" i="6"/>
  <c r="L27" i="6"/>
  <c r="N30" i="6"/>
  <c r="M30" i="6"/>
  <c r="L32" i="6"/>
  <c r="K32" i="6"/>
  <c r="M21" i="6"/>
  <c r="N21" i="6"/>
  <c r="L31" i="6"/>
  <c r="K31" i="6"/>
  <c r="L25" i="6"/>
  <c r="L29" i="6"/>
  <c r="K29" i="6"/>
  <c r="K24" i="6"/>
  <c r="K25" i="6"/>
  <c r="E14" i="6"/>
  <c r="F14" i="6" s="1"/>
  <c r="P14" i="6"/>
  <c r="S14" i="6" s="1"/>
  <c r="E9" i="6"/>
  <c r="F9" i="6" s="1"/>
  <c r="P9" i="6"/>
  <c r="S9" i="6" s="1"/>
  <c r="K17" i="6"/>
  <c r="L17" i="6"/>
  <c r="K20" i="6"/>
  <c r="L20" i="6"/>
  <c r="E13" i="6"/>
  <c r="F13" i="6" s="1"/>
  <c r="P13" i="6"/>
  <c r="S13" i="6" s="1"/>
  <c r="K19" i="6"/>
  <c r="L19" i="6"/>
  <c r="M14" i="6"/>
  <c r="N14" i="6"/>
  <c r="E35" i="6"/>
  <c r="F35" i="6" s="1"/>
  <c r="N18" i="6"/>
  <c r="M18" i="6"/>
  <c r="N10" i="6"/>
  <c r="M10" i="6"/>
  <c r="N16" i="6"/>
  <c r="M16" i="6"/>
  <c r="E28" i="6"/>
  <c r="F28" i="6" s="1"/>
  <c r="P28" i="6"/>
  <c r="S28" i="6" s="1"/>
  <c r="K27" i="6"/>
  <c r="E30" i="6"/>
  <c r="F30" i="6" s="1"/>
  <c r="P30" i="6"/>
  <c r="S30" i="6" s="1"/>
  <c r="E16" i="6"/>
  <c r="F16" i="6" s="1"/>
  <c r="P16" i="6"/>
  <c r="S16" i="6" s="1"/>
  <c r="K23" i="6"/>
  <c r="E21" i="6"/>
  <c r="F21" i="6" s="1"/>
  <c r="P21" i="6"/>
  <c r="S21" i="6" s="1"/>
  <c r="K22" i="6"/>
  <c r="E12" i="6"/>
  <c r="F12" i="6" s="1"/>
  <c r="P12" i="6"/>
  <c r="S12" i="6" s="1"/>
  <c r="K11" i="6"/>
  <c r="L11" i="6"/>
  <c r="N15" i="6"/>
  <c r="M15" i="6"/>
  <c r="K8" i="6"/>
  <c r="L8" i="6"/>
  <c r="N12" i="6"/>
  <c r="M12" i="6"/>
  <c r="N9" i="6"/>
  <c r="M9" i="6"/>
  <c r="E10" i="6"/>
  <c r="F10" i="6" s="1"/>
  <c r="P10" i="6"/>
  <c r="S10" i="6" s="1"/>
  <c r="E18" i="6"/>
  <c r="F18" i="6" s="1"/>
  <c r="P18" i="6"/>
  <c r="S18" i="6" s="1"/>
  <c r="E26" i="6"/>
  <c r="F26" i="6" s="1"/>
  <c r="P26" i="6"/>
  <c r="S26" i="6" s="1"/>
  <c r="E15" i="6"/>
  <c r="F15" i="6" s="1"/>
  <c r="P15" i="6"/>
  <c r="S15" i="6" s="1"/>
  <c r="M13" i="6"/>
  <c r="N13" i="6"/>
  <c r="M41" i="3"/>
  <c r="M34" i="3"/>
  <c r="P34" i="6" s="1"/>
  <c r="S34" i="6" s="1"/>
  <c r="H34" i="6"/>
  <c r="R7" i="6"/>
  <c r="G7" i="6"/>
  <c r="G34" i="6"/>
  <c r="M7" i="3"/>
  <c r="Q7" i="6"/>
  <c r="H7" i="6"/>
  <c r="O38" i="3"/>
  <c r="U38" i="3"/>
  <c r="Y38" i="3"/>
  <c r="S19" i="3"/>
  <c r="R19" i="3"/>
  <c r="Y14" i="3"/>
  <c r="O14" i="3"/>
  <c r="U14" i="3"/>
  <c r="S26" i="3"/>
  <c r="R26" i="3"/>
  <c r="Y30" i="3"/>
  <c r="O30" i="3"/>
  <c r="U30" i="3"/>
  <c r="S32" i="3"/>
  <c r="R32" i="3"/>
  <c r="S27" i="3"/>
  <c r="R27" i="3"/>
  <c r="R13" i="3"/>
  <c r="S13" i="3"/>
  <c r="S15" i="3"/>
  <c r="R15" i="3"/>
  <c r="S10" i="3"/>
  <c r="R10" i="3"/>
  <c r="S8" i="3"/>
  <c r="R8" i="3"/>
  <c r="U28" i="3"/>
  <c r="O28" i="3"/>
  <c r="Y28" i="3"/>
  <c r="R25" i="3"/>
  <c r="S25" i="3"/>
  <c r="S16" i="3"/>
  <c r="R16" i="3"/>
  <c r="S40" i="3"/>
  <c r="R40" i="3"/>
  <c r="R35" i="3"/>
  <c r="S35" i="3"/>
  <c r="R11" i="3"/>
  <c r="S11" i="3"/>
  <c r="R37" i="3"/>
  <c r="S37" i="3"/>
  <c r="S29" i="3"/>
  <c r="R29" i="3"/>
  <c r="S31" i="3"/>
  <c r="R31" i="3"/>
  <c r="S9" i="3"/>
  <c r="R9" i="3"/>
  <c r="U36" i="3"/>
  <c r="Y36" i="3"/>
  <c r="O36" i="3"/>
  <c r="S22" i="3"/>
  <c r="R22" i="3"/>
  <c r="R21" i="3"/>
  <c r="S21" i="3"/>
  <c r="O33" i="6" l="1"/>
  <c r="AW6" i="17"/>
  <c r="O38" i="6"/>
  <c r="T38" i="6" s="1"/>
  <c r="I38" i="1" s="1"/>
  <c r="O11" i="6"/>
  <c r="O31" i="6"/>
  <c r="O8" i="6"/>
  <c r="T8" i="6" s="1"/>
  <c r="I8" i="1" s="1"/>
  <c r="O39" i="6"/>
  <c r="T39" i="6" s="1"/>
  <c r="I39" i="1" s="1"/>
  <c r="O25" i="6"/>
  <c r="T25" i="6" s="1"/>
  <c r="I25" i="1" s="1"/>
  <c r="O24" i="6"/>
  <c r="O23" i="6"/>
  <c r="T23" i="6" s="1"/>
  <c r="I23" i="1" s="1"/>
  <c r="O19" i="6"/>
  <c r="T19" i="6" s="1"/>
  <c r="I19" i="1" s="1"/>
  <c r="M41" i="6"/>
  <c r="N41" i="6"/>
  <c r="O20" i="6"/>
  <c r="T20" i="6" s="1"/>
  <c r="I20" i="1" s="1"/>
  <c r="P41" i="6"/>
  <c r="S41" i="6" s="1"/>
  <c r="E41" i="6"/>
  <c r="F41" i="6" s="1"/>
  <c r="O27" i="6"/>
  <c r="T27" i="6" s="1"/>
  <c r="I27" i="1" s="1"/>
  <c r="O22" i="6"/>
  <c r="T22" i="6" s="1"/>
  <c r="I22" i="1" s="1"/>
  <c r="O32" i="6"/>
  <c r="T32" i="6" s="1"/>
  <c r="I32" i="1" s="1"/>
  <c r="O17" i="6"/>
  <c r="T17" i="6" s="1"/>
  <c r="I17" i="1" s="1"/>
  <c r="L21" i="6"/>
  <c r="O29" i="6"/>
  <c r="L28" i="6"/>
  <c r="L30" i="6"/>
  <c r="N34" i="6"/>
  <c r="M34" i="6"/>
  <c r="L35" i="6"/>
  <c r="K35" i="6"/>
  <c r="L26" i="6"/>
  <c r="T11" i="6"/>
  <c r="I11" i="1" s="1"/>
  <c r="K26" i="6"/>
  <c r="O26" i="6" s="1"/>
  <c r="L18" i="6"/>
  <c r="K18" i="6"/>
  <c r="L12" i="6"/>
  <c r="K12" i="6"/>
  <c r="O12" i="6" s="1"/>
  <c r="L13" i="6"/>
  <c r="K13" i="6"/>
  <c r="L10" i="6"/>
  <c r="K10" i="6"/>
  <c r="O10" i="6" s="1"/>
  <c r="L16" i="6"/>
  <c r="K16" i="6"/>
  <c r="O16" i="6" s="1"/>
  <c r="K28" i="6"/>
  <c r="N7" i="6"/>
  <c r="M7" i="6"/>
  <c r="E34" i="6"/>
  <c r="F34" i="6" s="1"/>
  <c r="K14" i="6"/>
  <c r="L14" i="6"/>
  <c r="K30" i="6"/>
  <c r="E7" i="6"/>
  <c r="P7" i="6"/>
  <c r="L15" i="6"/>
  <c r="K15" i="6"/>
  <c r="O15" i="6" s="1"/>
  <c r="K21" i="6"/>
  <c r="L9" i="6"/>
  <c r="K9" i="6"/>
  <c r="Q50" i="6"/>
  <c r="T24" i="6"/>
  <c r="I24" i="1" s="1"/>
  <c r="T33" i="6"/>
  <c r="I33" i="1" s="1"/>
  <c r="H50" i="6"/>
  <c r="R50" i="6"/>
  <c r="G50" i="6"/>
  <c r="S38" i="3"/>
  <c r="R38" i="3"/>
  <c r="Y34" i="3"/>
  <c r="U34" i="3"/>
  <c r="O34" i="3"/>
  <c r="S28" i="3"/>
  <c r="R28" i="3"/>
  <c r="R14" i="3"/>
  <c r="S14" i="3"/>
  <c r="Y41" i="3"/>
  <c r="U41" i="3"/>
  <c r="O41" i="3"/>
  <c r="R30" i="3"/>
  <c r="S30" i="3"/>
  <c r="Y7" i="3"/>
  <c r="AA7" i="3" s="1"/>
  <c r="U7" i="3"/>
  <c r="W7" i="3" s="1"/>
  <c r="O7" i="3"/>
  <c r="S36" i="3"/>
  <c r="R36" i="3"/>
  <c r="D32" i="27" l="1"/>
  <c r="O13" i="6"/>
  <c r="O9" i="6"/>
  <c r="AW1" i="17"/>
  <c r="AX6" i="17"/>
  <c r="O18" i="6"/>
  <c r="T18" i="6" s="1"/>
  <c r="I18" i="1" s="1"/>
  <c r="O21" i="6"/>
  <c r="T21" i="6" s="1"/>
  <c r="I21" i="1" s="1"/>
  <c r="N50" i="6"/>
  <c r="N53" i="6" s="1"/>
  <c r="L41" i="6"/>
  <c r="K41" i="6"/>
  <c r="M50" i="6"/>
  <c r="O35" i="6"/>
  <c r="T35" i="6" s="1"/>
  <c r="I35" i="1" s="1"/>
  <c r="O30" i="6"/>
  <c r="T30" i="6" s="1"/>
  <c r="I30" i="1" s="1"/>
  <c r="T29" i="6"/>
  <c r="I29" i="1" s="1"/>
  <c r="O28" i="6"/>
  <c r="T28" i="6" s="1"/>
  <c r="I28" i="1" s="1"/>
  <c r="O14" i="6"/>
  <c r="T14" i="6" s="1"/>
  <c r="I14" i="1" s="1"/>
  <c r="T13" i="6"/>
  <c r="I13" i="1" s="1"/>
  <c r="K34" i="6"/>
  <c r="L34" i="6"/>
  <c r="T9" i="6"/>
  <c r="I9" i="1" s="1"/>
  <c r="T10" i="6"/>
  <c r="I10" i="1" s="1"/>
  <c r="T12" i="6"/>
  <c r="I12" i="1" s="1"/>
  <c r="T16" i="6"/>
  <c r="I16" i="1" s="1"/>
  <c r="T15" i="6"/>
  <c r="I15" i="1" s="1"/>
  <c r="T26" i="6"/>
  <c r="I26" i="1" s="1"/>
  <c r="F7" i="6"/>
  <c r="E50" i="6"/>
  <c r="D7" i="27"/>
  <c r="S7" i="6"/>
  <c r="S50" i="6" s="1"/>
  <c r="P50" i="6"/>
  <c r="S34" i="3"/>
  <c r="R34" i="3"/>
  <c r="S41" i="3"/>
  <c r="R41" i="3"/>
  <c r="S7" i="3"/>
  <c r="R7" i="3"/>
  <c r="O41" i="6" l="1"/>
  <c r="T41" i="6" s="1"/>
  <c r="I41" i="1" s="1"/>
  <c r="M53" i="6"/>
  <c r="N54" i="6" s="1"/>
  <c r="N51" i="6"/>
  <c r="O34" i="6"/>
  <c r="L7" i="6"/>
  <c r="K7" i="6"/>
  <c r="K50" i="6" s="1"/>
  <c r="D6" i="27"/>
  <c r="D30" i="27" s="1"/>
  <c r="T31" i="6"/>
  <c r="F50" i="6"/>
  <c r="K53" i="6" l="1"/>
  <c r="O40" i="6"/>
  <c r="T40" i="6" s="1"/>
  <c r="I40" i="1" s="1"/>
  <c r="L50" i="6"/>
  <c r="L53" i="6" s="1"/>
  <c r="N56" i="6" s="1"/>
  <c r="O7" i="6"/>
  <c r="H55" i="6"/>
  <c r="O37" i="6"/>
  <c r="T37" i="6" s="1"/>
  <c r="I37" i="1" s="1"/>
  <c r="I31" i="1"/>
  <c r="T34" i="6"/>
  <c r="L54" i="6" l="1"/>
  <c r="L51" i="6"/>
  <c r="M56" i="6"/>
  <c r="I34" i="1"/>
  <c r="O50" i="6" l="1"/>
  <c r="T7" i="6"/>
  <c r="T50" i="6" l="1"/>
  <c r="I50" i="1" s="1"/>
  <c r="U7" i="6" a="1"/>
  <c r="I7" i="1"/>
  <c r="D10" i="27" l="1"/>
  <c r="D8" i="27" s="1"/>
  <c r="U7" i="6"/>
  <c r="U30" i="6"/>
  <c r="U14" i="6"/>
  <c r="U8" i="6"/>
  <c r="U48" i="6"/>
  <c r="W48" i="6" s="1"/>
  <c r="U15" i="6"/>
  <c r="W15" i="6" s="1"/>
  <c r="U34" i="6"/>
  <c r="W34" i="6" s="1"/>
  <c r="U42" i="6"/>
  <c r="W42" i="6" s="1"/>
  <c r="U27" i="6"/>
  <c r="W27" i="6" s="1"/>
  <c r="U35" i="6"/>
  <c r="W35" i="6" s="1"/>
  <c r="U22" i="6"/>
  <c r="U10" i="6"/>
  <c r="U47" i="6"/>
  <c r="W47" i="6" s="1"/>
  <c r="U32" i="6"/>
  <c r="W32" i="6" s="1"/>
  <c r="U13" i="6"/>
  <c r="U44" i="6"/>
  <c r="W44" i="6" s="1"/>
  <c r="U31" i="6"/>
  <c r="W31" i="6" s="1"/>
  <c r="U33" i="6"/>
  <c r="U40" i="6"/>
  <c r="W40" i="6" s="1"/>
  <c r="U16" i="6"/>
  <c r="W16" i="6" s="1"/>
  <c r="U19" i="6"/>
  <c r="U21" i="6"/>
  <c r="U24" i="6"/>
  <c r="U49" i="6"/>
  <c r="W49" i="6" s="1"/>
  <c r="U25" i="6"/>
  <c r="U9" i="6"/>
  <c r="U39" i="6"/>
  <c r="W39" i="6" s="1"/>
  <c r="U37" i="6"/>
  <c r="W37" i="6" s="1"/>
  <c r="U29" i="6"/>
  <c r="U17" i="6"/>
  <c r="W17" i="6" s="1"/>
  <c r="U18" i="6"/>
  <c r="W18" i="6" s="1"/>
  <c r="U41" i="6"/>
  <c r="W41" i="6" s="1"/>
  <c r="U26" i="6"/>
  <c r="W26" i="6" s="1"/>
  <c r="U36" i="6"/>
  <c r="W36" i="6" s="1"/>
  <c r="U38" i="6"/>
  <c r="W38" i="6" s="1"/>
  <c r="U28" i="6"/>
  <c r="W28" i="6" s="1"/>
  <c r="U43" i="6"/>
  <c r="W43" i="6" s="1"/>
  <c r="U20" i="6"/>
  <c r="W20" i="6" s="1"/>
  <c r="U45" i="6"/>
  <c r="W45" i="6" s="1"/>
  <c r="U11" i="6"/>
  <c r="W11" i="6" s="1"/>
  <c r="U23" i="6"/>
  <c r="W23" i="6" s="1"/>
  <c r="U12" i="6"/>
  <c r="U46" i="6"/>
  <c r="W46" i="6" s="1"/>
  <c r="AD13" i="6" l="1"/>
  <c r="W13" i="6"/>
  <c r="V22" i="6"/>
  <c r="J22" i="1" s="1"/>
  <c r="W22" i="6"/>
  <c r="AD12" i="6"/>
  <c r="W12" i="6"/>
  <c r="V24" i="6"/>
  <c r="J24" i="1" s="1"/>
  <c r="W24" i="6"/>
  <c r="V19" i="6"/>
  <c r="J19" i="1" s="1"/>
  <c r="K19" i="1" s="1"/>
  <c r="W19" i="6"/>
  <c r="V9" i="6"/>
  <c r="J9" i="1" s="1"/>
  <c r="K9" i="1" s="1"/>
  <c r="W9" i="6"/>
  <c r="V25" i="6"/>
  <c r="J25" i="1" s="1"/>
  <c r="K25" i="1" s="1"/>
  <c r="W25" i="6"/>
  <c r="AA7" i="6"/>
  <c r="W7" i="6"/>
  <c r="V29" i="6"/>
  <c r="J29" i="1" s="1"/>
  <c r="K29" i="1" s="1"/>
  <c r="W29" i="6"/>
  <c r="AD10" i="6"/>
  <c r="W10" i="6"/>
  <c r="V21" i="6"/>
  <c r="J21" i="1" s="1"/>
  <c r="K21" i="1" s="1"/>
  <c r="W21" i="6"/>
  <c r="V8" i="6"/>
  <c r="J8" i="1" s="1"/>
  <c r="K8" i="1" s="1"/>
  <c r="W8" i="6"/>
  <c r="AD14" i="6"/>
  <c r="W14" i="6"/>
  <c r="V33" i="6"/>
  <c r="J33" i="1" s="1"/>
  <c r="K33" i="1" s="1"/>
  <c r="W33" i="6"/>
  <c r="V30" i="6"/>
  <c r="J30" i="1" s="1"/>
  <c r="K30" i="1" s="1"/>
  <c r="W30" i="6"/>
  <c r="AD7" i="6"/>
  <c r="V7" i="6"/>
  <c r="J7" i="1" s="1"/>
  <c r="K7" i="1" s="1"/>
  <c r="V18" i="6"/>
  <c r="J18" i="1" s="1"/>
  <c r="K18" i="1" s="1"/>
  <c r="AD25" i="6"/>
  <c r="AD21" i="6"/>
  <c r="AD20" i="6"/>
  <c r="V23" i="6"/>
  <c r="J23" i="1" s="1"/>
  <c r="K23" i="1" s="1"/>
  <c r="AD23" i="6"/>
  <c r="AD30" i="6"/>
  <c r="AD9" i="6"/>
  <c r="V14" i="6"/>
  <c r="J14" i="1" s="1"/>
  <c r="K14" i="1" s="1"/>
  <c r="V32" i="6"/>
  <c r="J32" i="1" s="1"/>
  <c r="K32" i="1" s="1"/>
  <c r="V26" i="6"/>
  <c r="J26" i="1" s="1"/>
  <c r="K26" i="1" s="1"/>
  <c r="V20" i="6"/>
  <c r="J20" i="1" s="1"/>
  <c r="K20" i="1" s="1"/>
  <c r="V31" i="6"/>
  <c r="J31" i="1" s="1"/>
  <c r="K31" i="1" s="1"/>
  <c r="V11" i="6"/>
  <c r="J11" i="1" s="1"/>
  <c r="K11" i="1" s="1"/>
  <c r="AD19" i="6"/>
  <c r="AD8" i="6"/>
  <c r="V13" i="6"/>
  <c r="J13" i="1" s="1"/>
  <c r="K13" i="1" s="1"/>
  <c r="AD32" i="6"/>
  <c r="V12" i="6"/>
  <c r="J12" i="1" s="1"/>
  <c r="K12" i="1" s="1"/>
  <c r="AD15" i="6"/>
  <c r="V15" i="6"/>
  <c r="J15" i="1" s="1"/>
  <c r="K15" i="1" s="1"/>
  <c r="AD26" i="6"/>
  <c r="V16" i="6"/>
  <c r="J16" i="1" s="1"/>
  <c r="K16" i="1" s="1"/>
  <c r="AD11" i="6"/>
  <c r="V27" i="6"/>
  <c r="J27" i="1" s="1"/>
  <c r="K27" i="1" s="1"/>
  <c r="AD49" i="6"/>
  <c r="V49" i="6"/>
  <c r="J49" i="1" s="1"/>
  <c r="K49" i="1" s="1"/>
  <c r="AD35" i="6"/>
  <c r="V35" i="6"/>
  <c r="J35" i="1" s="1"/>
  <c r="K35" i="1" s="1"/>
  <c r="V36" i="6"/>
  <c r="J36" i="1" s="1"/>
  <c r="K36" i="1" s="1"/>
  <c r="AD36" i="6"/>
  <c r="AD41" i="6"/>
  <c r="V41" i="6"/>
  <c r="J41" i="1" s="1"/>
  <c r="K41" i="1" s="1"/>
  <c r="V46" i="6"/>
  <c r="J46" i="1" s="1"/>
  <c r="K46" i="1" s="1"/>
  <c r="AD46" i="6"/>
  <c r="AD40" i="6"/>
  <c r="V40" i="6"/>
  <c r="J40" i="1" s="1"/>
  <c r="K40" i="1" s="1"/>
  <c r="V34" i="6"/>
  <c r="J34" i="1" s="1"/>
  <c r="K34" i="1" s="1"/>
  <c r="AD34" i="6"/>
  <c r="AD31" i="6"/>
  <c r="U50" i="6"/>
  <c r="D12" i="27" s="1"/>
  <c r="V45" i="6"/>
  <c r="J45" i="1" s="1"/>
  <c r="K45" i="1" s="1"/>
  <c r="AD45" i="6"/>
  <c r="V39" i="6"/>
  <c r="J39" i="1" s="1"/>
  <c r="K39" i="1" s="1"/>
  <c r="AD39" i="6"/>
  <c r="AD22" i="6"/>
  <c r="AD44" i="6"/>
  <c r="V44" i="6"/>
  <c r="J44" i="1" s="1"/>
  <c r="K44" i="1" s="1"/>
  <c r="AD29" i="6"/>
  <c r="AD27" i="6"/>
  <c r="AD24" i="6"/>
  <c r="AD38" i="6"/>
  <c r="V38" i="6"/>
  <c r="J38" i="1" s="1"/>
  <c r="K38" i="1" s="1"/>
  <c r="V28" i="6"/>
  <c r="J28" i="1" s="1"/>
  <c r="K28" i="1" s="1"/>
  <c r="AD28" i="6"/>
  <c r="AD42" i="6"/>
  <c r="V42" i="6"/>
  <c r="J42" i="1" s="1"/>
  <c r="K42" i="1" s="1"/>
  <c r="AD16" i="6"/>
  <c r="AD18" i="6"/>
  <c r="V10" i="6"/>
  <c r="J10" i="1" s="1"/>
  <c r="K10" i="1" s="1"/>
  <c r="AD17" i="6"/>
  <c r="V17" i="6"/>
  <c r="J17" i="1" s="1"/>
  <c r="K17" i="1" s="1"/>
  <c r="V48" i="6"/>
  <c r="J48" i="1" s="1"/>
  <c r="K48" i="1" s="1"/>
  <c r="AD48" i="6"/>
  <c r="V37" i="6"/>
  <c r="J37" i="1" s="1"/>
  <c r="K37" i="1" s="1"/>
  <c r="AD37" i="6"/>
  <c r="AD33" i="6"/>
  <c r="AD43" i="6"/>
  <c r="V43" i="6"/>
  <c r="J43" i="1" s="1"/>
  <c r="K43" i="1" s="1"/>
  <c r="AD47" i="6"/>
  <c r="V47" i="6"/>
  <c r="J47" i="1" s="1"/>
  <c r="K47" i="1" s="1"/>
  <c r="K22" i="1"/>
  <c r="K24" i="1"/>
  <c r="AD50" i="6" l="1"/>
  <c r="V50" i="6"/>
  <c r="D11" i="27" s="1"/>
  <c r="J50" i="1" l="1"/>
  <c r="K50" i="1" s="1"/>
  <c r="D31" i="27" l="1"/>
  <c r="D33" i="27" l="1"/>
  <c r="C33" i="27" l="1"/>
  <c r="C32" i="27"/>
  <c r="C30" i="27"/>
  <c r="C31" i="27"/>
  <c r="AA49" i="3" s="1"/>
  <c r="AA48" i="3" s="1"/>
  <c r="AA47" i="3" s="1"/>
  <c r="AA46" i="3" s="1"/>
  <c r="AA45" i="3" s="1"/>
  <c r="AA44" i="3" s="1"/>
  <c r="AA43" i="3" s="1"/>
  <c r="AA42" i="3" s="1"/>
  <c r="AA41" i="3" s="1"/>
  <c r="AA40" i="3" s="1"/>
  <c r="AA39" i="3" s="1"/>
  <c r="AA38" i="3" s="1"/>
  <c r="AA37" i="3" s="1"/>
  <c r="AA36" i="3" s="1"/>
  <c r="AA35" i="3" s="1"/>
  <c r="AA34" i="3" s="1"/>
  <c r="AA33" i="3" s="1"/>
  <c r="AA32" i="3" s="1"/>
  <c r="AA31" i="3" s="1"/>
  <c r="AA30" i="3" s="1"/>
  <c r="AA29" i="3" s="1"/>
  <c r="AA28" i="3" s="1"/>
  <c r="AA27" i="3" s="1"/>
  <c r="AA26" i="3" s="1"/>
  <c r="AA25" i="3" s="1"/>
  <c r="AA24" i="3" s="1"/>
  <c r="AA23" i="3" s="1"/>
  <c r="AA22" i="3" s="1"/>
  <c r="AA21" i="3" s="1"/>
  <c r="AA20" i="3" s="1"/>
  <c r="AA19" i="3" s="1"/>
  <c r="AA18" i="3" s="1"/>
  <c r="AA17" i="3" s="1"/>
  <c r="AA16" i="3" s="1"/>
  <c r="AA15" i="3" s="1"/>
  <c r="AA14" i="3" s="1"/>
  <c r="AA13" i="3" s="1"/>
  <c r="AA12" i="3" s="1"/>
  <c r="AA11" i="3" s="1"/>
  <c r="AA10" i="3" s="1"/>
  <c r="AA9" i="3" s="1"/>
  <c r="AA8" i="3" s="1"/>
  <c r="W49" i="3" s="1"/>
  <c r="AA49" i="6" s="1"/>
  <c r="W48" i="3" s="1"/>
  <c r="AA48" i="6" s="1"/>
  <c r="W47" i="3" s="1"/>
  <c r="AA47" i="6" s="1"/>
  <c r="W46" i="3" s="1"/>
  <c r="AA46" i="6" s="1"/>
  <c r="W45" i="3" s="1"/>
  <c r="AA45" i="6" s="1"/>
  <c r="W44" i="3" s="1"/>
  <c r="AA44" i="6" s="1"/>
  <c r="W43" i="3" s="1"/>
  <c r="AA43" i="6" s="1"/>
  <c r="W42" i="3" s="1"/>
  <c r="AA42" i="6" s="1"/>
  <c r="W41" i="3" s="1"/>
  <c r="AA41" i="6" s="1"/>
  <c r="W40" i="3" s="1"/>
  <c r="AA40" i="6" s="1"/>
  <c r="W39" i="3" s="1"/>
  <c r="AA39" i="6" s="1"/>
  <c r="W38" i="3" s="1"/>
  <c r="AA38" i="6" s="1"/>
  <c r="W37" i="3" s="1"/>
  <c r="AA37" i="6" s="1"/>
  <c r="W36" i="3" s="1"/>
  <c r="AA36" i="6" s="1"/>
  <c r="W35" i="3" s="1"/>
  <c r="AA35" i="6" s="1"/>
  <c r="W34" i="3" s="1"/>
  <c r="AA34" i="6" s="1"/>
  <c r="W33" i="3" s="1"/>
  <c r="AA33" i="6" s="1"/>
  <c r="W32" i="3" s="1"/>
  <c r="AA32" i="6" s="1"/>
  <c r="W31" i="3" s="1"/>
  <c r="AA31" i="6" s="1"/>
  <c r="W30" i="3" s="1"/>
  <c r="AA30" i="6" s="1"/>
  <c r="W29" i="3" s="1"/>
  <c r="AA29" i="6" s="1"/>
  <c r="W28" i="3" s="1"/>
  <c r="AA28" i="6" s="1"/>
  <c r="W27" i="3" s="1"/>
  <c r="AA27" i="6" s="1"/>
  <c r="W26" i="3" s="1"/>
  <c r="AA26" i="6" s="1"/>
  <c r="W25" i="3" s="1"/>
  <c r="AA25" i="6" s="1"/>
  <c r="W24" i="3" s="1"/>
  <c r="AA24" i="6" s="1"/>
  <c r="W23" i="3" s="1"/>
  <c r="AA23" i="6" s="1"/>
  <c r="W22" i="3" s="1"/>
  <c r="AA22" i="6" s="1"/>
  <c r="W21" i="3" s="1"/>
  <c r="AA21" i="6" s="1"/>
  <c r="W20" i="3" s="1"/>
  <c r="AA20" i="6" s="1"/>
  <c r="W19" i="3" s="1"/>
  <c r="AA19" i="6" s="1"/>
  <c r="W18" i="3" s="1"/>
  <c r="AA18" i="6" s="1"/>
  <c r="W17" i="3" s="1"/>
  <c r="AA17" i="6" s="1"/>
  <c r="W16" i="3" s="1"/>
  <c r="AA16" i="6" s="1"/>
  <c r="W15" i="3" s="1"/>
  <c r="AA15" i="6" s="1"/>
  <c r="W14" i="3" s="1"/>
  <c r="AA14" i="6" s="1"/>
  <c r="W13" i="3" s="1"/>
  <c r="AA13" i="6" s="1"/>
  <c r="W12" i="3" s="1"/>
  <c r="AA12" i="6" s="1"/>
  <c r="W11" i="3" s="1"/>
  <c r="AA11" i="6" s="1"/>
  <c r="W10" i="3" s="1"/>
  <c r="AA10" i="6" s="1"/>
  <c r="W9" i="3" s="1"/>
  <c r="AA9" i="6" s="1"/>
  <c r="W8" i="3" s="1"/>
  <c r="AA8" i="6" s="1"/>
  <c r="W50" i="6" l="1"/>
  <c r="AA50" i="6"/>
  <c r="X7" i="6" l="1"/>
  <c r="D14" i="27"/>
  <c r="Y49" i="6" l="1"/>
  <c r="Y37" i="6"/>
  <c r="Y25" i="6"/>
  <c r="Y13" i="6"/>
  <c r="Y22" i="6"/>
  <c r="Y33" i="6"/>
  <c r="Y9" i="6"/>
  <c r="Y8" i="6"/>
  <c r="Y19" i="6"/>
  <c r="Y30" i="6"/>
  <c r="Y17" i="6"/>
  <c r="Y28" i="6"/>
  <c r="Y39" i="6"/>
  <c r="Y26" i="6"/>
  <c r="Y48" i="6"/>
  <c r="Y36" i="6"/>
  <c r="Y24" i="6"/>
  <c r="Y12" i="6"/>
  <c r="Y34" i="6"/>
  <c r="Y45" i="6"/>
  <c r="Y44" i="6"/>
  <c r="Y32" i="6"/>
  <c r="Y43" i="6"/>
  <c r="Y7" i="6"/>
  <c r="Y29" i="6"/>
  <c r="Y40" i="6"/>
  <c r="Y27" i="6"/>
  <c r="Y38" i="6"/>
  <c r="Y47" i="6"/>
  <c r="Y35" i="6"/>
  <c r="Y23" i="6"/>
  <c r="Y11" i="6"/>
  <c r="Y46" i="6"/>
  <c r="Y10" i="6"/>
  <c r="Y21" i="6"/>
  <c r="Y20" i="6"/>
  <c r="Y31" i="6"/>
  <c r="Y42" i="6"/>
  <c r="Y18" i="6"/>
  <c r="Y16" i="6"/>
  <c r="Y15" i="6"/>
  <c r="Y14" i="6"/>
  <c r="Y41" i="6"/>
  <c r="X50" i="6"/>
  <c r="D15" i="27" s="1"/>
  <c r="Z7" i="6" l="1"/>
  <c r="AB7" i="6"/>
  <c r="Y50" i="6"/>
  <c r="AE7" i="6"/>
  <c r="L7" i="1"/>
  <c r="M7" i="1" s="1"/>
  <c r="L20" i="1"/>
  <c r="M20" i="1" s="1"/>
  <c r="AB20" i="6"/>
  <c r="AC20" i="6" s="1"/>
  <c r="N20" i="1" s="1"/>
  <c r="AE20" i="6"/>
  <c r="AF20" i="6" s="1"/>
  <c r="O20" i="1" s="1"/>
  <c r="Z20" i="6"/>
  <c r="AB44" i="6"/>
  <c r="AC44" i="6" s="1"/>
  <c r="N44" i="1" s="1"/>
  <c r="AE44" i="6"/>
  <c r="AF44" i="6" s="1"/>
  <c r="O44" i="1" s="1"/>
  <c r="Z44" i="6"/>
  <c r="L44" i="1"/>
  <c r="M44" i="1" s="1"/>
  <c r="L12" i="1"/>
  <c r="M12" i="1" s="1"/>
  <c r="AE12" i="6"/>
  <c r="AF12" i="6" s="1"/>
  <c r="O12" i="1" s="1"/>
  <c r="AB12" i="6"/>
  <c r="AC12" i="6" s="1"/>
  <c r="N12" i="1" s="1"/>
  <c r="Z12" i="6"/>
  <c r="AB36" i="6"/>
  <c r="AC36" i="6" s="1"/>
  <c r="N36" i="1" s="1"/>
  <c r="Z36" i="6"/>
  <c r="AE36" i="6"/>
  <c r="AF36" i="6" s="1"/>
  <c r="O36" i="1" s="1"/>
  <c r="L36" i="1"/>
  <c r="M36" i="1" s="1"/>
  <c r="AE40" i="6"/>
  <c r="AF40" i="6" s="1"/>
  <c r="O40" i="1" s="1"/>
  <c r="Z40" i="6"/>
  <c r="AB40" i="6"/>
  <c r="AC40" i="6" s="1"/>
  <c r="N40" i="1" s="1"/>
  <c r="L40" i="1"/>
  <c r="M40" i="1" s="1"/>
  <c r="L26" i="1"/>
  <c r="M26" i="1" s="1"/>
  <c r="Z26" i="6"/>
  <c r="AE26" i="6"/>
  <c r="AF26" i="6" s="1"/>
  <c r="O26" i="1" s="1"/>
  <c r="AB26" i="6"/>
  <c r="AC26" i="6" s="1"/>
  <c r="N26" i="1" s="1"/>
  <c r="L9" i="1"/>
  <c r="M9" i="1" s="1"/>
  <c r="Z9" i="6"/>
  <c r="AE9" i="6"/>
  <c r="AF9" i="6" s="1"/>
  <c r="O9" i="1" s="1"/>
  <c r="AB9" i="6"/>
  <c r="AC9" i="6" s="1"/>
  <c r="N9" i="1" s="1"/>
  <c r="Z27" i="6"/>
  <c r="AE27" i="6"/>
  <c r="AF27" i="6" s="1"/>
  <c r="O27" i="1" s="1"/>
  <c r="AB27" i="6"/>
  <c r="AC27" i="6" s="1"/>
  <c r="N27" i="1" s="1"/>
  <c r="L27" i="1"/>
  <c r="M27" i="1" s="1"/>
  <c r="Z43" i="6"/>
  <c r="L43" i="1"/>
  <c r="M43" i="1" s="1"/>
  <c r="AE43" i="6"/>
  <c r="AF43" i="6" s="1"/>
  <c r="O43" i="1" s="1"/>
  <c r="AB43" i="6"/>
  <c r="AC43" i="6" s="1"/>
  <c r="N43" i="1" s="1"/>
  <c r="AB14" i="6"/>
  <c r="AC14" i="6" s="1"/>
  <c r="N14" i="1" s="1"/>
  <c r="AE14" i="6"/>
  <c r="AF14" i="6" s="1"/>
  <c r="O14" i="1" s="1"/>
  <c r="L14" i="1"/>
  <c r="M14" i="1" s="1"/>
  <c r="Z14" i="6"/>
  <c r="L46" i="1"/>
  <c r="M46" i="1" s="1"/>
  <c r="AB46" i="6"/>
  <c r="AC46" i="6" s="1"/>
  <c r="N46" i="1" s="1"/>
  <c r="Z46" i="6"/>
  <c r="AE46" i="6"/>
  <c r="AF46" i="6" s="1"/>
  <c r="O46" i="1" s="1"/>
  <c r="L15" i="1"/>
  <c r="M15" i="1" s="1"/>
  <c r="Z15" i="6"/>
  <c r="AE15" i="6"/>
  <c r="AF15" i="6" s="1"/>
  <c r="O15" i="1" s="1"/>
  <c r="AB15" i="6"/>
  <c r="AC15" i="6" s="1"/>
  <c r="N15" i="1" s="1"/>
  <c r="AE47" i="6"/>
  <c r="AF47" i="6" s="1"/>
  <c r="O47" i="1" s="1"/>
  <c r="L47" i="1"/>
  <c r="M47" i="1" s="1"/>
  <c r="Z47" i="6"/>
  <c r="AB47" i="6"/>
  <c r="AC47" i="6" s="1"/>
  <c r="N47" i="1" s="1"/>
  <c r="L29" i="1"/>
  <c r="M29" i="1" s="1"/>
  <c r="AB29" i="6"/>
  <c r="AC29" i="6" s="1"/>
  <c r="N29" i="1" s="1"/>
  <c r="Z29" i="6"/>
  <c r="AE29" i="6"/>
  <c r="AF29" i="6" s="1"/>
  <c r="O29" i="1" s="1"/>
  <c r="AB16" i="6"/>
  <c r="AC16" i="6" s="1"/>
  <c r="N16" i="1" s="1"/>
  <c r="AE16" i="6"/>
  <c r="AF16" i="6" s="1"/>
  <c r="O16" i="1" s="1"/>
  <c r="L16" i="1"/>
  <c r="M16" i="1" s="1"/>
  <c r="Z16" i="6"/>
  <c r="AB18" i="6"/>
  <c r="AC18" i="6" s="1"/>
  <c r="N18" i="1" s="1"/>
  <c r="AE18" i="6"/>
  <c r="AF18" i="6" s="1"/>
  <c r="O18" i="1" s="1"/>
  <c r="L18" i="1"/>
  <c r="M18" i="1" s="1"/>
  <c r="Z18" i="6"/>
  <c r="Z22" i="6"/>
  <c r="L22" i="1"/>
  <c r="M22" i="1" s="1"/>
  <c r="AB22" i="6"/>
  <c r="AC22" i="6" s="1"/>
  <c r="N22" i="1" s="1"/>
  <c r="AE22" i="6"/>
  <c r="AF22" i="6" s="1"/>
  <c r="O22" i="1" s="1"/>
  <c r="AE39" i="6"/>
  <c r="AF39" i="6" s="1"/>
  <c r="O39" i="1" s="1"/>
  <c r="L39" i="1"/>
  <c r="M39" i="1" s="1"/>
  <c r="AB39" i="6"/>
  <c r="AC39" i="6" s="1"/>
  <c r="N39" i="1" s="1"/>
  <c r="Z39" i="6"/>
  <c r="AE38" i="6"/>
  <c r="AF38" i="6" s="1"/>
  <c r="O38" i="1" s="1"/>
  <c r="AB38" i="6"/>
  <c r="AC38" i="6" s="1"/>
  <c r="N38" i="1" s="1"/>
  <c r="L38" i="1"/>
  <c r="M38" i="1" s="1"/>
  <c r="Z38" i="6"/>
  <c r="AB33" i="6"/>
  <c r="AC33" i="6" s="1"/>
  <c r="N33" i="1" s="1"/>
  <c r="Z33" i="6"/>
  <c r="AE33" i="6"/>
  <c r="AF33" i="6" s="1"/>
  <c r="O33" i="1" s="1"/>
  <c r="L33" i="1"/>
  <c r="M33" i="1" s="1"/>
  <c r="Z28" i="6"/>
  <c r="AE28" i="6"/>
  <c r="AF28" i="6" s="1"/>
  <c r="O28" i="1" s="1"/>
  <c r="AB28" i="6"/>
  <c r="AC28" i="6" s="1"/>
  <c r="N28" i="1" s="1"/>
  <c r="L28" i="1"/>
  <c r="M28" i="1" s="1"/>
  <c r="AB25" i="6"/>
  <c r="AC25" i="6" s="1"/>
  <c r="N25" i="1" s="1"/>
  <c r="L25" i="1"/>
  <c r="M25" i="1" s="1"/>
  <c r="Z25" i="6"/>
  <c r="AE25" i="6"/>
  <c r="AF25" i="6" s="1"/>
  <c r="O25" i="1" s="1"/>
  <c r="AE41" i="6"/>
  <c r="AF41" i="6" s="1"/>
  <c r="O41" i="1" s="1"/>
  <c r="AB41" i="6"/>
  <c r="AC41" i="6" s="1"/>
  <c r="N41" i="1" s="1"/>
  <c r="Z41" i="6"/>
  <c r="L41" i="1"/>
  <c r="M41" i="1" s="1"/>
  <c r="Z31" i="6"/>
  <c r="L31" i="1"/>
  <c r="M31" i="1" s="1"/>
  <c r="AB31" i="6"/>
  <c r="AC31" i="6" s="1"/>
  <c r="N31" i="1" s="1"/>
  <c r="AE31" i="6"/>
  <c r="AF31" i="6" s="1"/>
  <c r="O31" i="1" s="1"/>
  <c r="L21" i="1"/>
  <c r="M21" i="1" s="1"/>
  <c r="AB21" i="6"/>
  <c r="AC21" i="6" s="1"/>
  <c r="N21" i="1" s="1"/>
  <c r="Z21" i="6"/>
  <c r="AE21" i="6"/>
  <c r="AF21" i="6" s="1"/>
  <c r="O21" i="1" s="1"/>
  <c r="AE32" i="6"/>
  <c r="AF32" i="6" s="1"/>
  <c r="O32" i="1" s="1"/>
  <c r="AB32" i="6"/>
  <c r="AC32" i="6" s="1"/>
  <c r="N32" i="1" s="1"/>
  <c r="L32" i="1"/>
  <c r="M32" i="1" s="1"/>
  <c r="Z32" i="6"/>
  <c r="Z19" i="6"/>
  <c r="AE19" i="6"/>
  <c r="AF19" i="6" s="1"/>
  <c r="O19" i="1" s="1"/>
  <c r="AB19" i="6"/>
  <c r="AC19" i="6" s="1"/>
  <c r="N19" i="1" s="1"/>
  <c r="L19" i="1"/>
  <c r="M19" i="1" s="1"/>
  <c r="AE23" i="6"/>
  <c r="AF23" i="6" s="1"/>
  <c r="O23" i="1" s="1"/>
  <c r="L23" i="1"/>
  <c r="M23" i="1" s="1"/>
  <c r="Z23" i="6"/>
  <c r="AB23" i="6"/>
  <c r="AC23" i="6" s="1"/>
  <c r="N23" i="1" s="1"/>
  <c r="L24" i="1"/>
  <c r="M24" i="1" s="1"/>
  <c r="AE24" i="6"/>
  <c r="AF24" i="6" s="1"/>
  <c r="O24" i="1" s="1"/>
  <c r="AB24" i="6"/>
  <c r="AC24" i="6" s="1"/>
  <c r="N24" i="1" s="1"/>
  <c r="Z24" i="6"/>
  <c r="Z30" i="6"/>
  <c r="AE30" i="6"/>
  <c r="AF30" i="6" s="1"/>
  <c r="O30" i="1" s="1"/>
  <c r="L30" i="1"/>
  <c r="M30" i="1" s="1"/>
  <c r="AB30" i="6"/>
  <c r="AC30" i="6" s="1"/>
  <c r="N30" i="1" s="1"/>
  <c r="Z42" i="6"/>
  <c r="L42" i="1"/>
  <c r="M42" i="1" s="1"/>
  <c r="AE42" i="6"/>
  <c r="AF42" i="6" s="1"/>
  <c r="O42" i="1" s="1"/>
  <c r="AB42" i="6"/>
  <c r="AC42" i="6" s="1"/>
  <c r="N42" i="1" s="1"/>
  <c r="L13" i="1"/>
  <c r="M13" i="1" s="1"/>
  <c r="Z13" i="6"/>
  <c r="AE13" i="6"/>
  <c r="AF13" i="6" s="1"/>
  <c r="O13" i="1" s="1"/>
  <c r="AB13" i="6"/>
  <c r="AC13" i="6" s="1"/>
  <c r="N13" i="1" s="1"/>
  <c r="L49" i="1"/>
  <c r="M49" i="1" s="1"/>
  <c r="AE49" i="6"/>
  <c r="AF49" i="6" s="1"/>
  <c r="O49" i="1" s="1"/>
  <c r="AB49" i="6"/>
  <c r="AC49" i="6" s="1"/>
  <c r="N49" i="1" s="1"/>
  <c r="Z49" i="6"/>
  <c r="AE37" i="6"/>
  <c r="AF37" i="6" s="1"/>
  <c r="O37" i="1" s="1"/>
  <c r="L37" i="1"/>
  <c r="M37" i="1" s="1"/>
  <c r="AB37" i="6"/>
  <c r="AC37" i="6" s="1"/>
  <c r="N37" i="1" s="1"/>
  <c r="Z37" i="6"/>
  <c r="Z17" i="6"/>
  <c r="AB17" i="6"/>
  <c r="AC17" i="6" s="1"/>
  <c r="N17" i="1" s="1"/>
  <c r="L17" i="1"/>
  <c r="M17" i="1" s="1"/>
  <c r="AE17" i="6"/>
  <c r="AF17" i="6" s="1"/>
  <c r="O17" i="1" s="1"/>
  <c r="AE10" i="6"/>
  <c r="AF10" i="6" s="1"/>
  <c r="O10" i="1" s="1"/>
  <c r="Z10" i="6"/>
  <c r="AB10" i="6"/>
  <c r="AC10" i="6" s="1"/>
  <c r="N10" i="1" s="1"/>
  <c r="L10" i="1"/>
  <c r="M10" i="1" s="1"/>
  <c r="Z45" i="6"/>
  <c r="AE45" i="6"/>
  <c r="AF45" i="6" s="1"/>
  <c r="O45" i="1" s="1"/>
  <c r="AB45" i="6"/>
  <c r="AC45" i="6" s="1"/>
  <c r="N45" i="1" s="1"/>
  <c r="L45" i="1"/>
  <c r="M45" i="1" s="1"/>
  <c r="AB48" i="6"/>
  <c r="AC48" i="6" s="1"/>
  <c r="N48" i="1" s="1"/>
  <c r="Z48" i="6"/>
  <c r="L48" i="1"/>
  <c r="M48" i="1" s="1"/>
  <c r="AE48" i="6"/>
  <c r="AF48" i="6" s="1"/>
  <c r="O48" i="1" s="1"/>
  <c r="AB34" i="6"/>
  <c r="AC34" i="6" s="1"/>
  <c r="N34" i="1" s="1"/>
  <c r="L34" i="1"/>
  <c r="M34" i="1" s="1"/>
  <c r="Z34" i="6"/>
  <c r="AE34" i="6"/>
  <c r="AF34" i="6" s="1"/>
  <c r="O34" i="1" s="1"/>
  <c r="L35" i="1"/>
  <c r="M35" i="1" s="1"/>
  <c r="Z35" i="6"/>
  <c r="AB35" i="6"/>
  <c r="AC35" i="6" s="1"/>
  <c r="N35" i="1" s="1"/>
  <c r="AE35" i="6"/>
  <c r="AF35" i="6" s="1"/>
  <c r="O35" i="1" s="1"/>
  <c r="L8" i="1"/>
  <c r="M8" i="1" s="1"/>
  <c r="AB8" i="6"/>
  <c r="AC8" i="6" s="1"/>
  <c r="N8" i="1" s="1"/>
  <c r="AE8" i="6"/>
  <c r="AF8" i="6" s="1"/>
  <c r="O8" i="1" s="1"/>
  <c r="Z8" i="6"/>
  <c r="L11" i="1"/>
  <c r="M11" i="1" s="1"/>
  <c r="AE11" i="6"/>
  <c r="AF11" i="6" s="1"/>
  <c r="O11" i="1" s="1"/>
  <c r="Z11" i="6"/>
  <c r="AB11" i="6"/>
  <c r="AC11" i="6" s="1"/>
  <c r="N11" i="1" s="1"/>
  <c r="Z50" i="6" l="1"/>
  <c r="AF7" i="6"/>
  <c r="AE50" i="6"/>
  <c r="D16" i="27"/>
  <c r="D25" i="27" s="1"/>
  <c r="L50" i="1"/>
  <c r="M50" i="1" s="1"/>
  <c r="AB50" i="6"/>
  <c r="AC7" i="6"/>
  <c r="D18" i="27" l="1"/>
  <c r="D24" i="27" s="1"/>
  <c r="Z52" i="6"/>
  <c r="N7" i="1"/>
  <c r="AC50" i="6"/>
  <c r="O7" i="1"/>
  <c r="AF50" i="6"/>
  <c r="D20" i="27" l="1"/>
  <c r="N50" i="1"/>
  <c r="O50" i="1"/>
  <c r="D22"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<sst xmlns="http://schemas.openxmlformats.org/spreadsheetml/2006/main" count="5686" uniqueCount="1673">
  <si>
    <t>商業マージン</t>
    <rPh sb="0" eb="2">
      <t>ショウギョウ</t>
    </rPh>
    <phoneticPr fontId="4"/>
  </si>
  <si>
    <t>はん用機械</t>
  </si>
  <si>
    <t>生産用機械</t>
  </si>
  <si>
    <t>業務用機械</t>
  </si>
  <si>
    <t>その他の製造工業製品</t>
  </si>
  <si>
    <t>水道</t>
  </si>
  <si>
    <t>廃棄物処理</t>
  </si>
  <si>
    <t>金融・保険</t>
  </si>
  <si>
    <t>公務</t>
  </si>
  <si>
    <t>合計</t>
    <rPh sb="0" eb="1">
      <t>ゴウケイ</t>
    </rPh>
    <phoneticPr fontId="3"/>
  </si>
  <si>
    <t>(注）</t>
    <rPh sb="1" eb="2">
      <t>チュウ</t>
    </rPh>
    <phoneticPr fontId="2"/>
  </si>
  <si>
    <t>生産者価格は生産者が出荷するときの価格、購入者価格は消費者が実際に購入する価格です。</t>
  </si>
  <si>
    <t>（１）</t>
    <phoneticPr fontId="3"/>
  </si>
  <si>
    <t>（２）</t>
    <phoneticPr fontId="3"/>
  </si>
  <si>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2"/>
  </si>
  <si>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2"/>
  </si>
  <si>
    <t>商業マージン</t>
  </si>
  <si>
    <t>運輸マージン</t>
  </si>
  <si>
    <t>雇用係数</t>
  </si>
  <si>
    <t>就業係数</t>
  </si>
  <si>
    <t>粗付加価値率</t>
  </si>
  <si>
    <t>雇用者所得率</t>
  </si>
  <si>
    <t>県内自給率</t>
  </si>
  <si>
    <t>総需要</t>
    <rPh sb="0" eb="3">
      <t>ソウジュヨウ</t>
    </rPh>
    <phoneticPr fontId="3"/>
  </si>
  <si>
    <t>在庫純増</t>
  </si>
  <si>
    <t>輸出</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</si>
  <si>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</si>
  <si>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</si>
  <si>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</si>
  <si>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</si>
  <si>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</si>
  <si>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</si>
  <si>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</si>
  <si>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</si>
  <si>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</si>
  <si>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</si>
  <si>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3"/>
  </si>
  <si>
    <t>雇用者所得のうち消費に向けられる割合を設定します。</t>
    <rPh sb="0" eb="3">
      <t>コヨウシャ</t>
    </rPh>
    <rPh sb="3" eb="5">
      <t>ショトク</t>
    </rPh>
    <rPh sb="8" eb="10">
      <t>ショウヒ</t>
    </rPh>
    <rPh sb="11" eb="12">
      <t>ム</t>
    </rPh>
    <rPh sb="16" eb="18">
      <t>ワリアイ</t>
    </rPh>
    <rPh sb="19" eb="21">
      <t>セッテイ</t>
    </rPh>
    <phoneticPr fontId="3"/>
  </si>
  <si>
    <t>消費転換率</t>
    <rPh sb="0" eb="2">
      <t>ショウヒ</t>
    </rPh>
    <rPh sb="2" eb="5">
      <t>テンカンリツ</t>
    </rPh>
    <phoneticPr fontId="3"/>
  </si>
  <si>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</si>
  <si>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</si>
  <si>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</si>
  <si>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</si>
  <si>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</si>
  <si>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</si>
  <si>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</si>
  <si>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</si>
  <si>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</si>
  <si>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</si>
  <si>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</si>
  <si>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</si>
  <si>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</si>
  <si>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</si>
  <si>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</si>
  <si>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</si>
  <si>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</si>
  <si>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</si>
  <si>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</si>
  <si>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</si>
  <si>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</si>
  <si>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</si>
  <si>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</si>
  <si>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</si>
  <si>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</si>
  <si>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</si>
  <si>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</si>
  <si>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</si>
  <si>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</si>
  <si>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</si>
  <si>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</si>
  <si>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</si>
  <si>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</si>
  <si>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</si>
  <si>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</si>
  <si>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</si>
  <si>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</si>
  <si>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</si>
  <si>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</si>
  <si>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</si>
  <si>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</si>
  <si>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</si>
  <si>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</si>
  <si>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</si>
  <si>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</si>
  <si>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</si>
  <si>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</si>
  <si>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</si>
  <si>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</si>
  <si>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</si>
  <si>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</si>
  <si>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</si>
  <si>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</si>
  <si>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</si>
  <si>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</si>
  <si>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</si>
  <si>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</si>
  <si>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</si>
  <si>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</si>
  <si>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</si>
  <si>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</si>
  <si>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</si>
  <si>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</si>
  <si>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</si>
  <si>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</si>
  <si>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</si>
  <si>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</si>
  <si>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</si>
  <si>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</si>
  <si>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</si>
  <si>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</si>
  <si>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</si>
  <si>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</si>
  <si>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</si>
  <si>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県内生産額</t>
  </si>
  <si>
    <t>91</t>
  </si>
  <si>
    <t>92</t>
  </si>
  <si>
    <t>93</t>
  </si>
  <si>
    <t>94</t>
  </si>
  <si>
    <t>95</t>
  </si>
  <si>
    <t>96</t>
  </si>
  <si>
    <t>運輸マージン</t>
    <rPh sb="0" eb="2">
      <t>ウンユ</t>
    </rPh>
    <phoneticPr fontId="3"/>
  </si>
  <si>
    <t>従業者総数</t>
  </si>
  <si>
    <t>個人業主</t>
  </si>
  <si>
    <t>家族従業者</t>
  </si>
  <si>
    <t>雇用者</t>
  </si>
  <si>
    <t>有給役員</t>
  </si>
  <si>
    <t>情報通信機器</t>
  </si>
  <si>
    <t>他に分類されない会員制団体</t>
  </si>
  <si>
    <t>（控除）輸入</t>
  </si>
  <si>
    <t>雇用者取得額</t>
    <rPh sb="0" eb="3">
      <t>コヨウシャ</t>
    </rPh>
    <rPh sb="3" eb="5">
      <t>シュトク</t>
    </rPh>
    <rPh sb="5" eb="6">
      <t>ガク</t>
    </rPh>
    <phoneticPr fontId="3"/>
  </si>
  <si>
    <t>各産業部門別民間最終消費</t>
    <phoneticPr fontId="3"/>
  </si>
  <si>
    <t>雇用者所得率</t>
    <phoneticPr fontId="3"/>
  </si>
  <si>
    <t>粗付加価値率</t>
    <phoneticPr fontId="3"/>
  </si>
  <si>
    <t>－</t>
    <phoneticPr fontId="3"/>
  </si>
  <si>
    <t>Ｃｍ</t>
    <phoneticPr fontId="3"/>
  </si>
  <si>
    <t>Ｔｍ</t>
    <phoneticPr fontId="3"/>
  </si>
  <si>
    <t>入力欄 ↓</t>
    <rPh sb="2" eb="3">
      <t>ラン</t>
    </rPh>
    <phoneticPr fontId="3"/>
  </si>
  <si>
    <t>2015（平成27）年平均</t>
    <rPh sb="5" eb="7">
      <t>ヘイセイ</t>
    </rPh>
    <rPh sb="10" eb="11">
      <t>ネン</t>
    </rPh>
    <rPh sb="11" eb="13">
      <t>ヘイキン</t>
    </rPh>
    <phoneticPr fontId="5"/>
  </si>
  <si>
    <t>2016（平成28）年平均</t>
    <rPh sb="5" eb="7">
      <t>ヘイセイ</t>
    </rPh>
    <rPh sb="10" eb="11">
      <t>ネン</t>
    </rPh>
    <rPh sb="11" eb="13">
      <t>ヘイキン</t>
    </rPh>
    <phoneticPr fontId="5"/>
  </si>
  <si>
    <t>2017（平成29）年平均</t>
    <rPh sb="5" eb="7">
      <t>ヘイセイ</t>
    </rPh>
    <rPh sb="10" eb="11">
      <t>ネン</t>
    </rPh>
    <rPh sb="11" eb="13">
      <t>ヘイキン</t>
    </rPh>
    <phoneticPr fontId="5"/>
  </si>
  <si>
    <t>2018（平成30）年平均</t>
    <rPh sb="5" eb="7">
      <t>ヘイセイ</t>
    </rPh>
    <rPh sb="10" eb="11">
      <t>ネン</t>
    </rPh>
    <rPh sb="11" eb="13">
      <t>ヘイキン</t>
    </rPh>
    <phoneticPr fontId="5"/>
  </si>
  <si>
    <t>2019（令和元）年平均</t>
    <rPh sb="5" eb="7">
      <t>レイワ</t>
    </rPh>
    <rPh sb="7" eb="8">
      <t>ガン</t>
    </rPh>
    <rPh sb="9" eb="10">
      <t>ネン</t>
    </rPh>
    <rPh sb="10" eb="12">
      <t>ヘイキン</t>
    </rPh>
    <phoneticPr fontId="5"/>
  </si>
  <si>
    <t>総務省「家計調査」</t>
    <rPh sb="0" eb="3">
      <t>ソウムショウ</t>
    </rPh>
    <rPh sb="4" eb="6">
      <t>カケイ</t>
    </rPh>
    <rPh sb="6" eb="8">
      <t>チョウサ</t>
    </rPh>
    <phoneticPr fontId="5"/>
  </si>
  <si>
    <t>１　はじめに</t>
    <phoneticPr fontId="6"/>
  </si>
  <si>
    <t>２　利用方法</t>
    <rPh sb="2" eb="4">
      <t>リヨウ</t>
    </rPh>
    <rPh sb="4" eb="6">
      <t>ホウホウ</t>
    </rPh>
    <phoneticPr fontId="6"/>
  </si>
  <si>
    <t>２　留意事項</t>
    <phoneticPr fontId="6"/>
  </si>
  <si>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6"/>
  </si>
  <si>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6"/>
  </si>
  <si>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6"/>
  </si>
  <si>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6"/>
  </si>
  <si>
    <t>参考　　　　　　　　　　　平均消費性向　全国</t>
    <rPh sb="0" eb="2">
      <t>サンコウ</t>
    </rPh>
    <rPh sb="20" eb="22">
      <t>ゼンコク</t>
    </rPh>
    <phoneticPr fontId="5"/>
  </si>
  <si>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</si>
  <si>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</si>
  <si>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</si>
  <si>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3"/>
  </si>
  <si>
    <t>各産業が生産を1単位増加したときに，新たな就業者が何人必要になるかを示す係数。従業者総数/各部門の県内生産額により算出。</t>
    <phoneticPr fontId="3"/>
  </si>
  <si>
    <t>マージン</t>
    <phoneticPr fontId="3"/>
  </si>
  <si>
    <t>列和</t>
    <rPh sb="0" eb="1">
      <t>レツ</t>
    </rPh>
    <rPh sb="1" eb="2">
      <t>ワ</t>
    </rPh>
    <phoneticPr fontId="10"/>
  </si>
  <si>
    <t>影響力係数</t>
    <rPh sb="0" eb="3">
      <t>エイキョウリョク</t>
    </rPh>
    <rPh sb="3" eb="5">
      <t>ケイスウ</t>
    </rPh>
    <phoneticPr fontId="10"/>
  </si>
  <si>
    <t>就業係数</t>
    <phoneticPr fontId="3"/>
  </si>
  <si>
    <t>|移輸入計|</t>
    <phoneticPr fontId="3"/>
  </si>
  <si>
    <t>移輸入率</t>
  </si>
  <si>
    <t>県内生産額</t>
    <rPh sb="0" eb="1">
      <t>ケン</t>
    </rPh>
    <phoneticPr fontId="3"/>
  </si>
  <si>
    <t>雇用係数</t>
    <rPh sb="0" eb="2">
      <t>コヨウ</t>
    </rPh>
    <phoneticPr fontId="3"/>
  </si>
  <si>
    <t>常用雇用者</t>
    <rPh sb="4" eb="5">
      <t>シャ</t>
    </rPh>
    <phoneticPr fontId="3"/>
  </si>
  <si>
    <t>正職員</t>
    <rPh sb="0" eb="3">
      <t>セイショクイン</t>
    </rPh>
    <phoneticPr fontId="4"/>
  </si>
  <si>
    <t>正職員以外</t>
    <rPh sb="0" eb="3">
      <t>セイショクイン</t>
    </rPh>
    <rPh sb="3" eb="5">
      <t>イガイ</t>
    </rPh>
    <phoneticPr fontId="4"/>
  </si>
  <si>
    <t>臨時雇用者</t>
    <rPh sb="0" eb="2">
      <t>リンジ</t>
    </rPh>
    <phoneticPr fontId="3"/>
  </si>
  <si>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6"/>
  </si>
  <si>
    <t>2020（令和２）年平均</t>
    <rPh sb="5" eb="7">
      <t>レイワ</t>
    </rPh>
    <rPh sb="9" eb="10">
      <t>ネン</t>
    </rPh>
    <rPh sb="10" eb="12">
      <t>ヘイキン</t>
    </rPh>
    <phoneticPr fontId="5"/>
  </si>
  <si>
    <t>2021（令和３）年平均</t>
    <rPh sb="5" eb="7">
      <t>レイワ</t>
    </rPh>
    <rPh sb="9" eb="10">
      <t>ネン</t>
    </rPh>
    <rPh sb="10" eb="12">
      <t>ヘイキン</t>
    </rPh>
    <phoneticPr fontId="5"/>
  </si>
  <si>
    <t>2022（令和４）年平均</t>
    <rPh sb="5" eb="7">
      <t>レイワ</t>
    </rPh>
    <rPh sb="9" eb="10">
      <t>ネン</t>
    </rPh>
    <rPh sb="10" eb="12">
      <t>ヘイキン</t>
    </rPh>
    <phoneticPr fontId="5"/>
  </si>
  <si>
    <t>有給役員雇用者</t>
  </si>
  <si>
    <t>計</t>
    <rPh sb="0" eb="1">
      <t>ケイ</t>
    </rPh>
    <phoneticPr fontId="11"/>
  </si>
  <si>
    <t>購入者価格</t>
    <rPh sb="0" eb="2">
      <t>コウニュウ</t>
    </rPh>
    <rPh sb="2" eb="3">
      <t>モノ</t>
    </rPh>
    <rPh sb="3" eb="5">
      <t>カカク</t>
    </rPh>
    <phoneticPr fontId="3"/>
  </si>
  <si>
    <t>生産者価格</t>
    <rPh sb="0" eb="3">
      <t>セイサンシャ</t>
    </rPh>
    <rPh sb="3" eb="5">
      <t>カカク</t>
    </rPh>
    <phoneticPr fontId="3"/>
  </si>
  <si>
    <t>生産場所が愛知県内</t>
    <rPh sb="0" eb="2">
      <t>セイサン</t>
    </rPh>
    <rPh sb="2" eb="4">
      <t>バショ</t>
    </rPh>
    <rPh sb="5" eb="7">
      <t>アイチ</t>
    </rPh>
    <rPh sb="7" eb="9">
      <t>ケンナイ</t>
    </rPh>
    <phoneticPr fontId="4"/>
  </si>
  <si>
    <t>A1</t>
    <phoneticPr fontId="3"/>
  </si>
  <si>
    <t>B1</t>
    <phoneticPr fontId="3"/>
  </si>
  <si>
    <t>A2</t>
    <phoneticPr fontId="4"/>
  </si>
  <si>
    <t>B2</t>
    <phoneticPr fontId="4"/>
  </si>
  <si>
    <t>輸入分
新規需要</t>
    <rPh sb="0" eb="2">
      <t>ユニュウ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</si>
  <si>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</si>
  <si>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|輸入計|</t>
    <phoneticPr fontId="3"/>
  </si>
  <si>
    <t>輸入率</t>
    <phoneticPr fontId="3"/>
  </si>
  <si>
    <t>自給分
新規需要</t>
    <rPh sb="0" eb="2">
      <t>ジキュウ</t>
    </rPh>
    <rPh sb="2" eb="3">
      <t>ブン</t>
    </rPh>
    <rPh sb="4" eb="6">
      <t>シンキ</t>
    </rPh>
    <rPh sb="6" eb="8">
      <t>ジュヨウ</t>
    </rPh>
    <phoneticPr fontId="3"/>
  </si>
  <si>
    <t>昼間就業者</t>
    <rPh sb="0" eb="2">
      <t>チュウカン</t>
    </rPh>
    <rPh sb="2" eb="5">
      <t>シュウギョウシャ</t>
    </rPh>
    <phoneticPr fontId="23"/>
  </si>
  <si>
    <t>都外からの流入通勤者</t>
    <rPh sb="0" eb="1">
      <t>ト</t>
    </rPh>
    <rPh sb="1" eb="2">
      <t>ガイ</t>
    </rPh>
    <rPh sb="5" eb="7">
      <t>リュウニュウ</t>
    </rPh>
    <rPh sb="7" eb="10">
      <t>ツウキンシャ</t>
    </rPh>
    <phoneticPr fontId="23"/>
  </si>
  <si>
    <t>県民県内雇用者割合</t>
    <rPh sb="0" eb="1">
      <t>ケン</t>
    </rPh>
    <rPh sb="2" eb="3">
      <t>ケン</t>
    </rPh>
    <phoneticPr fontId="3"/>
  </si>
  <si>
    <t>単位：人</t>
    <rPh sb="0" eb="2">
      <t>タンイ</t>
    </rPh>
    <rPh sb="3" eb="4">
      <t>ニン</t>
    </rPh>
    <phoneticPr fontId="3"/>
  </si>
  <si>
    <t>小計</t>
    <rPh sb="0" eb="2">
      <t>ショウケイ</t>
    </rPh>
    <phoneticPr fontId="3"/>
  </si>
  <si>
    <t>単位：100万円</t>
    <phoneticPr fontId="3"/>
  </si>
  <si>
    <t>人</t>
    <rPh sb="0" eb="1">
      <t>ニン</t>
    </rPh>
    <phoneticPr fontId="3"/>
  </si>
  <si>
    <t>　　　</t>
    <phoneticPr fontId="23"/>
  </si>
  <si>
    <t>新規需要合計
A1 + A2</t>
    <phoneticPr fontId="3"/>
  </si>
  <si>
    <t>商業
マージン率</t>
    <rPh sb="0" eb="2">
      <t>ショウギョウ</t>
    </rPh>
    <rPh sb="7" eb="8">
      <t>リツ</t>
    </rPh>
    <phoneticPr fontId="4"/>
  </si>
  <si>
    <t>運輸
マージン率</t>
    <rPh sb="0" eb="2">
      <t>ウンユ</t>
    </rPh>
    <rPh sb="7" eb="8">
      <t>リツ</t>
    </rPh>
    <phoneticPr fontId="3"/>
  </si>
  <si>
    <t>A1 × 輸入率</t>
    <rPh sb="5" eb="7">
      <t>ユニュウ</t>
    </rPh>
    <rPh sb="7" eb="8">
      <t>リツ</t>
    </rPh>
    <phoneticPr fontId="3"/>
  </si>
  <si>
    <t>B1 × 輸入率</t>
    <rPh sb="5" eb="7">
      <t>ユニュウ</t>
    </rPh>
    <rPh sb="7" eb="8">
      <t>リツ</t>
    </rPh>
    <phoneticPr fontId="3"/>
  </si>
  <si>
    <t>B'</t>
    <phoneticPr fontId="3"/>
  </si>
  <si>
    <t>B' + B2</t>
    <phoneticPr fontId="3"/>
  </si>
  <si>
    <t>A1'</t>
    <phoneticPr fontId="3"/>
  </si>
  <si>
    <t>A1' * Cm</t>
    <phoneticPr fontId="3"/>
  </si>
  <si>
    <t>A1' * Tm</t>
    <phoneticPr fontId="3"/>
  </si>
  <si>
    <t>AA</t>
    <phoneticPr fontId="3"/>
  </si>
  <si>
    <t>ＡA－ マージン額</t>
    <rPh sb="8" eb="9">
      <t>ガク</t>
    </rPh>
    <phoneticPr fontId="3"/>
  </si>
  <si>
    <t>県内需要入力合計額</t>
    <rPh sb="0" eb="2">
      <t>ケンナイ</t>
    </rPh>
    <rPh sb="2" eb="4">
      <t>ジュヨウ</t>
    </rPh>
    <rPh sb="4" eb="6">
      <t>ニュウリョク</t>
    </rPh>
    <rPh sb="6" eb="8">
      <t>ゴウケイ</t>
    </rPh>
    <rPh sb="8" eb="9">
      <t>ガク</t>
    </rPh>
    <phoneticPr fontId="23"/>
  </si>
  <si>
    <t>商業・運輸マージン（移輸入分）</t>
    <rPh sb="0" eb="2">
      <t>ショウギョウ</t>
    </rPh>
    <rPh sb="3" eb="5">
      <t>ウンユ</t>
    </rPh>
    <rPh sb="10" eb="13">
      <t>イユニュウ</t>
    </rPh>
    <rPh sb="13" eb="14">
      <t>ブン</t>
    </rPh>
    <phoneticPr fontId="3"/>
  </si>
  <si>
    <t>生産者価格分の計算</t>
    <phoneticPr fontId="3"/>
  </si>
  <si>
    <t>購入者価格入力分の計算</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</si>
  <si>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</si>
  <si>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</si>
  <si>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r>
      <t xml:space="preserve">B1 × </t>
    </r>
    <r>
      <rPr>
        <sz val="10"/>
        <color rgb="FFC00000"/>
        <rFont val="UD Digi Kyokasho NK-R"/>
        <family val="1"/>
        <charset val="128"/>
      </rPr>
      <t>域内自給率</t>
    </r>
    <rPh sb="5" eb="7">
      <t>イキナイ</t>
    </rPh>
    <rPh sb="7" eb="10">
      <t>ジキュウリツ</t>
    </rPh>
    <phoneticPr fontId="3"/>
  </si>
  <si>
    <t>新規需要の内訳</t>
    <rPh sb="0" eb="2">
      <t>シンキ</t>
    </rPh>
    <rPh sb="2" eb="4">
      <t>ジュヨウ</t>
    </rPh>
    <rPh sb="5" eb="7">
      <t>ウチワケ</t>
    </rPh>
    <phoneticPr fontId="10"/>
  </si>
  <si>
    <t>割合</t>
    <rPh sb="0" eb="2">
      <t>ワリアイ</t>
    </rPh>
    <phoneticPr fontId="23"/>
  </si>
  <si>
    <t>金額</t>
    <rPh sb="0" eb="2">
      <t>キンガク</t>
    </rPh>
    <phoneticPr fontId="23"/>
  </si>
  <si>
    <t xml:space="preserve"> 他県生産分</t>
    <rPh sb="1" eb="3">
      <t>タケン</t>
    </rPh>
    <rPh sb="3" eb="6">
      <t>セイサンブン</t>
    </rPh>
    <phoneticPr fontId="23"/>
  </si>
  <si>
    <t xml:space="preserve"> 輸入分</t>
    <rPh sb="1" eb="3">
      <t>ユニュウ</t>
    </rPh>
    <rPh sb="3" eb="4">
      <t>ブン</t>
    </rPh>
    <phoneticPr fontId="23"/>
  </si>
  <si>
    <t xml:space="preserve"> 新規需要</t>
    <rPh sb="1" eb="3">
      <t>シンキ</t>
    </rPh>
    <rPh sb="3" eb="5">
      <t>ジュヨウ</t>
    </rPh>
    <phoneticPr fontId="23"/>
  </si>
  <si>
    <t xml:space="preserve"> 県内生産分</t>
    <rPh sb="1" eb="2">
      <t>ケン</t>
    </rPh>
    <rPh sb="2" eb="3">
      <t>ナイ</t>
    </rPh>
    <rPh sb="3" eb="5">
      <t>セイサン</t>
    </rPh>
    <rPh sb="5" eb="6">
      <t>ブン</t>
    </rPh>
    <phoneticPr fontId="23"/>
  </si>
  <si>
    <t>AA商業
マージン</t>
    <rPh sb="2" eb="4">
      <t>ショウギョウ</t>
    </rPh>
    <phoneticPr fontId="4"/>
  </si>
  <si>
    <t>AA運輸
マージン</t>
    <rPh sb="2" eb="4">
      <t>ウンユ</t>
    </rPh>
    <phoneticPr fontId="3"/>
  </si>
  <si>
    <t>A1'商業
マージン</t>
    <rPh sb="3" eb="5">
      <t>ショウギョウ</t>
    </rPh>
    <phoneticPr fontId="4"/>
  </si>
  <si>
    <t>A1'運輸
マージン</t>
    <rPh sb="3" eb="5">
      <t>ウンユ</t>
    </rPh>
    <phoneticPr fontId="3"/>
  </si>
  <si>
    <t>AA * Cm</t>
    <phoneticPr fontId="3"/>
  </si>
  <si>
    <t>AA * Tm</t>
    <phoneticPr fontId="3"/>
  </si>
  <si>
    <t>県内生産分</t>
    <rPh sb="0" eb="2">
      <t>ケンナイ</t>
    </rPh>
    <rPh sb="2" eb="5">
      <t>セイサンブン</t>
    </rPh>
    <phoneticPr fontId="3"/>
  </si>
  <si>
    <t>農業</t>
  </si>
  <si>
    <t>02</t>
  </si>
  <si>
    <t>林業</t>
    <rPh sb="0" eb="2">
      <t>リンギョウ</t>
    </rPh>
    <phoneticPr fontId="5"/>
  </si>
  <si>
    <t>03</t>
  </si>
  <si>
    <t>漁業</t>
    <rPh sb="0" eb="2">
      <t>ギョギョウ</t>
    </rPh>
    <phoneticPr fontId="5"/>
  </si>
  <si>
    <t>プラスチック製品</t>
  </si>
  <si>
    <t>23</t>
  </si>
  <si>
    <t>ゴム製品</t>
  </si>
  <si>
    <t>24</t>
  </si>
  <si>
    <t>陶磁器</t>
  </si>
  <si>
    <t>その他の窯業・土石製品</t>
  </si>
  <si>
    <t>自動車</t>
    <rPh sb="0" eb="3">
      <t>ジドウシャ</t>
    </rPh>
    <phoneticPr fontId="5"/>
  </si>
  <si>
    <t>36</t>
  </si>
  <si>
    <t>航空機</t>
  </si>
  <si>
    <t>37</t>
  </si>
  <si>
    <t>その他の輸送機械</t>
  </si>
  <si>
    <t>電力・ガス・熱供給</t>
  </si>
  <si>
    <t>事務用品</t>
    <rPh sb="0" eb="2">
      <t>ジム</t>
    </rPh>
    <rPh sb="2" eb="4">
      <t>ヨウヒン</t>
    </rPh>
    <phoneticPr fontId="6"/>
  </si>
  <si>
    <t>分類不明</t>
    <rPh sb="0" eb="2">
      <t>ブンルイ</t>
    </rPh>
    <rPh sb="2" eb="4">
      <t>フメイ</t>
    </rPh>
    <phoneticPr fontId="6"/>
  </si>
  <si>
    <t>林業</t>
    <rPh sb="0" eb="2">
      <t>リンギョウ</t>
    </rPh>
    <phoneticPr fontId="11"/>
  </si>
  <si>
    <t>漁業</t>
    <rPh sb="0" eb="2">
      <t>ギョギョウ</t>
    </rPh>
    <phoneticPr fontId="11"/>
  </si>
  <si>
    <t>パルプ・紙・
木製品</t>
  </si>
  <si>
    <t>プラスチック
製品</t>
  </si>
  <si>
    <t>その他の窯業・
土石製品</t>
  </si>
  <si>
    <t>自動車</t>
    <rPh sb="0" eb="3">
      <t>ジドウシャ</t>
    </rPh>
    <phoneticPr fontId="11"/>
  </si>
  <si>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</si>
  <si>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</si>
  <si>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</si>
  <si>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</si>
  <si>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</si>
  <si>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</si>
  <si>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3"/>
  </si>
  <si>
    <t>分類不明</t>
    <rPh sb="0" eb="2">
      <t>ブンルイ</t>
    </rPh>
    <rPh sb="2" eb="4">
      <t>フメイ</t>
    </rPh>
    <phoneticPr fontId="3"/>
  </si>
  <si>
    <t>家計外消費
支出（列）</t>
  </si>
  <si>
    <t>一般政府
消費支出</t>
  </si>
  <si>
    <t>県内総固定
資本形成
（公的）</t>
  </si>
  <si>
    <t>県内総固定
資本形成
（民間）</t>
  </si>
  <si>
    <t>県内最終
需要計</t>
  </si>
  <si>
    <t>県内需要合計</t>
  </si>
  <si>
    <t>移出</t>
    <rPh sb="0" eb="2">
      <t>イシュツ</t>
    </rPh>
    <phoneticPr fontId="11"/>
  </si>
  <si>
    <t>移輸出計</t>
    <rPh sb="0" eb="1">
      <t>イ</t>
    </rPh>
    <rPh sb="1" eb="3">
      <t>ユシュツ</t>
    </rPh>
    <rPh sb="3" eb="4">
      <t>ケイ</t>
    </rPh>
    <phoneticPr fontId="11"/>
  </si>
  <si>
    <t>（控除）移入</t>
  </si>
  <si>
    <t>（控除）
移輸入計</t>
  </si>
  <si>
    <t>最終需要
部門計</t>
    <rPh sb="5" eb="7">
      <t>ブモン</t>
    </rPh>
    <phoneticPr fontId="11"/>
  </si>
  <si>
    <t>間接税（関税・輸入品商品税を除く。）</t>
    <rPh sb="7" eb="9">
      <t>ユニュウ</t>
    </rPh>
    <rPh sb="9" eb="10">
      <t>ヒン</t>
    </rPh>
    <rPh sb="10" eb="12">
      <t>ショウヒン</t>
    </rPh>
    <rPh sb="12" eb="13">
      <t>ゼイ</t>
    </rPh>
    <phoneticPr fontId="7"/>
  </si>
  <si>
    <t>生産者価格評価表　 43部門</t>
    <phoneticPr fontId="6"/>
  </si>
  <si>
    <t>89</t>
  </si>
  <si>
    <t>90</t>
  </si>
  <si>
    <t>雇用表　 43部門</t>
    <phoneticPr fontId="11"/>
  </si>
  <si>
    <t>各種係数表　43部門</t>
    <phoneticPr fontId="6"/>
  </si>
  <si>
    <t>４３部門</t>
    <rPh sb="2" eb="4">
      <t>ブモン</t>
    </rPh>
    <phoneticPr fontId="3"/>
  </si>
  <si>
    <r>
      <rPr>
        <b/>
        <sz val="12"/>
        <rFont val="Calibri"/>
        <family val="1"/>
      </rPr>
      <t xml:space="preserve">Ḿ </t>
    </r>
    <r>
      <rPr>
        <b/>
        <sz val="12"/>
        <rFont val="UD デジタル 教科書体 NK-R"/>
        <family val="1"/>
        <charset val="128"/>
      </rPr>
      <t>輸入率対角行列 43部門</t>
    </r>
    <rPh sb="12" eb="14">
      <t>ブモン</t>
    </rPh>
    <phoneticPr fontId="10"/>
  </si>
  <si>
    <t>概要</t>
    <rPh sb="0" eb="2">
      <t>ガイヨウ</t>
    </rPh>
    <phoneticPr fontId="9"/>
  </si>
  <si>
    <t>投入係数表　 43部門</t>
    <rPh sb="0" eb="2">
      <t>トウニュウ</t>
    </rPh>
    <rPh sb="2" eb="4">
      <t>ケイスウ</t>
    </rPh>
    <phoneticPr fontId="6"/>
  </si>
  <si>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6"/>
  </si>
  <si>
    <t>2015年　愛知県産業連関表 生産波及推計ツール 43部門</t>
    <rPh sb="4" eb="5">
      <t>ネン</t>
    </rPh>
    <rPh sb="6" eb="9">
      <t>アイチケン</t>
    </rPh>
    <rPh sb="9" eb="11">
      <t>サンギョウ</t>
    </rPh>
    <rPh sb="11" eb="14">
      <t>レンカンヒョウ</t>
    </rPh>
    <phoneticPr fontId="9"/>
  </si>
  <si>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6"/>
  </si>
  <si>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6"/>
  </si>
  <si>
    <t>⑧　生産波及が達成される期間は不明です。</t>
    <rPh sb="2" eb="4">
      <t>セイサン</t>
    </rPh>
    <rPh sb="4" eb="6">
      <t>ハキュウ</t>
    </rPh>
    <rPh sb="7" eb="9">
      <t>タッセイ</t>
    </rPh>
    <rPh sb="12" eb="14">
      <t>キカン</t>
    </rPh>
    <rPh sb="15" eb="17">
      <t>フメイ</t>
    </rPh>
    <phoneticPr fontId="6"/>
  </si>
  <si>
    <t>生産波及
総合</t>
    <rPh sb="0" eb="2">
      <t>セイサン</t>
    </rPh>
    <rPh sb="2" eb="4">
      <t>ハキュウ</t>
    </rPh>
    <rPh sb="5" eb="7">
      <t>ソウゴウ</t>
    </rPh>
    <phoneticPr fontId="3"/>
  </si>
  <si>
    <t>生産波及
直接</t>
    <rPh sb="0" eb="2">
      <t>セイサン</t>
    </rPh>
    <rPh sb="2" eb="4">
      <t>ハキュウ</t>
    </rPh>
    <rPh sb="5" eb="7">
      <t>チョクセツ</t>
    </rPh>
    <phoneticPr fontId="3"/>
  </si>
  <si>
    <t>生産波及
間接１次</t>
    <rPh sb="0" eb="2">
      <t>セイサン</t>
    </rPh>
    <rPh sb="2" eb="4">
      <t>ハキュウ</t>
    </rPh>
    <rPh sb="5" eb="7">
      <t>カンセツ</t>
    </rPh>
    <rPh sb="7" eb="9">
      <t>イチジ</t>
    </rPh>
    <phoneticPr fontId="3"/>
  </si>
  <si>
    <t>生産波及
間接２次</t>
    <rPh sb="0" eb="2">
      <t>セイサン</t>
    </rPh>
    <rPh sb="2" eb="4">
      <t>ハキュウ</t>
    </rPh>
    <rPh sb="5" eb="7">
      <t>カンセツ</t>
    </rPh>
    <rPh sb="7" eb="9">
      <t>ニジ</t>
    </rPh>
    <phoneticPr fontId="3"/>
  </si>
  <si>
    <t>粗付加価値
波及　総合</t>
    <rPh sb="0" eb="1">
      <t>ソ</t>
    </rPh>
    <rPh sb="1" eb="3">
      <t>フカ</t>
    </rPh>
    <rPh sb="3" eb="5">
      <t>カチ</t>
    </rPh>
    <rPh sb="6" eb="8">
      <t>ハキュウ</t>
    </rPh>
    <rPh sb="9" eb="11">
      <t>ソウゴウ</t>
    </rPh>
    <phoneticPr fontId="3"/>
  </si>
  <si>
    <t>就業者
波及　総合</t>
    <rPh sb="0" eb="2">
      <t>シュウギョウ</t>
    </rPh>
    <rPh sb="2" eb="3">
      <t>モノ</t>
    </rPh>
    <rPh sb="4" eb="6">
      <t>ハキュウ</t>
    </rPh>
    <rPh sb="7" eb="9">
      <t>ソウゴウ</t>
    </rPh>
    <phoneticPr fontId="3"/>
  </si>
  <si>
    <t>生産波及　直接</t>
    <rPh sb="0" eb="2">
      <t>セイサン</t>
    </rPh>
    <rPh sb="2" eb="4">
      <t>ハキュウ</t>
    </rPh>
    <rPh sb="5" eb="7">
      <t>チョクセツ</t>
    </rPh>
    <phoneticPr fontId="3"/>
  </si>
  <si>
    <t>生産波及　間接１次</t>
    <rPh sb="0" eb="2">
      <t>セイサン</t>
    </rPh>
    <rPh sb="2" eb="4">
      <t>ハキュウ</t>
    </rPh>
    <rPh sb="5" eb="7">
      <t>カンセツ</t>
    </rPh>
    <rPh sb="7" eb="9">
      <t>イチジ</t>
    </rPh>
    <phoneticPr fontId="23"/>
  </si>
  <si>
    <t>生産波及　直接+間接１次</t>
    <rPh sb="0" eb="2">
      <t>セイサン</t>
    </rPh>
    <rPh sb="2" eb="4">
      <t>ハキュウ</t>
    </rPh>
    <rPh sb="5" eb="7">
      <t>チョクセツ</t>
    </rPh>
    <rPh sb="8" eb="10">
      <t>カンセツ</t>
    </rPh>
    <rPh sb="10" eb="12">
      <t>イチジ</t>
    </rPh>
    <phoneticPr fontId="3"/>
  </si>
  <si>
    <t>雇用者所得　波及</t>
    <rPh sb="0" eb="3">
      <t>コヨウシャ</t>
    </rPh>
    <rPh sb="3" eb="5">
      <t>ショトク</t>
    </rPh>
    <rPh sb="6" eb="8">
      <t>ハキュウ</t>
    </rPh>
    <phoneticPr fontId="3"/>
  </si>
  <si>
    <t>消費支出　波及</t>
    <rPh sb="0" eb="2">
      <t>ショウヒ</t>
    </rPh>
    <rPh sb="2" eb="4">
      <t>シシュツ</t>
    </rPh>
    <rPh sb="5" eb="7">
      <t>ハキュウ</t>
    </rPh>
    <phoneticPr fontId="3"/>
  </si>
  <si>
    <t>生産波及　間接２次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</si>
  <si>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</si>
  <si>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粗付加価値　波及</t>
    <rPh sb="0" eb="1">
      <t>ソ</t>
    </rPh>
    <rPh sb="1" eb="3">
      <t>フカ</t>
    </rPh>
    <rPh sb="3" eb="5">
      <t>カチ</t>
    </rPh>
    <rPh sb="6" eb="8">
      <t>ハキュウ</t>
    </rPh>
    <phoneticPr fontId="3"/>
  </si>
  <si>
    <t>就業者　波及</t>
    <rPh sb="0" eb="2">
      <t>シュウギョウ</t>
    </rPh>
    <rPh sb="2" eb="3">
      <t>シャ</t>
    </rPh>
    <rPh sb="4" eb="6">
      <t>ハキュウ</t>
    </rPh>
    <phoneticPr fontId="3"/>
  </si>
  <si>
    <t>生産波及総合 ÷ 生産波及直接</t>
    <rPh sb="0" eb="2">
      <t>セイサン</t>
    </rPh>
    <rPh sb="2" eb="4">
      <t>ハキュウ</t>
    </rPh>
    <rPh sb="4" eb="6">
      <t>ソウゴウ</t>
    </rPh>
    <rPh sb="9" eb="11">
      <t>セイサン</t>
    </rPh>
    <rPh sb="11" eb="13">
      <t>ハキュウ</t>
    </rPh>
    <rPh sb="13" eb="15">
      <t>チョクセツ</t>
    </rPh>
    <phoneticPr fontId="23"/>
  </si>
  <si>
    <t>100万円</t>
    <rPh sb="3" eb="5">
      <t>マンエン</t>
    </rPh>
    <phoneticPr fontId="23"/>
  </si>
  <si>
    <t>シート名</t>
    <rPh sb="3" eb="4">
      <t>メイ</t>
    </rPh>
    <phoneticPr fontId="9"/>
  </si>
  <si>
    <t>生産波及　直接
購入者価格分</t>
    <rPh sb="0" eb="2">
      <t>セイサン</t>
    </rPh>
    <rPh sb="2" eb="4">
      <t>ハキュウ</t>
    </rPh>
    <rPh sb="5" eb="7">
      <t>チョクセツ</t>
    </rPh>
    <rPh sb="8" eb="11">
      <t>コウニュウシャ</t>
    </rPh>
    <rPh sb="11" eb="13">
      <t>カカク</t>
    </rPh>
    <rPh sb="13" eb="14">
      <t>ブン</t>
    </rPh>
    <phoneticPr fontId="4"/>
  </si>
  <si>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</si>
  <si>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</si>
  <si>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間接1次</t>
    <rPh sb="0" eb="2">
      <t>セイサン</t>
    </rPh>
    <rPh sb="2" eb="4">
      <t>ハキュウ</t>
    </rPh>
    <rPh sb="7" eb="9">
      <t>イチジ</t>
    </rPh>
    <phoneticPr fontId="3"/>
  </si>
  <si>
    <t>粗付加価値　波及</t>
    <rPh sb="0" eb="1">
      <t>ソ</t>
    </rPh>
    <rPh sb="1" eb="3">
      <t>フカ</t>
    </rPh>
    <rPh sb="3" eb="5">
      <t>カチ</t>
    </rPh>
    <rPh sb="6" eb="8">
      <t>ハキュウ</t>
    </rPh>
    <phoneticPr fontId="23"/>
  </si>
  <si>
    <t>生産波及
直接＋間接1次</t>
    <rPh sb="0" eb="2">
      <t>セイサン</t>
    </rPh>
    <rPh sb="2" eb="4">
      <t>ハキュウ</t>
    </rPh>
    <rPh sb="5" eb="7">
      <t>チョクセツ</t>
    </rPh>
    <rPh sb="8" eb="10">
      <t>カンセツ</t>
    </rPh>
    <rPh sb="10" eb="12">
      <t>イチジ</t>
    </rPh>
    <phoneticPr fontId="23"/>
  </si>
  <si>
    <t>生産波及
間接2次</t>
    <rPh sb="0" eb="2">
      <t>セイサン</t>
    </rPh>
    <rPh sb="2" eb="4">
      <t>ハキュウ</t>
    </rPh>
    <rPh sb="7" eb="9">
      <t>ニジ</t>
    </rPh>
    <phoneticPr fontId="23"/>
  </si>
  <si>
    <t>生産波及
総合</t>
    <rPh sb="0" eb="2">
      <t>セイサン</t>
    </rPh>
    <rPh sb="2" eb="4">
      <t>ハキュウ</t>
    </rPh>
    <rPh sb="5" eb="7">
      <t>ソウゴウ</t>
    </rPh>
    <phoneticPr fontId="23"/>
  </si>
  <si>
    <t>就業者　波及</t>
    <rPh sb="0" eb="2">
      <t>シュウギョウ</t>
    </rPh>
    <rPh sb="2" eb="3">
      <t>モノ</t>
    </rPh>
    <rPh sb="4" eb="6">
      <t>ハキュウ</t>
    </rPh>
    <phoneticPr fontId="23"/>
  </si>
  <si>
    <t>波及推計表
４３部門</t>
    <rPh sb="0" eb="2">
      <t>ハキュウ</t>
    </rPh>
    <rPh sb="2" eb="4">
      <t>スイケイ</t>
    </rPh>
    <rPh sb="4" eb="5">
      <t>ヒョウ</t>
    </rPh>
    <phoneticPr fontId="6"/>
  </si>
  <si>
    <t>　この生産波及推計ツールは、２０１５年愛知県産業連関表の係数等を用いて県内の消費、投資等の需要増加がもたらす県内への生産波及を推計するものです。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2">
      <t>アイチケン</t>
    </rPh>
    <rPh sb="22" eb="24">
      <t>サンギョウ</t>
    </rPh>
    <rPh sb="24" eb="27">
      <t>レンカンヒョウ</t>
    </rPh>
    <rPh sb="28" eb="30">
      <t>ケイスウ</t>
    </rPh>
    <rPh sb="30" eb="31">
      <t>ナド</t>
    </rPh>
    <rPh sb="32" eb="33">
      <t>モチ</t>
    </rPh>
    <rPh sb="35" eb="37">
      <t>ケンナイ</t>
    </rPh>
    <rPh sb="38" eb="40">
      <t>ショウヒ</t>
    </rPh>
    <rPh sb="41" eb="43">
      <t>トウシ</t>
    </rPh>
    <rPh sb="43" eb="44">
      <t>トウ</t>
    </rPh>
    <rPh sb="74" eb="76">
      <t>ガイトウ</t>
    </rPh>
    <rPh sb="101" eb="103">
      <t>ハキュウ</t>
    </rPh>
    <rPh sb="104" eb="106">
      <t>スイケイ</t>
    </rPh>
    <phoneticPr fontId="6"/>
  </si>
  <si>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6"/>
  </si>
  <si>
    <t>⑨　推計方法の見直し、データ更新等により、生産波及推計ツールの内容を予告なく変更することがあります。変更した場合は最終更新日を更新します。</t>
    <rPh sb="2" eb="4">
      <t>スイケイ</t>
    </rPh>
    <phoneticPr fontId="6"/>
  </si>
  <si>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2"/>
  </si>
  <si>
    <t xml:space="preserve"> 新規需要を賄うため県外生産物の流通で発生するマージンのうち県内流通・運輸事業者分</t>
    <rPh sb="1" eb="3">
      <t>シンキ</t>
    </rPh>
    <rPh sb="3" eb="5">
      <t>ジュヨウ</t>
    </rPh>
    <rPh sb="6" eb="7">
      <t>マカナ</t>
    </rPh>
    <rPh sb="11" eb="12">
      <t>ガイ</t>
    </rPh>
    <rPh sb="12" eb="14">
      <t>セイサン</t>
    </rPh>
    <rPh sb="14" eb="15">
      <t>モノ</t>
    </rPh>
    <rPh sb="16" eb="18">
      <t>リュウツウ</t>
    </rPh>
    <rPh sb="19" eb="21">
      <t>ハッセイ</t>
    </rPh>
    <phoneticPr fontId="3"/>
  </si>
  <si>
    <t xml:space="preserve"> 県内生産に伴い発生するマージン及び新規需要を賄うため県外生産物の流通で発生するマージンのうち県外流通・運輸事業者分</t>
    <rPh sb="31" eb="32">
      <t>モノ</t>
    </rPh>
    <phoneticPr fontId="23"/>
  </si>
  <si>
    <t>県内需要合計</t>
    <rPh sb="0" eb="1">
      <t>ケン</t>
    </rPh>
    <phoneticPr fontId="3"/>
  </si>
  <si>
    <t>県内自給率</t>
    <rPh sb="0" eb="1">
      <t>ケン</t>
    </rPh>
    <phoneticPr fontId="3"/>
  </si>
  <si>
    <t>購入者価格と生産者価格との差額のうち，商業部門に投入された金額及びその割合。国の平成２７年産業連関表の商業マージン額／総需要により推計。</t>
    <phoneticPr fontId="3"/>
  </si>
  <si>
    <t>購入者価格と生産者価格との差額のうち，運輸部門に投入された金額及びその割合。国の平成２７年産業連関表の商業マージン額／総需要により推計。</t>
    <phoneticPr fontId="3"/>
  </si>
  <si>
    <t>単位行列表　43部門</t>
    <rPh sb="0" eb="2">
      <t>タンイ</t>
    </rPh>
    <rPh sb="2" eb="4">
      <t>ギョウレツ</t>
    </rPh>
    <rPh sb="4" eb="5">
      <t>ヒョウ</t>
    </rPh>
    <rPh sb="8" eb="10">
      <t>ブモン</t>
    </rPh>
    <phoneticPr fontId="10"/>
  </si>
  <si>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6"/>
  </si>
  <si>
    <t>従業者数</t>
    <rPh sb="0" eb="3">
      <t>ジュウギョウシャ</t>
    </rPh>
    <rPh sb="3" eb="4">
      <t>スウ</t>
    </rPh>
    <phoneticPr fontId="3"/>
  </si>
  <si>
    <t>雇用者数</t>
    <rPh sb="0" eb="3">
      <t>コヨウシャ</t>
    </rPh>
    <rPh sb="3" eb="4">
      <t>スウ</t>
    </rPh>
    <phoneticPr fontId="3"/>
  </si>
  <si>
    <t>利用の手引</t>
    <rPh sb="0" eb="2">
      <t>リヨウ</t>
    </rPh>
    <rPh sb="3" eb="5">
      <t>テビ</t>
    </rPh>
    <phoneticPr fontId="6"/>
  </si>
  <si>
    <t>生産波及推計結果</t>
    <rPh sb="0" eb="2">
      <t>セイサン</t>
    </rPh>
    <rPh sb="2" eb="4">
      <t>ハキュウ</t>
    </rPh>
    <rPh sb="4" eb="6">
      <t>スイケイ</t>
    </rPh>
    <rPh sb="6" eb="8">
      <t>ケッカ</t>
    </rPh>
    <phoneticPr fontId="3"/>
  </si>
  <si>
    <t>まとめ　生産波及推計結果</t>
    <rPh sb="10" eb="11">
      <t>ケツ</t>
    </rPh>
    <rPh sb="11" eb="12">
      <t>ハテ</t>
    </rPh>
    <phoneticPr fontId="3"/>
  </si>
  <si>
    <t>県内で発生した需要のうち，移輸入分を含まず，県内で生産された財・サービスのみによって賄われる割合。平成２７年愛知県産業連関表から算出（１－（移輸入／県内需要合計））。</t>
    <phoneticPr fontId="3"/>
  </si>
  <si>
    <t>各産業が生産を1単位増加したときに，新たな雇用者が何人必要になるかを示す係数。県の雇用表と取引基本表の（有給役員数＋常用雇用者数＋臨時・日雇雇用者数）／県内。</t>
    <phoneticPr fontId="3"/>
  </si>
  <si>
    <t>生産場所が不明な場合</t>
    <rPh sb="0" eb="2">
      <t>セイサン</t>
    </rPh>
    <rPh sb="2" eb="4">
      <t>バショ</t>
    </rPh>
    <rPh sb="5" eb="7">
      <t>フメイ</t>
    </rPh>
    <rPh sb="8" eb="10">
      <t>バアイ</t>
    </rPh>
    <phoneticPr fontId="4"/>
  </si>
  <si>
    <t xml:space="preserve"> S  </t>
    <phoneticPr fontId="9"/>
  </si>
  <si>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43部門</t>
    </r>
    <rPh sb="32" eb="34">
      <t>ブモン</t>
    </rPh>
    <phoneticPr fontId="10"/>
  </si>
  <si>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41" eb="43">
      <t>ブモン</t>
    </rPh>
    <phoneticPr fontId="10"/>
  </si>
  <si>
    <t>県外商業・運輸マージン（控除）</t>
    <rPh sb="0" eb="1">
      <t>ケン</t>
    </rPh>
    <rPh sb="1" eb="2">
      <t>ガイ</t>
    </rPh>
    <rPh sb="2" eb="4">
      <t>ショウギョウ</t>
    </rPh>
    <rPh sb="5" eb="7">
      <t>ウンユ</t>
    </rPh>
    <phoneticPr fontId="3"/>
  </si>
  <si>
    <t>①　あらかじめ需要増加額と各部門の内訳を設定し、「２入力と結果」のシートの入力欄に入力して下さい。（単位：100万円）</t>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phoneticPr fontId="6"/>
  </si>
  <si>
    <t>県内</t>
    <rPh sb="0" eb="2">
      <t>ケンナイ</t>
    </rPh>
    <phoneticPr fontId="9"/>
  </si>
  <si>
    <t>県外</t>
    <rPh sb="0" eb="2">
      <t>ケンガイ</t>
    </rPh>
    <phoneticPr fontId="9"/>
  </si>
  <si>
    <t>マージン額</t>
    <rPh sb="4" eb="5">
      <t>ガク</t>
    </rPh>
    <phoneticPr fontId="9"/>
  </si>
  <si>
    <t>県内マージン額</t>
    <rPh sb="0" eb="2">
      <t>ケンナイ</t>
    </rPh>
    <rPh sb="6" eb="7">
      <t>ガク</t>
    </rPh>
    <phoneticPr fontId="9"/>
  </si>
  <si>
    <t>入力額　自動車</t>
    <rPh sb="0" eb="2">
      <t>ニュウリョク</t>
    </rPh>
    <rPh sb="2" eb="3">
      <t>ガク</t>
    </rPh>
    <rPh sb="4" eb="7">
      <t>ジドウシャ</t>
    </rPh>
    <phoneticPr fontId="9"/>
  </si>
  <si>
    <t>県外マージン額</t>
    <rPh sb="0" eb="2">
      <t>ケンガイ</t>
    </rPh>
    <rPh sb="6" eb="7">
      <t>ガク</t>
    </rPh>
    <phoneticPr fontId="9"/>
  </si>
  <si>
    <t>運輸・郵便</t>
    <phoneticPr fontId="3"/>
  </si>
  <si>
    <t>生産場所が愛知県内</t>
  </si>
  <si>
    <t>入力額　 商業 マージン額</t>
    <rPh sb="0" eb="2">
      <t>ニュウリョク</t>
    </rPh>
    <rPh sb="2" eb="3">
      <t>ガク</t>
    </rPh>
    <rPh sb="5" eb="7">
      <t>ショウギョウ</t>
    </rPh>
    <rPh sb="12" eb="13">
      <t>ガク</t>
    </rPh>
    <phoneticPr fontId="9"/>
  </si>
  <si>
    <t>入力額　運輸・郵便　マージン額</t>
    <rPh sb="0" eb="3">
      <t>ニュウリョクガク</t>
    </rPh>
    <rPh sb="14" eb="15">
      <t>ガク</t>
    </rPh>
    <phoneticPr fontId="9"/>
  </si>
  <si>
    <t>9111</t>
  </si>
  <si>
    <t>賃金・俸給</t>
  </si>
  <si>
    <t>0111</t>
  </si>
  <si>
    <t>穀類</t>
  </si>
  <si>
    <t>0112</t>
  </si>
  <si>
    <t>いも・豆類</t>
  </si>
  <si>
    <t>0113</t>
  </si>
  <si>
    <t>野菜</t>
  </si>
  <si>
    <t>0114</t>
  </si>
  <si>
    <t>果実</t>
  </si>
  <si>
    <t>0115</t>
  </si>
  <si>
    <t>その他の食用作物</t>
  </si>
  <si>
    <t>0116</t>
  </si>
  <si>
    <t>非食用作物</t>
  </si>
  <si>
    <t>0121</t>
  </si>
  <si>
    <t>畜産</t>
  </si>
  <si>
    <t>0131</t>
  </si>
  <si>
    <t>農業サービス</t>
  </si>
  <si>
    <t>0151</t>
  </si>
  <si>
    <t>育林</t>
  </si>
  <si>
    <t>0152</t>
  </si>
  <si>
    <t>素材</t>
  </si>
  <si>
    <t>0153</t>
  </si>
  <si>
    <t>特用林産物</t>
  </si>
  <si>
    <t>0171</t>
  </si>
  <si>
    <t>海面漁業</t>
  </si>
  <si>
    <t>0172</t>
  </si>
  <si>
    <t>内水面漁業</t>
  </si>
  <si>
    <t>0611</t>
  </si>
  <si>
    <t>石炭・原油・天然ガス</t>
  </si>
  <si>
    <t>0621</t>
  </si>
  <si>
    <t>砂利・砕石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</si>
  <si>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</si>
  <si>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</si>
  <si>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</si>
  <si>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</si>
  <si>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</si>
  <si>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</si>
  <si>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</si>
  <si>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</si>
  <si>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</si>
  <si>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</si>
  <si>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</si>
  <si>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</si>
  <si>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</si>
  <si>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</si>
  <si>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</si>
  <si>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</si>
  <si>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</si>
  <si>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</si>
  <si>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</si>
  <si>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</si>
  <si>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</si>
  <si>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飼料・有機質肥料（別掲を除く。）</t>
  </si>
  <si>
    <t>1141</t>
  </si>
  <si>
    <t>たばこ</t>
  </si>
  <si>
    <t>1511</t>
  </si>
  <si>
    <t>紡績糸</t>
    <rPh sb="2" eb="3">
      <t>イト</t>
    </rPh>
    <phoneticPr fontId="8"/>
  </si>
  <si>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</si>
  <si>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</si>
  <si>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</si>
  <si>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</si>
  <si>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</si>
  <si>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</si>
  <si>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</si>
  <si>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</si>
  <si>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</si>
  <si>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</si>
  <si>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</si>
  <si>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</si>
  <si>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</si>
  <si>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</si>
  <si>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</si>
  <si>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</si>
  <si>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</si>
  <si>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</si>
  <si>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</si>
  <si>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家具・装備品</t>
  </si>
  <si>
    <t>1631</t>
  </si>
  <si>
    <t>パルプ</t>
  </si>
  <si>
    <t>1632</t>
  </si>
  <si>
    <t>紙・板紙</t>
  </si>
  <si>
    <t>加工紙</t>
    <rPh sb="0" eb="2">
      <t>カコウ</t>
    </rPh>
    <rPh sb="2" eb="3">
      <t>カミ</t>
    </rPh>
    <phoneticPr fontId="8"/>
  </si>
  <si>
    <t>1641</t>
  </si>
  <si>
    <t>紙製容器</t>
  </si>
  <si>
    <t>1649</t>
  </si>
  <si>
    <t>その他の紙加工品</t>
  </si>
  <si>
    <t>1911</t>
  </si>
  <si>
    <t>印刷・製版・製本</t>
  </si>
  <si>
    <t>2011</t>
  </si>
  <si>
    <t>化学肥料</t>
  </si>
  <si>
    <t>2021</t>
  </si>
  <si>
    <t>ソーダ工業製品</t>
  </si>
  <si>
    <t>2029</t>
  </si>
  <si>
    <t>その他の無機化学工業製品</t>
  </si>
  <si>
    <t>2031</t>
  </si>
  <si>
    <t>石油化学系基礎製品</t>
  </si>
  <si>
    <t>2041</t>
  </si>
  <si>
    <t>脂肪族中間物・環式中間物・合成染料・有機顔料</t>
  </si>
  <si>
    <t>2042</t>
  </si>
  <si>
    <t>合成ゴム</t>
  </si>
  <si>
    <t>2049</t>
  </si>
  <si>
    <t>その他の有機化学工業製品</t>
  </si>
  <si>
    <t>2051</t>
  </si>
  <si>
    <t>合成樹脂</t>
  </si>
  <si>
    <t>2061</t>
  </si>
  <si>
    <t>化学繊維</t>
  </si>
  <si>
    <t>2071</t>
  </si>
  <si>
    <t>医薬品</t>
  </si>
  <si>
    <t>2081</t>
  </si>
  <si>
    <t>油脂加工製品・界面活性剤</t>
  </si>
  <si>
    <t>2082</t>
  </si>
  <si>
    <t>化粧品・歯磨</t>
  </si>
  <si>
    <t>2083</t>
  </si>
  <si>
    <t>塗料・印刷インキ</t>
  </si>
  <si>
    <t>2084</t>
  </si>
  <si>
    <t>農薬</t>
  </si>
  <si>
    <t>2089</t>
  </si>
  <si>
    <t>その他の化学最終製品</t>
  </si>
  <si>
    <t>2111</t>
  </si>
  <si>
    <t>石油製品</t>
  </si>
  <si>
    <t>2121</t>
  </si>
  <si>
    <t>石炭製品</t>
  </si>
  <si>
    <t>2211</t>
  </si>
  <si>
    <t>2221</t>
  </si>
  <si>
    <t>タイヤ・チューブ</t>
  </si>
  <si>
    <t>2229</t>
  </si>
  <si>
    <t>その他のゴム製品</t>
  </si>
  <si>
    <t>2311</t>
  </si>
  <si>
    <t>革製履物</t>
  </si>
  <si>
    <t>2312</t>
  </si>
  <si>
    <t>なめし革・革製品・毛皮（革製履物を除く。）</t>
  </si>
  <si>
    <t>2511</t>
  </si>
  <si>
    <t>ガラス・ガラス製品</t>
  </si>
  <si>
    <t>2521</t>
  </si>
  <si>
    <t>セメント・セメント製品</t>
  </si>
  <si>
    <t>2531</t>
  </si>
  <si>
    <t>2591</t>
  </si>
  <si>
    <t>建設用土石製品</t>
  </si>
  <si>
    <t>2599</t>
  </si>
  <si>
    <t>2611</t>
  </si>
  <si>
    <t>銑鉄・粗鋼</t>
  </si>
  <si>
    <t>鉄屑</t>
  </si>
  <si>
    <t>2621</t>
  </si>
  <si>
    <t>熱間圧延鋼材</t>
  </si>
  <si>
    <t>2622</t>
  </si>
  <si>
    <t>鋼管</t>
  </si>
  <si>
    <t>2623</t>
  </si>
  <si>
    <t>冷延・めっき鋼材</t>
  </si>
  <si>
    <t>2631</t>
  </si>
  <si>
    <t>鋳鍛造品（鉄）</t>
  </si>
  <si>
    <t>2699</t>
  </si>
  <si>
    <t>その他の鉄鋼製品</t>
  </si>
  <si>
    <t>2711</t>
  </si>
  <si>
    <t>非鉄金属製錬・精製</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</si>
  <si>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</si>
  <si>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</si>
  <si>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</si>
  <si>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</si>
  <si>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</si>
  <si>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</si>
  <si>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</si>
  <si>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</si>
  <si>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</si>
  <si>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</si>
  <si>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</si>
  <si>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</si>
  <si>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その他の金属製品</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</si>
  <si>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</si>
  <si>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</si>
  <si>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</si>
  <si>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</si>
  <si>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</si>
  <si>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</si>
  <si>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</si>
  <si>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</si>
  <si>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</si>
  <si>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</si>
  <si>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</si>
  <si>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</si>
  <si>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</si>
  <si>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</si>
  <si>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</si>
  <si>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</si>
  <si>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</si>
  <si>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</si>
  <si>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</si>
  <si>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</si>
  <si>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</si>
  <si>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</si>
  <si>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</si>
  <si>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</si>
  <si>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</si>
  <si>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</si>
  <si>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</si>
  <si>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</si>
  <si>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</si>
  <si>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</si>
  <si>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</si>
  <si>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</si>
  <si>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</si>
  <si>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</si>
  <si>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</si>
  <si>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</si>
  <si>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</si>
  <si>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</si>
  <si>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</si>
  <si>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電子デバイス</t>
  </si>
  <si>
    <t>3299</t>
  </si>
  <si>
    <t>その他の電子部品</t>
  </si>
  <si>
    <t>3311</t>
  </si>
  <si>
    <t>産業用電気機器</t>
  </si>
  <si>
    <t>3321</t>
  </si>
  <si>
    <t>民生用電気機器</t>
  </si>
  <si>
    <t>3331</t>
  </si>
  <si>
    <t>電子応用装置</t>
  </si>
  <si>
    <t>3332</t>
  </si>
  <si>
    <t>電気計測器</t>
  </si>
  <si>
    <t>3399</t>
  </si>
  <si>
    <t>その他の電気機械</t>
  </si>
  <si>
    <t>3411</t>
  </si>
  <si>
    <t>通信機器</t>
  </si>
  <si>
    <t>3412</t>
  </si>
  <si>
    <t>映像・音響機器</t>
  </si>
  <si>
    <t>3421</t>
  </si>
  <si>
    <t>電子計算機・同附属装置</t>
  </si>
  <si>
    <t>3511</t>
  </si>
  <si>
    <t>乗用車</t>
  </si>
  <si>
    <t>3521</t>
  </si>
  <si>
    <t>その他の自動車</t>
  </si>
  <si>
    <t>3531</t>
  </si>
  <si>
    <t>自動車部品・同附属品</t>
  </si>
  <si>
    <t>3541</t>
  </si>
  <si>
    <t>船舶・同修理</t>
  </si>
  <si>
    <t>3591</t>
  </si>
  <si>
    <t>鉄道車両・同修理</t>
  </si>
  <si>
    <t>3592</t>
  </si>
  <si>
    <t>航空機・同修理</t>
  </si>
  <si>
    <t>3599</t>
  </si>
  <si>
    <t>3911</t>
  </si>
  <si>
    <t>がん具・運動用品</t>
  </si>
  <si>
    <t>3919</t>
  </si>
  <si>
    <t>3921</t>
  </si>
  <si>
    <t>再生資源回収・加工処理</t>
  </si>
  <si>
    <t>4111</t>
  </si>
  <si>
    <t>住宅建築</t>
  </si>
  <si>
    <t>4112</t>
  </si>
  <si>
    <t>非住宅建築</t>
  </si>
  <si>
    <t>4121</t>
  </si>
  <si>
    <t>建設補修</t>
  </si>
  <si>
    <t>4131</t>
  </si>
  <si>
    <t>公共事業</t>
  </si>
  <si>
    <t>4191</t>
  </si>
  <si>
    <t>その他の土木建設</t>
  </si>
  <si>
    <t>4611</t>
  </si>
  <si>
    <t>電力</t>
  </si>
  <si>
    <t>4621</t>
  </si>
  <si>
    <t>都市ガス</t>
  </si>
  <si>
    <t>4622</t>
  </si>
  <si>
    <t>熱供給業</t>
  </si>
  <si>
    <t>4711</t>
  </si>
  <si>
    <t>4811</t>
  </si>
  <si>
    <t>5111</t>
  </si>
  <si>
    <t>卸売</t>
  </si>
  <si>
    <t>5112</t>
  </si>
  <si>
    <t>小売</t>
  </si>
  <si>
    <t>5311</t>
  </si>
  <si>
    <t>金融</t>
  </si>
  <si>
    <t>5312</t>
  </si>
  <si>
    <t>保険</t>
  </si>
  <si>
    <t>5511</t>
  </si>
  <si>
    <t>不動産仲介及び賃貸</t>
  </si>
  <si>
    <t>5521</t>
  </si>
  <si>
    <t>住宅賃貸料</t>
  </si>
  <si>
    <t>5531</t>
  </si>
  <si>
    <t>住宅賃貸料（帰属家賃）</t>
    <rPh sb="0" eb="2">
      <t>ジュウタク</t>
    </rPh>
    <rPh sb="2" eb="5">
      <t>チンタイリョウ</t>
    </rPh>
    <rPh sb="6" eb="8">
      <t>キゾク</t>
    </rPh>
    <rPh sb="8" eb="10">
      <t>ヤチン</t>
    </rPh>
    <phoneticPr fontId="9"/>
  </si>
  <si>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</si>
  <si>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</si>
  <si>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</si>
  <si>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</si>
  <si>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</si>
  <si>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</si>
  <si>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</si>
  <si>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</si>
  <si>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</si>
  <si>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</si>
  <si>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</si>
  <si>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</si>
  <si>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</si>
  <si>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</si>
  <si>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</si>
  <si>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</si>
  <si>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</si>
  <si>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</si>
  <si>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</si>
  <si>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航空輸送</t>
  </si>
  <si>
    <t>5761</t>
  </si>
  <si>
    <t>貨物利用運送</t>
  </si>
  <si>
    <t>5771</t>
  </si>
  <si>
    <t>倉庫</t>
  </si>
  <si>
    <t>5781</t>
  </si>
  <si>
    <t>こん包</t>
  </si>
  <si>
    <t>5789</t>
  </si>
  <si>
    <t>その他の運輸附帯サービス</t>
  </si>
  <si>
    <t>5791</t>
  </si>
  <si>
    <t>郵便・信書便</t>
  </si>
  <si>
    <t>5911</t>
  </si>
  <si>
    <t>通信</t>
  </si>
  <si>
    <t>5921</t>
  </si>
  <si>
    <t>放送</t>
  </si>
  <si>
    <t>5931</t>
  </si>
  <si>
    <t>情報サービス</t>
  </si>
  <si>
    <t>5941</t>
  </si>
  <si>
    <t>インターネット附随サービス</t>
  </si>
  <si>
    <t>5951</t>
  </si>
  <si>
    <t>映像・音声・文字情報制作</t>
  </si>
  <si>
    <t>6111</t>
  </si>
  <si>
    <t>公務（中央）</t>
  </si>
  <si>
    <t>6112</t>
  </si>
  <si>
    <t>公務（地方）</t>
  </si>
  <si>
    <t>6311</t>
  </si>
  <si>
    <t>学校教育</t>
  </si>
  <si>
    <t>6312</t>
  </si>
  <si>
    <t>社会教育・その他の教育</t>
  </si>
  <si>
    <t>6321</t>
  </si>
  <si>
    <t>学術研究機関</t>
  </si>
  <si>
    <t>6322</t>
  </si>
  <si>
    <t>企業内研究開発</t>
  </si>
  <si>
    <t>6411</t>
  </si>
  <si>
    <t>医療</t>
  </si>
  <si>
    <t>6421</t>
  </si>
  <si>
    <t>保健衛生</t>
  </si>
  <si>
    <t>6431</t>
  </si>
  <si>
    <t>社会保険・社会福祉</t>
  </si>
  <si>
    <t>6441</t>
  </si>
  <si>
    <t>介護</t>
  </si>
  <si>
    <t>6599</t>
  </si>
  <si>
    <t>6611</t>
  </si>
  <si>
    <t>物品賃貸業（貸自動車業を除く。）</t>
  </si>
  <si>
    <t>6612</t>
  </si>
  <si>
    <t>貸自動車業</t>
  </si>
  <si>
    <t>6621</t>
  </si>
  <si>
    <t>広告</t>
  </si>
  <si>
    <t>6631</t>
  </si>
  <si>
    <t>自動車整備</t>
  </si>
  <si>
    <t>6632</t>
  </si>
  <si>
    <t>機械修理</t>
  </si>
  <si>
    <t>6699</t>
  </si>
  <si>
    <t>その他の対事業所サービス</t>
  </si>
  <si>
    <t>6711</t>
  </si>
  <si>
    <t>宿泊業</t>
  </si>
  <si>
    <t>6721</t>
  </si>
  <si>
    <t>飲食サービス</t>
  </si>
  <si>
    <t>6731</t>
  </si>
  <si>
    <t>洗濯・理容・美容・浴場業</t>
  </si>
  <si>
    <t>6741</t>
  </si>
  <si>
    <t>娯楽サービス</t>
  </si>
  <si>
    <t>6799</t>
  </si>
  <si>
    <t>その他の対個人サービス</t>
  </si>
  <si>
    <t>6811</t>
  </si>
  <si>
    <t>事務用品</t>
    <rPh sb="0" eb="2">
      <t>ジム</t>
    </rPh>
    <rPh sb="2" eb="4">
      <t>ヨウヒン</t>
    </rPh>
    <phoneticPr fontId="9"/>
  </si>
  <si>
    <t>6911</t>
  </si>
  <si>
    <t>分類不明</t>
    <rPh sb="0" eb="2">
      <t>ブンルイ</t>
    </rPh>
    <rPh sb="2" eb="4">
      <t>フメイ</t>
    </rPh>
    <phoneticPr fontId="9"/>
  </si>
  <si>
    <t>7000</t>
  </si>
  <si>
    <t>耕種農業</t>
  </si>
  <si>
    <t>林業</t>
  </si>
  <si>
    <t>漁業</t>
  </si>
  <si>
    <t>その他の鉱業</t>
  </si>
  <si>
    <t>食料品</t>
  </si>
  <si>
    <t>飲料</t>
  </si>
  <si>
    <t>繊維工業製品</t>
  </si>
  <si>
    <t>衣服・その他の繊維既製品</t>
  </si>
  <si>
    <t>木材・木製品</t>
  </si>
  <si>
    <t>パルプ・紙・板紙・加工紙</t>
  </si>
  <si>
    <t>紙加工品</t>
  </si>
  <si>
    <t>無機化学工業製品</t>
  </si>
  <si>
    <t>有機化学工業製品（石油化学系基礎製品・合成樹脂を除く。）</t>
  </si>
  <si>
    <t>化学最終製品（医薬品を除く。）</t>
  </si>
  <si>
    <t>なめし革・革製品・毛皮</t>
  </si>
  <si>
    <t>鋼材</t>
  </si>
  <si>
    <t>非鉄金属加工製品</t>
  </si>
  <si>
    <t>建設用・建築用金属製品</t>
  </si>
  <si>
    <t>電子応用装置・電気計測器</t>
  </si>
  <si>
    <t>通信・映像・音響機器</t>
  </si>
  <si>
    <t>その他の輸送機械・同修理</t>
  </si>
  <si>
    <t>ガス・熱供給</t>
  </si>
  <si>
    <t>住宅賃貸料（帰属家賃）</t>
  </si>
  <si>
    <t>鉄道輸送</t>
  </si>
  <si>
    <t>道路輸送（自家輸送を除く。）</t>
  </si>
  <si>
    <t>自家輸送</t>
  </si>
  <si>
    <t>水運</t>
  </si>
  <si>
    <t>運輸附帯サービス</t>
  </si>
  <si>
    <t>教育</t>
  </si>
  <si>
    <t>研究</t>
  </si>
  <si>
    <t>物品賃貸サービス</t>
  </si>
  <si>
    <t>自動車整備・機械修理</t>
  </si>
  <si>
    <t>事務用品</t>
  </si>
  <si>
    <t>分類不明</t>
  </si>
  <si>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</si>
  <si>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</si>
  <si>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</si>
  <si>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</si>
  <si>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</si>
  <si>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</si>
  <si>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</si>
  <si>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</si>
  <si>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</si>
  <si>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</si>
  <si>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</si>
  <si>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</si>
  <si>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</si>
  <si>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</si>
  <si>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</si>
  <si>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</si>
  <si>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</si>
  <si>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</si>
  <si>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</si>
  <si>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</si>
  <si>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</si>
  <si>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</si>
  <si>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</si>
  <si>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</si>
  <si>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</si>
  <si>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</si>
  <si>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</si>
  <si>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</si>
  <si>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</si>
  <si>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</si>
  <si>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</si>
  <si>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</si>
  <si>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</si>
  <si>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</si>
  <si>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</si>
  <si>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</si>
  <si>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</si>
  <si>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</si>
  <si>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</si>
  <si>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</si>
  <si>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</si>
  <si>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</si>
  <si>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</si>
  <si>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</si>
  <si>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</si>
  <si>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</si>
  <si>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</si>
  <si>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</si>
  <si>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</si>
  <si>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</si>
  <si>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</si>
  <si>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</si>
  <si>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</si>
  <si>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</si>
  <si>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</si>
  <si>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</si>
  <si>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</si>
  <si>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</si>
  <si>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</si>
  <si>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</si>
  <si>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</si>
  <si>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412</t>
  </si>
  <si>
    <t>413</t>
  </si>
  <si>
    <t>419</t>
  </si>
  <si>
    <t>461</t>
  </si>
  <si>
    <t>462</t>
  </si>
  <si>
    <t>471</t>
  </si>
  <si>
    <t>481</t>
  </si>
  <si>
    <t>531</t>
  </si>
  <si>
    <t>551</t>
  </si>
  <si>
    <t>552</t>
  </si>
  <si>
    <t>553</t>
  </si>
  <si>
    <t>571</t>
  </si>
  <si>
    <t>572</t>
  </si>
  <si>
    <t>573</t>
  </si>
  <si>
    <t>574</t>
  </si>
  <si>
    <t>575</t>
  </si>
  <si>
    <t>577</t>
  </si>
  <si>
    <t>578</t>
  </si>
  <si>
    <t>579</t>
  </si>
  <si>
    <t>591</t>
  </si>
  <si>
    <t>592</t>
  </si>
  <si>
    <t>593</t>
  </si>
  <si>
    <t>594</t>
  </si>
  <si>
    <t>595</t>
  </si>
  <si>
    <t>611</t>
  </si>
  <si>
    <t>631</t>
  </si>
  <si>
    <t>641</t>
  </si>
  <si>
    <t>642</t>
  </si>
  <si>
    <t>643</t>
  </si>
  <si>
    <t>644</t>
  </si>
  <si>
    <t>659</t>
  </si>
  <si>
    <t>661</t>
  </si>
  <si>
    <t>662</t>
  </si>
  <si>
    <t>663</t>
  </si>
  <si>
    <t>669</t>
  </si>
  <si>
    <t>671</t>
  </si>
  <si>
    <t>672</t>
  </si>
  <si>
    <t>673</t>
  </si>
  <si>
    <t>674</t>
  </si>
  <si>
    <t>679</t>
  </si>
  <si>
    <t>いも類</t>
  </si>
  <si>
    <t>かんしょ</t>
  </si>
  <si>
    <t>ばれいしょ</t>
  </si>
  <si>
    <t>その他の豆類</t>
  </si>
  <si>
    <t>野菜（施設）</t>
  </si>
  <si>
    <t>砂糖原料作物</t>
  </si>
  <si>
    <t>飲料用作物</t>
  </si>
  <si>
    <t>コーヒー豆・カカオ豆（輸入）</t>
  </si>
  <si>
    <t>その他の飲料用作物</t>
  </si>
  <si>
    <t>その他の食用耕種作物</t>
  </si>
  <si>
    <t>雑穀</t>
  </si>
  <si>
    <t>飼料作物</t>
  </si>
  <si>
    <t>種苗</t>
  </si>
  <si>
    <t>花き・花木類</t>
  </si>
  <si>
    <t>その他の非食用耕種作物</t>
  </si>
  <si>
    <t>葉たばこ</t>
  </si>
  <si>
    <t>生ゴム（輸入）</t>
  </si>
  <si>
    <t>綿花（輸入）</t>
  </si>
  <si>
    <t>酪農</t>
  </si>
  <si>
    <t>その他の酪農生産物</t>
  </si>
  <si>
    <t>肉用牛</t>
  </si>
  <si>
    <t>豚</t>
  </si>
  <si>
    <t>鶏卵</t>
  </si>
  <si>
    <t>肉鶏</t>
  </si>
  <si>
    <t>その他の畜産</t>
  </si>
  <si>
    <t>獣医業</t>
  </si>
  <si>
    <t>海面養殖業</t>
  </si>
  <si>
    <t>内水面漁業・養殖業</t>
  </si>
  <si>
    <t>内水面養殖業</t>
  </si>
  <si>
    <t>原油</t>
  </si>
  <si>
    <t>天然ガス</t>
  </si>
  <si>
    <t>鉄鉱石</t>
  </si>
  <si>
    <t>非鉄金属鉱物</t>
  </si>
  <si>
    <t>石灰石</t>
  </si>
  <si>
    <t>鶏肉</t>
  </si>
  <si>
    <t>酪農品</t>
  </si>
  <si>
    <t>乳製品</t>
  </si>
  <si>
    <t>その他の畜産食料品</t>
  </si>
  <si>
    <t>冷凍魚介類</t>
  </si>
  <si>
    <t>塩・干・くん製品</t>
  </si>
  <si>
    <t>水産びん・かん詰</t>
  </si>
  <si>
    <t>ねり製品</t>
  </si>
  <si>
    <t>精穀</t>
  </si>
  <si>
    <t>精米</t>
  </si>
  <si>
    <t>その他の精穀</t>
  </si>
  <si>
    <t>製粉</t>
  </si>
  <si>
    <t>小麦粉</t>
  </si>
  <si>
    <t>その他の製粉</t>
  </si>
  <si>
    <t>めん類</t>
  </si>
  <si>
    <t>パン類</t>
  </si>
  <si>
    <t>菓子類</t>
  </si>
  <si>
    <t>精製糖</t>
  </si>
  <si>
    <t>その他の砂糖・副産物</t>
  </si>
  <si>
    <t>でん粉</t>
  </si>
  <si>
    <t>ぶどう糖・水あめ・異性化糖</t>
  </si>
  <si>
    <t>植物油脂</t>
  </si>
  <si>
    <t>加工油脂</t>
  </si>
  <si>
    <t>植物原油かす</t>
  </si>
  <si>
    <t>調味料</t>
  </si>
  <si>
    <t>冷凍調理食品</t>
  </si>
  <si>
    <t>レトルト食品</t>
  </si>
  <si>
    <t>そう菜・すし・弁当</t>
  </si>
  <si>
    <t>清酒</t>
  </si>
  <si>
    <t>その他の酒類</t>
  </si>
  <si>
    <t>茶・コーヒー</t>
  </si>
  <si>
    <t>清涼飲料</t>
  </si>
  <si>
    <t>製氷</t>
  </si>
  <si>
    <t>飼料</t>
  </si>
  <si>
    <t>綱・網</t>
  </si>
  <si>
    <t>織物製衣服</t>
  </si>
  <si>
    <t>ニット製衣服</t>
  </si>
  <si>
    <t>寝具</t>
  </si>
  <si>
    <t>じゅうたん・床敷物</t>
  </si>
  <si>
    <t>製材</t>
  </si>
  <si>
    <t>木材チップ</t>
  </si>
  <si>
    <t>建設用木製品</t>
  </si>
  <si>
    <t>木製建具</t>
  </si>
  <si>
    <t>古紙</t>
  </si>
  <si>
    <t>洋紙・和紙</t>
  </si>
  <si>
    <t>板紙</t>
  </si>
  <si>
    <t>段ボール</t>
  </si>
  <si>
    <t>塗工紙・建設用加工紙</t>
  </si>
  <si>
    <t>段ボール箱</t>
  </si>
  <si>
    <t>その他の紙製容器</t>
  </si>
  <si>
    <t>ソーダ灰</t>
  </si>
  <si>
    <t>か性ソーダ</t>
  </si>
  <si>
    <t>液体塩素</t>
  </si>
  <si>
    <t>その他のソーダ工業製品</t>
  </si>
  <si>
    <t>無機顔料</t>
  </si>
  <si>
    <t>酸化チタン</t>
  </si>
  <si>
    <t>カーボンブラック</t>
  </si>
  <si>
    <t>その他の無機顔料</t>
  </si>
  <si>
    <t>圧縮ガス・液化ガス</t>
  </si>
  <si>
    <t>塩</t>
  </si>
  <si>
    <t>原塩</t>
  </si>
  <si>
    <t>石油化学基礎製品</t>
  </si>
  <si>
    <t>エチレン</t>
  </si>
  <si>
    <t>プロピレン</t>
  </si>
  <si>
    <t>その他の石油化学基礎製品</t>
  </si>
  <si>
    <t>石油化学系芳香族製品</t>
  </si>
  <si>
    <t>純ベンゼン</t>
  </si>
  <si>
    <t>純トルエン</t>
  </si>
  <si>
    <t>キシレン</t>
  </si>
  <si>
    <t>その他の石油化学系芳香族製品</t>
  </si>
  <si>
    <t>脂肪族中間物</t>
  </si>
  <si>
    <t>酢酸</t>
  </si>
  <si>
    <t>二塩化エチレン</t>
  </si>
  <si>
    <t>アクリロニトリル</t>
  </si>
  <si>
    <t>エチレングリコール</t>
  </si>
  <si>
    <t>酢酸ビニルモノマー</t>
  </si>
  <si>
    <t>その他の脂肪族中間物</t>
  </si>
  <si>
    <t>スチレンモノマー</t>
  </si>
  <si>
    <t>合成石炭酸</t>
  </si>
  <si>
    <t>テレフタル酸（高純度）</t>
  </si>
  <si>
    <t>カプロラクタム</t>
  </si>
  <si>
    <t>その他の環式中間物</t>
  </si>
  <si>
    <t>メタン誘導品</t>
  </si>
  <si>
    <t>可塑剤</t>
  </si>
  <si>
    <t>熱硬化性樹脂</t>
  </si>
  <si>
    <t>熱可塑性樹脂</t>
  </si>
  <si>
    <t>ポリエチレン（低密度）</t>
  </si>
  <si>
    <t>ポリエチレン（高密度）</t>
  </si>
  <si>
    <t>ポリスチレン</t>
  </si>
  <si>
    <t>ポリプロピレン</t>
  </si>
  <si>
    <t>塩化ビニル樹脂</t>
  </si>
  <si>
    <t>高機能性樹脂</t>
  </si>
  <si>
    <t>その他の合成樹脂</t>
  </si>
  <si>
    <t>レーヨン・アセテート</t>
  </si>
  <si>
    <t>石けん・合成洗剤</t>
  </si>
  <si>
    <t>塗料</t>
  </si>
  <si>
    <t>ゼラチン・接着剤</t>
  </si>
  <si>
    <t>写真感光材料</t>
  </si>
  <si>
    <t>触媒</t>
  </si>
  <si>
    <t>ジェット燃料油</t>
  </si>
  <si>
    <t>灯油</t>
  </si>
  <si>
    <t>軽油</t>
  </si>
  <si>
    <t>Ａ重油</t>
  </si>
  <si>
    <t>Ｂ重油・Ｃ重油</t>
  </si>
  <si>
    <t>ナフサ</t>
  </si>
  <si>
    <t>液化石油ガス</t>
  </si>
  <si>
    <t>その他の石油製品</t>
  </si>
  <si>
    <t>コークス</t>
  </si>
  <si>
    <t>その他の石炭製品</t>
  </si>
  <si>
    <t>舗装材料</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</si>
  <si>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</si>
  <si>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</si>
  <si>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</si>
  <si>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</si>
  <si>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</si>
  <si>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</si>
  <si>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</si>
  <si>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</si>
  <si>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ゴム製・プラスチック製履物</t>
  </si>
  <si>
    <t>製革・毛皮</t>
  </si>
  <si>
    <t>かばん・袋物・その他の革製品</t>
  </si>
  <si>
    <t>板ガラス・安全ガラス</t>
  </si>
  <si>
    <t>板ガラス</t>
  </si>
  <si>
    <t>安全ガラス・複層ガラス</t>
  </si>
  <si>
    <t>ガラス繊維・同製品</t>
  </si>
  <si>
    <t>その他のガラス製品</t>
  </si>
  <si>
    <t>ガラス製加工素材</t>
  </si>
  <si>
    <t>セメント</t>
  </si>
  <si>
    <t>生コンクリート</t>
  </si>
  <si>
    <t>セメント製品</t>
  </si>
  <si>
    <t>建設用陶磁器</t>
  </si>
  <si>
    <t>工業用陶磁器</t>
  </si>
  <si>
    <t>日用陶磁器</t>
  </si>
  <si>
    <t>耐火物</t>
  </si>
  <si>
    <t>その他の建設用土石製品</t>
  </si>
  <si>
    <t>研磨材</t>
  </si>
  <si>
    <t>銑鉄</t>
  </si>
  <si>
    <t>フェロアロイ</t>
  </si>
  <si>
    <t>粗鋼（転炉）</t>
  </si>
  <si>
    <t>粗鋼（電気炉）</t>
  </si>
  <si>
    <t>011P</t>
  </si>
  <si>
    <t>普通鋼形鋼</t>
  </si>
  <si>
    <t>普通鋼鋼板</t>
  </si>
  <si>
    <t>普通鋼鋼帯</t>
  </si>
  <si>
    <t>普通鋼小棒</t>
  </si>
  <si>
    <t>その他の普通鋼熱間圧延鋼材</t>
  </si>
  <si>
    <t>特殊鋼熱間圧延鋼材</t>
  </si>
  <si>
    <t>普通鋼鋼管</t>
  </si>
  <si>
    <t>特殊鋼鋼管</t>
  </si>
  <si>
    <t>冷間仕上鋼材</t>
  </si>
  <si>
    <t>めっき鋼材</t>
  </si>
  <si>
    <t>鋳鍛鋼</t>
  </si>
  <si>
    <t>鍛鋼</t>
  </si>
  <si>
    <t>鋳鋼</t>
  </si>
  <si>
    <t>鋳鉄管</t>
  </si>
  <si>
    <t>鋳鉄品</t>
  </si>
  <si>
    <t>鍛工品（鉄）</t>
  </si>
  <si>
    <t>鉄鋼シャースリット業</t>
  </si>
  <si>
    <t>銅</t>
  </si>
  <si>
    <t>その他の非鉄金属地金</t>
  </si>
  <si>
    <t>光ファイバケーブル</t>
  </si>
  <si>
    <t>伸銅品</t>
  </si>
  <si>
    <t>アルミ圧延製品</t>
  </si>
  <si>
    <t>非鉄金属素形材</t>
  </si>
  <si>
    <t>核燃料</t>
  </si>
  <si>
    <t>金属プレス製品</t>
  </si>
  <si>
    <t>金属線製品</t>
  </si>
  <si>
    <t>ボイラ</t>
  </si>
  <si>
    <t>タービン</t>
  </si>
  <si>
    <t>原動機</t>
  </si>
  <si>
    <t>ベアリング</t>
  </si>
  <si>
    <t>パルプ装置・製紙機械</t>
  </si>
  <si>
    <t>化学機械</t>
  </si>
  <si>
    <t>金属工作機械</t>
  </si>
  <si>
    <t>機械工具</t>
  </si>
  <si>
    <t>金型</t>
  </si>
  <si>
    <t>複写機</t>
  </si>
  <si>
    <t>その他の事務用機械</t>
  </si>
  <si>
    <t>自動販売機</t>
  </si>
  <si>
    <t>娯楽用機器</t>
  </si>
  <si>
    <t>半導体素子</t>
  </si>
  <si>
    <t>集積回路</t>
  </si>
  <si>
    <t>回転電気機械</t>
  </si>
  <si>
    <t>発電機器</t>
  </si>
  <si>
    <t>電動機</t>
  </si>
  <si>
    <t>変圧器・変成器</t>
  </si>
  <si>
    <t>電球類</t>
  </si>
  <si>
    <t>電気照明器具</t>
  </si>
  <si>
    <t>電池</t>
  </si>
  <si>
    <t>その他の電気機械器具</t>
  </si>
  <si>
    <t>有線電気通信機器</t>
  </si>
  <si>
    <t>ラジオ・テレビ受信機</t>
  </si>
  <si>
    <t>その他の電気通信機器</t>
  </si>
  <si>
    <t>ビデオ機器・デジタルカメラ</t>
  </si>
  <si>
    <t>電気音響機器</t>
  </si>
  <si>
    <t>トラック・バス・その他の自動車</t>
  </si>
  <si>
    <t>二輪自動車</t>
  </si>
  <si>
    <t>自動車部品</t>
  </si>
  <si>
    <t>鋼船</t>
  </si>
  <si>
    <t>その他の船舶</t>
  </si>
  <si>
    <t>舶用内燃機関</t>
  </si>
  <si>
    <t>船舶修理</t>
  </si>
  <si>
    <t>鉄道車両</t>
  </si>
  <si>
    <t>鉄道車両修理</t>
  </si>
  <si>
    <t>航空機修理</t>
  </si>
  <si>
    <t>自転車</t>
  </si>
  <si>
    <t>産業用運搬車両</t>
  </si>
  <si>
    <t>運動用品</t>
  </si>
  <si>
    <t>身辺細貨品</t>
  </si>
  <si>
    <t>時計</t>
  </si>
  <si>
    <t>楽器</t>
  </si>
  <si>
    <t>筆記具・文具</t>
  </si>
  <si>
    <t>畳・わら加工品</t>
  </si>
  <si>
    <t>情報記録物</t>
  </si>
  <si>
    <t>住宅建築（木造）</t>
  </si>
  <si>
    <t>住宅建築（非木造）</t>
  </si>
  <si>
    <t>非住宅建築（木造）</t>
  </si>
  <si>
    <t>非住宅建築（非木造）</t>
  </si>
  <si>
    <t>道路関係公共事業</t>
  </si>
  <si>
    <t>河川・下水道・その他の公共事業</t>
  </si>
  <si>
    <t>農林関係公共事業</t>
  </si>
  <si>
    <t>電力施設建設</t>
  </si>
  <si>
    <t>電気通信施設建設</t>
  </si>
  <si>
    <t>事業用電力</t>
  </si>
  <si>
    <t>自家発電</t>
  </si>
  <si>
    <t>上水道・簡易水道</t>
  </si>
  <si>
    <t>工業用水</t>
  </si>
  <si>
    <t>廃棄物処理（公営）★★</t>
  </si>
  <si>
    <t>公的金融（手数料）</t>
  </si>
  <si>
    <t>民間金融（手数料）</t>
  </si>
  <si>
    <t>生命保険</t>
  </si>
  <si>
    <t>損害保険</t>
  </si>
  <si>
    <t>不動産仲介・管理業</t>
  </si>
  <si>
    <t>不動産賃貸業</t>
  </si>
  <si>
    <t>バス</t>
  </si>
  <si>
    <t>ハイヤー・タクシー</t>
  </si>
  <si>
    <t>01P</t>
  </si>
  <si>
    <t>沿海・内水面旅客輸送</t>
  </si>
  <si>
    <t>沿海・内水面貨物輸送</t>
  </si>
  <si>
    <t>国際航空輸送</t>
  </si>
  <si>
    <t>国内航空旅客輸送</t>
  </si>
  <si>
    <t>国内航空貨物輸送</t>
  </si>
  <si>
    <t>航空機使用事業</t>
  </si>
  <si>
    <t>道路輸送施設提供</t>
  </si>
  <si>
    <t>公共放送</t>
  </si>
  <si>
    <t>民間放送</t>
  </si>
  <si>
    <t>有線放送</t>
  </si>
  <si>
    <t>ソフトウェア業</t>
  </si>
  <si>
    <t>情報処理・提供サービス</t>
  </si>
  <si>
    <t>公務（中央）★★</t>
  </si>
  <si>
    <t>公務（地方）★★</t>
  </si>
  <si>
    <t>学校教育（国公立）★★</t>
  </si>
  <si>
    <t>学校教育（私立）★</t>
  </si>
  <si>
    <t>社会教育（国公立）★★</t>
  </si>
  <si>
    <t>社会教育（非営利）★</t>
  </si>
  <si>
    <t>その他の教育訓練機関</t>
  </si>
  <si>
    <t>自然科学研究機関（国公立）★★</t>
  </si>
  <si>
    <t>自然科学研究機関（非営利）★</t>
  </si>
  <si>
    <t>自然科学研究機関</t>
  </si>
  <si>
    <t>保健衛生（国公立）★★</t>
  </si>
  <si>
    <t>社会福祉（国公立）★★</t>
  </si>
  <si>
    <t>社会福祉（非営利）★</t>
  </si>
  <si>
    <t>建設機械器具賃貸業</t>
  </si>
  <si>
    <t>電子計算機・同関連機器賃貸業</t>
  </si>
  <si>
    <t>スポーツ・娯楽用品・その他の物品賃貸業</t>
  </si>
  <si>
    <t>テレビ・ラジオ広告</t>
  </si>
  <si>
    <t>新聞・雑誌・その他の広告</t>
  </si>
  <si>
    <t>土木建築サービス</t>
  </si>
  <si>
    <t>労働者派遣サービス</t>
  </si>
  <si>
    <t>建物サービス</t>
  </si>
  <si>
    <t>飲食店</t>
  </si>
  <si>
    <t>持ち帰り・配達飲食サービス</t>
  </si>
  <si>
    <t>理容業</t>
  </si>
  <si>
    <t>美容業</t>
  </si>
  <si>
    <t>浴場業</t>
  </si>
  <si>
    <t>映画館</t>
  </si>
  <si>
    <t>競輪・競馬等の競走場・競技団</t>
  </si>
  <si>
    <t>スポーツ施設提供業・公園・遊園地</t>
  </si>
  <si>
    <t>遊戯場</t>
  </si>
  <si>
    <t>その他の娯楽</t>
  </si>
  <si>
    <t>写真業</t>
  </si>
  <si>
    <t>冠婚葬祭業</t>
  </si>
  <si>
    <t>00P</t>
  </si>
  <si>
    <t>000P</t>
  </si>
  <si>
    <t>平成27年（2015年）愛知県産業連関表　部門分類表</t>
    <phoneticPr fontId="3"/>
  </si>
  <si>
    <t>１　内生部門</t>
    <rPh sb="2" eb="4">
      <t>ナイセイ</t>
    </rPh>
    <rPh sb="4" eb="6">
      <t>ブモン</t>
    </rPh>
    <phoneticPr fontId="3"/>
  </si>
  <si>
    <t>基本分類　（行509部門×列391部門）</t>
    <rPh sb="0" eb="2">
      <t>キホン</t>
    </rPh>
    <rPh sb="2" eb="4">
      <t>ブンルイ</t>
    </rPh>
    <rPh sb="6" eb="7">
      <t>ギョウ</t>
    </rPh>
    <rPh sb="10" eb="12">
      <t>ブモン</t>
    </rPh>
    <rPh sb="13" eb="14">
      <t>レツ</t>
    </rPh>
    <rPh sb="17" eb="19">
      <t>ブモン</t>
    </rPh>
    <phoneticPr fontId="10"/>
  </si>
  <si>
    <t>統合小分類　（186部門）</t>
    <rPh sb="0" eb="2">
      <t>トウゴウ</t>
    </rPh>
    <rPh sb="2" eb="5">
      <t>ショウブンルイ</t>
    </rPh>
    <rPh sb="10" eb="12">
      <t>ブモン</t>
    </rPh>
    <phoneticPr fontId="10"/>
  </si>
  <si>
    <t>統合中分類　（109部門）</t>
    <rPh sb="0" eb="2">
      <t>トウゴウ</t>
    </rPh>
    <rPh sb="2" eb="5">
      <t>チュウブンルイ</t>
    </rPh>
    <rPh sb="10" eb="12">
      <t>ブモン</t>
    </rPh>
    <phoneticPr fontId="10"/>
  </si>
  <si>
    <t>統合大分類　（43部門）</t>
    <rPh sb="0" eb="2">
      <t>トウゴウ</t>
    </rPh>
    <rPh sb="2" eb="5">
      <t>ダイブンルイ</t>
    </rPh>
    <rPh sb="9" eb="11">
      <t>ブモン</t>
    </rPh>
    <phoneticPr fontId="10"/>
  </si>
  <si>
    <t>分類コード</t>
    <rPh sb="0" eb="2">
      <t>ブンルイ</t>
    </rPh>
    <phoneticPr fontId="3"/>
  </si>
  <si>
    <t>部　門　名</t>
    <rPh sb="0" eb="1">
      <t>ブ</t>
    </rPh>
    <rPh sb="2" eb="3">
      <t>モン</t>
    </rPh>
    <rPh sb="4" eb="5">
      <t>メイ</t>
    </rPh>
    <phoneticPr fontId="3"/>
  </si>
  <si>
    <t>分類
コード</t>
    <rPh sb="0" eb="2">
      <t>ブンルイ</t>
    </rPh>
    <phoneticPr fontId="3"/>
  </si>
  <si>
    <t>列部門</t>
    <rPh sb="0" eb="1">
      <t>レツ</t>
    </rPh>
    <rPh sb="1" eb="3">
      <t>ブモン</t>
    </rPh>
    <phoneticPr fontId="3"/>
  </si>
  <si>
    <t>行部門</t>
    <rPh sb="0" eb="1">
      <t>ギョウ</t>
    </rPh>
    <rPh sb="1" eb="3">
      <t>ブモン</t>
    </rPh>
    <phoneticPr fontId="3"/>
  </si>
  <si>
    <t>米</t>
    <rPh sb="0" eb="1">
      <t>コメ</t>
    </rPh>
    <phoneticPr fontId="10"/>
  </si>
  <si>
    <t>農業</t>
    <phoneticPr fontId="10"/>
  </si>
  <si>
    <t>0111</t>
    <phoneticPr fontId="3"/>
  </si>
  <si>
    <t>011</t>
    <phoneticPr fontId="3"/>
  </si>
  <si>
    <t>米</t>
    <rPh sb="0" eb="1">
      <t>コメ</t>
    </rPh>
    <phoneticPr fontId="3"/>
  </si>
  <si>
    <t>稲わら</t>
    <rPh sb="0" eb="1">
      <t>イナ</t>
    </rPh>
    <phoneticPr fontId="10"/>
  </si>
  <si>
    <t>0111</t>
    <phoneticPr fontId="10"/>
  </si>
  <si>
    <t>麦類</t>
    <rPh sb="0" eb="2">
      <t>ムギルイ</t>
    </rPh>
    <phoneticPr fontId="10"/>
  </si>
  <si>
    <t>021</t>
  </si>
  <si>
    <t>小麦</t>
    <rPh sb="0" eb="2">
      <t>コムギ</t>
    </rPh>
    <phoneticPr fontId="10"/>
  </si>
  <si>
    <t>022</t>
  </si>
  <si>
    <t>大麦</t>
    <rPh sb="0" eb="2">
      <t>オオムギ</t>
    </rPh>
    <phoneticPr fontId="10"/>
  </si>
  <si>
    <t>豆類</t>
    <phoneticPr fontId="10"/>
  </si>
  <si>
    <t>大豆</t>
    <phoneticPr fontId="10"/>
  </si>
  <si>
    <t>029</t>
  </si>
  <si>
    <t>001</t>
  </si>
  <si>
    <t>野菜（露地）</t>
    <rPh sb="3" eb="5">
      <t>ロジ</t>
    </rPh>
    <phoneticPr fontId="3"/>
  </si>
  <si>
    <t>011</t>
    <phoneticPr fontId="10"/>
  </si>
  <si>
    <t>09</t>
  </si>
  <si>
    <t>091</t>
  </si>
  <si>
    <t>099</t>
  </si>
  <si>
    <t>他に分類されない食用耕種作物</t>
    <rPh sb="0" eb="1">
      <t>タ</t>
    </rPh>
    <rPh sb="2" eb="4">
      <t>ブンルイ</t>
    </rPh>
    <rPh sb="8" eb="10">
      <t>ショクヨウ</t>
    </rPh>
    <rPh sb="10" eb="12">
      <t>コウシュ</t>
    </rPh>
    <rPh sb="12" eb="14">
      <t>サクモツ</t>
    </rPh>
    <phoneticPr fontId="10"/>
  </si>
  <si>
    <t>031</t>
  </si>
  <si>
    <t>092</t>
  </si>
  <si>
    <t>093</t>
  </si>
  <si>
    <t>他に分類されない非食用耕種作物</t>
    <rPh sb="0" eb="1">
      <t>タ</t>
    </rPh>
    <rPh sb="2" eb="4">
      <t>ブンルイ</t>
    </rPh>
    <rPh sb="8" eb="9">
      <t>ヒ</t>
    </rPh>
    <rPh sb="9" eb="11">
      <t>ショクヨウ</t>
    </rPh>
    <rPh sb="11" eb="13">
      <t>コウシュ</t>
    </rPh>
    <rPh sb="13" eb="15">
      <t>サクモツ</t>
    </rPh>
    <phoneticPr fontId="10"/>
  </si>
  <si>
    <t>生乳</t>
    <phoneticPr fontId="10"/>
  </si>
  <si>
    <t>019</t>
  </si>
  <si>
    <t>02</t>
    <phoneticPr fontId="10"/>
  </si>
  <si>
    <t>021</t>
    <phoneticPr fontId="10"/>
  </si>
  <si>
    <t>03</t>
    <phoneticPr fontId="10"/>
  </si>
  <si>
    <t>031</t>
    <phoneticPr fontId="10"/>
  </si>
  <si>
    <t>04</t>
    <phoneticPr fontId="10"/>
  </si>
  <si>
    <t>041</t>
    <phoneticPr fontId="10"/>
  </si>
  <si>
    <t>05</t>
    <phoneticPr fontId="10"/>
  </si>
  <si>
    <t>051</t>
    <phoneticPr fontId="10"/>
  </si>
  <si>
    <t>099</t>
    <phoneticPr fontId="10"/>
  </si>
  <si>
    <t>農業サービス（獣医業を除く。）</t>
    <phoneticPr fontId="10"/>
  </si>
  <si>
    <t>0151</t>
    <phoneticPr fontId="3"/>
  </si>
  <si>
    <t>林業</t>
    <rPh sb="0" eb="2">
      <t>リンギョウ</t>
    </rPh>
    <phoneticPr fontId="10"/>
  </si>
  <si>
    <t>0152</t>
    <phoneticPr fontId="3"/>
  </si>
  <si>
    <t>0153</t>
    <phoneticPr fontId="3"/>
  </si>
  <si>
    <t>特用林産物（狩猟業を含む。）</t>
    <phoneticPr fontId="10"/>
  </si>
  <si>
    <t>0171</t>
    <phoneticPr fontId="3"/>
  </si>
  <si>
    <t>海面漁業</t>
    <rPh sb="0" eb="2">
      <t>カイメン</t>
    </rPh>
    <rPh sb="2" eb="4">
      <t>ギョギョウ</t>
    </rPh>
    <phoneticPr fontId="10"/>
  </si>
  <si>
    <t>漁業</t>
    <rPh sb="0" eb="2">
      <t>ギョギョウ</t>
    </rPh>
    <phoneticPr fontId="10"/>
  </si>
  <si>
    <t>0172</t>
    <phoneticPr fontId="3"/>
  </si>
  <si>
    <t>0611</t>
    <phoneticPr fontId="3"/>
  </si>
  <si>
    <t>石炭・原油・天然ガス</t>
    <phoneticPr fontId="3"/>
  </si>
  <si>
    <t>石炭</t>
    <rPh sb="0" eb="2">
      <t>セキタン</t>
    </rPh>
    <phoneticPr fontId="3"/>
  </si>
  <si>
    <t>012</t>
    <phoneticPr fontId="3"/>
  </si>
  <si>
    <t>013</t>
    <phoneticPr fontId="3"/>
  </si>
  <si>
    <t>0621</t>
    <phoneticPr fontId="3"/>
  </si>
  <si>
    <t>砂利・採石</t>
    <phoneticPr fontId="3"/>
  </si>
  <si>
    <t>0621</t>
    <phoneticPr fontId="10"/>
  </si>
  <si>
    <t>砕石</t>
    <rPh sb="0" eb="2">
      <t>サイセキ</t>
    </rPh>
    <phoneticPr fontId="10"/>
  </si>
  <si>
    <t>0629</t>
    <phoneticPr fontId="3"/>
  </si>
  <si>
    <t>09</t>
    <phoneticPr fontId="3"/>
  </si>
  <si>
    <t>その他の鉱物</t>
    <rPh sb="2" eb="3">
      <t>タ</t>
    </rPh>
    <rPh sb="4" eb="6">
      <t>コウブツ</t>
    </rPh>
    <phoneticPr fontId="3"/>
  </si>
  <si>
    <t>094</t>
  </si>
  <si>
    <t>窯業原料鉱物（石灰石を除く。）</t>
    <rPh sb="7" eb="10">
      <t>セッカイセキ</t>
    </rPh>
    <rPh sb="11" eb="12">
      <t>ノゾ</t>
    </rPh>
    <phoneticPr fontId="3"/>
  </si>
  <si>
    <t>他に分類されない鉱物</t>
    <rPh sb="0" eb="1">
      <t>タ</t>
    </rPh>
    <rPh sb="2" eb="4">
      <t>ブンルイ</t>
    </rPh>
    <phoneticPr fontId="3"/>
  </si>
  <si>
    <t>食肉</t>
    <rPh sb="0" eb="2">
      <t>ショクニク</t>
    </rPh>
    <phoneticPr fontId="10"/>
  </si>
  <si>
    <t>飲食料品</t>
    <phoneticPr fontId="10"/>
  </si>
  <si>
    <t>牛肉</t>
    <phoneticPr fontId="10"/>
  </si>
  <si>
    <t>豚肉</t>
    <phoneticPr fontId="10"/>
  </si>
  <si>
    <t>014</t>
  </si>
  <si>
    <t>その他の食肉</t>
    <rPh sb="4" eb="5">
      <t>ショク</t>
    </rPh>
    <phoneticPr fontId="10"/>
  </si>
  <si>
    <t>と畜副産物（肉鶏処理副産物を含む。）</t>
    <phoneticPr fontId="10"/>
  </si>
  <si>
    <t>1111</t>
    <phoneticPr fontId="10"/>
  </si>
  <si>
    <t>02</t>
    <phoneticPr fontId="3"/>
  </si>
  <si>
    <t>021</t>
    <phoneticPr fontId="3"/>
  </si>
  <si>
    <t>飲用牛乳</t>
    <phoneticPr fontId="10"/>
  </si>
  <si>
    <t>022</t>
    <phoneticPr fontId="3"/>
  </si>
  <si>
    <t>09</t>
    <phoneticPr fontId="10"/>
  </si>
  <si>
    <t>1112</t>
    <phoneticPr fontId="10"/>
  </si>
  <si>
    <t>04</t>
  </si>
  <si>
    <t>041</t>
  </si>
  <si>
    <t>その他の水産食料品</t>
    <rPh sb="6" eb="9">
      <t>ショクリョウヒン</t>
    </rPh>
    <phoneticPr fontId="10"/>
  </si>
  <si>
    <t>1113</t>
    <phoneticPr fontId="10"/>
  </si>
  <si>
    <t>（続き）食料品</t>
    <rPh sb="1" eb="2">
      <t>ツヅ</t>
    </rPh>
    <rPh sb="4" eb="7">
      <t>ショクリョウヒン</t>
    </rPh>
    <phoneticPr fontId="10"/>
  </si>
  <si>
    <t>（続き）飲食料品</t>
    <rPh sb="1" eb="2">
      <t>ツヅ</t>
    </rPh>
    <phoneticPr fontId="10"/>
  </si>
  <si>
    <t>1114</t>
    <phoneticPr fontId="10"/>
  </si>
  <si>
    <t>1115</t>
    <phoneticPr fontId="10"/>
  </si>
  <si>
    <t>農産保存食料品</t>
    <phoneticPr fontId="10"/>
  </si>
  <si>
    <t>1116</t>
    <phoneticPr fontId="10"/>
  </si>
  <si>
    <t>砂糖</t>
    <phoneticPr fontId="10"/>
  </si>
  <si>
    <t>動植物油脂</t>
    <rPh sb="0" eb="1">
      <t>ウゴ</t>
    </rPh>
    <phoneticPr fontId="10"/>
  </si>
  <si>
    <t>042</t>
    <phoneticPr fontId="10"/>
  </si>
  <si>
    <t>動物油脂</t>
    <rPh sb="0" eb="2">
      <t>ドウブツ</t>
    </rPh>
    <rPh sb="2" eb="4">
      <t>ユシ</t>
    </rPh>
    <phoneticPr fontId="10"/>
  </si>
  <si>
    <t>043</t>
    <phoneticPr fontId="10"/>
  </si>
  <si>
    <t>044</t>
    <phoneticPr fontId="10"/>
  </si>
  <si>
    <t>05</t>
    <phoneticPr fontId="3"/>
  </si>
  <si>
    <t>051</t>
    <phoneticPr fontId="3"/>
  </si>
  <si>
    <t>ビール類</t>
    <rPh sb="3" eb="4">
      <t>ルイ</t>
    </rPh>
    <phoneticPr fontId="3"/>
  </si>
  <si>
    <t>03</t>
    <phoneticPr fontId="3"/>
  </si>
  <si>
    <t>031</t>
    <phoneticPr fontId="3"/>
  </si>
  <si>
    <t>ウイスキー類</t>
    <phoneticPr fontId="10"/>
  </si>
  <si>
    <t>有機質肥料（別掲を除く。）</t>
    <phoneticPr fontId="10"/>
  </si>
  <si>
    <t>1511</t>
    <phoneticPr fontId="3"/>
  </si>
  <si>
    <t>紡績糸</t>
    <phoneticPr fontId="3"/>
  </si>
  <si>
    <t>紡績糸</t>
    <rPh sb="2" eb="3">
      <t>イト</t>
    </rPh>
    <phoneticPr fontId="10"/>
  </si>
  <si>
    <t>綿・スフ織物（合繊短繊維織物を含む。）</t>
    <phoneticPr fontId="10"/>
  </si>
  <si>
    <t>絹・人絹織物（合繊長繊維織物を含む。）</t>
    <phoneticPr fontId="10"/>
  </si>
  <si>
    <t>その他の織物</t>
    <phoneticPr fontId="10"/>
  </si>
  <si>
    <t>1519</t>
    <phoneticPr fontId="3"/>
  </si>
  <si>
    <t>091</t>
    <phoneticPr fontId="3"/>
  </si>
  <si>
    <t>他に分類されない繊維工業製品</t>
    <rPh sb="0" eb="1">
      <t>タ</t>
    </rPh>
    <rPh sb="2" eb="4">
      <t>ブンルイ</t>
    </rPh>
    <rPh sb="8" eb="10">
      <t>センイ</t>
    </rPh>
    <rPh sb="10" eb="12">
      <t>コウギョウ</t>
    </rPh>
    <rPh sb="12" eb="14">
      <t>セイヒン</t>
    </rPh>
    <phoneticPr fontId="3"/>
  </si>
  <si>
    <t>099</t>
    <phoneticPr fontId="3"/>
  </si>
  <si>
    <t>1529</t>
    <phoneticPr fontId="3"/>
  </si>
  <si>
    <t>繊維製衛生材料</t>
    <phoneticPr fontId="3"/>
  </si>
  <si>
    <t>他に分類されない繊維既製品</t>
    <rPh sb="0" eb="1">
      <t>タ</t>
    </rPh>
    <rPh sb="2" eb="4">
      <t>ブンルイ</t>
    </rPh>
    <rPh sb="8" eb="10">
      <t>センイ</t>
    </rPh>
    <rPh sb="10" eb="13">
      <t>キセイヒン</t>
    </rPh>
    <phoneticPr fontId="3"/>
  </si>
  <si>
    <t>合板・集成材</t>
    <rPh sb="3" eb="6">
      <t>シュウセイザイ</t>
    </rPh>
    <phoneticPr fontId="10"/>
  </si>
  <si>
    <t>他に分類されない木製品</t>
    <rPh sb="0" eb="1">
      <t>タ</t>
    </rPh>
    <rPh sb="2" eb="4">
      <t>ブンルイ</t>
    </rPh>
    <rPh sb="8" eb="11">
      <t>モクセイヒン</t>
    </rPh>
    <phoneticPr fontId="10"/>
  </si>
  <si>
    <t>1621</t>
    <phoneticPr fontId="3"/>
  </si>
  <si>
    <t>木製家具</t>
    <phoneticPr fontId="3"/>
  </si>
  <si>
    <t>金属製家具</t>
    <phoneticPr fontId="3"/>
  </si>
  <si>
    <t>その他の家具・装備品</t>
    <rPh sb="2" eb="3">
      <t>タ</t>
    </rPh>
    <phoneticPr fontId="3"/>
  </si>
  <si>
    <t>1631</t>
    <phoneticPr fontId="3"/>
  </si>
  <si>
    <t>021P</t>
    <phoneticPr fontId="3"/>
  </si>
  <si>
    <t>1632</t>
    <phoneticPr fontId="3"/>
  </si>
  <si>
    <t>1633</t>
    <phoneticPr fontId="3"/>
  </si>
  <si>
    <t>加工紙</t>
    <rPh sb="0" eb="2">
      <t>カコウ</t>
    </rPh>
    <rPh sb="2" eb="3">
      <t>カミ</t>
    </rPh>
    <phoneticPr fontId="10"/>
  </si>
  <si>
    <t>1641</t>
    <phoneticPr fontId="3"/>
  </si>
  <si>
    <t>1649</t>
    <phoneticPr fontId="10"/>
  </si>
  <si>
    <t>01</t>
    <phoneticPr fontId="10"/>
  </si>
  <si>
    <t>1649</t>
    <phoneticPr fontId="3"/>
  </si>
  <si>
    <t>紙製衛生材料・用品</t>
    <phoneticPr fontId="10"/>
  </si>
  <si>
    <t>その他のパルプ・紙・紙加工品</t>
    <rPh sb="2" eb="3">
      <t>タ</t>
    </rPh>
    <rPh sb="8" eb="9">
      <t>カミ</t>
    </rPh>
    <rPh sb="10" eb="11">
      <t>カミ</t>
    </rPh>
    <rPh sb="11" eb="14">
      <t>カコウヒン</t>
    </rPh>
    <phoneticPr fontId="3"/>
  </si>
  <si>
    <t>39</t>
    <phoneticPr fontId="3"/>
  </si>
  <si>
    <t>その他の製造工業製品（１／３）</t>
    <phoneticPr fontId="3"/>
  </si>
  <si>
    <t>化学製品</t>
    <phoneticPr fontId="10"/>
  </si>
  <si>
    <t>（続き）無機化学工業製品</t>
    <rPh sb="1" eb="2">
      <t>ツヅ</t>
    </rPh>
    <phoneticPr fontId="10"/>
  </si>
  <si>
    <t>（続き）化学製品</t>
    <rPh sb="1" eb="2">
      <t>ツヅ</t>
    </rPh>
    <phoneticPr fontId="10"/>
  </si>
  <si>
    <t>032</t>
  </si>
  <si>
    <t>石油化学系基礎製品</t>
    <phoneticPr fontId="10"/>
  </si>
  <si>
    <t>023</t>
  </si>
  <si>
    <t>脂肪族中間物・環式中間物・合成染料・有機顔料</t>
    <phoneticPr fontId="10"/>
  </si>
  <si>
    <t>有機化学工業製品（石油化学系基礎製品・合成樹脂を除く。）</t>
    <phoneticPr fontId="10"/>
  </si>
  <si>
    <t>合成オクタノール・ブタノール</t>
    <phoneticPr fontId="10"/>
  </si>
  <si>
    <t>016</t>
  </si>
  <si>
    <t>2041</t>
    <phoneticPr fontId="3"/>
  </si>
  <si>
    <t>環式中間物・合成染料・有機顔料</t>
    <rPh sb="6" eb="8">
      <t>ゴウセイ</t>
    </rPh>
    <rPh sb="8" eb="10">
      <t>センリョウ</t>
    </rPh>
    <rPh sb="11" eb="13">
      <t>ユウキ</t>
    </rPh>
    <rPh sb="13" eb="15">
      <t>ガンリョウ</t>
    </rPh>
    <phoneticPr fontId="10"/>
  </si>
  <si>
    <t>合成染料・有機顔料</t>
    <rPh sb="5" eb="7">
      <t>ユウキ</t>
    </rPh>
    <rPh sb="7" eb="9">
      <t>ガンリョウ</t>
    </rPh>
    <phoneticPr fontId="3"/>
  </si>
  <si>
    <t>024</t>
  </si>
  <si>
    <t>025</t>
    <phoneticPr fontId="10"/>
  </si>
  <si>
    <t>2042</t>
    <phoneticPr fontId="3"/>
  </si>
  <si>
    <t>2049</t>
    <phoneticPr fontId="3"/>
  </si>
  <si>
    <t>2051</t>
    <phoneticPr fontId="3"/>
  </si>
  <si>
    <t>025</t>
  </si>
  <si>
    <t>2061</t>
    <phoneticPr fontId="3"/>
  </si>
  <si>
    <t>化学繊維</t>
    <rPh sb="0" eb="2">
      <t>カガク</t>
    </rPh>
    <rPh sb="2" eb="4">
      <t>センイ</t>
    </rPh>
    <phoneticPr fontId="10"/>
  </si>
  <si>
    <t>合成繊維</t>
    <rPh sb="0" eb="2">
      <t>ゴウセイ</t>
    </rPh>
    <rPh sb="2" eb="4">
      <t>センイ</t>
    </rPh>
    <phoneticPr fontId="10"/>
  </si>
  <si>
    <t>2071</t>
    <phoneticPr fontId="3"/>
  </si>
  <si>
    <t>2081</t>
    <phoneticPr fontId="3"/>
  </si>
  <si>
    <t>油脂加工製品・界面活性剤</t>
    <phoneticPr fontId="3"/>
  </si>
  <si>
    <t>油脂加工製品</t>
    <phoneticPr fontId="3"/>
  </si>
  <si>
    <t>界面活性剤（石けん・合成洗剤を除く。）</t>
    <phoneticPr fontId="10"/>
  </si>
  <si>
    <t>2082</t>
    <phoneticPr fontId="10"/>
  </si>
  <si>
    <t>2083</t>
    <phoneticPr fontId="3"/>
  </si>
  <si>
    <t>印刷インキ</t>
    <phoneticPr fontId="3"/>
  </si>
  <si>
    <t>2084</t>
    <phoneticPr fontId="3"/>
  </si>
  <si>
    <t>2089</t>
    <phoneticPr fontId="3"/>
  </si>
  <si>
    <t>他に分類されない化学最終製品</t>
    <rPh sb="0" eb="1">
      <t>タ</t>
    </rPh>
    <rPh sb="2" eb="4">
      <t>ブンルイ</t>
    </rPh>
    <rPh sb="8" eb="10">
      <t>カガク</t>
    </rPh>
    <rPh sb="10" eb="12">
      <t>サイシュウ</t>
    </rPh>
    <rPh sb="12" eb="14">
      <t>セイヒン</t>
    </rPh>
    <phoneticPr fontId="10"/>
  </si>
  <si>
    <t>石油・石炭製品</t>
    <phoneticPr fontId="10"/>
  </si>
  <si>
    <t>ガソリン</t>
    <phoneticPr fontId="3"/>
  </si>
  <si>
    <t>018</t>
  </si>
  <si>
    <t>プラスチック製品</t>
    <phoneticPr fontId="10"/>
  </si>
  <si>
    <t>2221</t>
    <phoneticPr fontId="3"/>
  </si>
  <si>
    <t>ゴム製品</t>
    <phoneticPr fontId="10"/>
  </si>
  <si>
    <t>2229</t>
    <phoneticPr fontId="3"/>
  </si>
  <si>
    <t>2229</t>
    <phoneticPr fontId="10"/>
  </si>
  <si>
    <t>091</t>
    <phoneticPr fontId="10"/>
  </si>
  <si>
    <t>他に分類されないゴム製品</t>
    <rPh sb="0" eb="1">
      <t>ホカ</t>
    </rPh>
    <rPh sb="2" eb="4">
      <t>ブンルイ</t>
    </rPh>
    <rPh sb="10" eb="12">
      <t>セイヒン</t>
    </rPh>
    <phoneticPr fontId="10"/>
  </si>
  <si>
    <t>2311</t>
    <phoneticPr fontId="3"/>
  </si>
  <si>
    <t>なめし革・革製品・毛皮</t>
    <phoneticPr fontId="10"/>
  </si>
  <si>
    <t>その他の製造工業製品（２／３）</t>
    <phoneticPr fontId="3"/>
  </si>
  <si>
    <t>2312</t>
    <phoneticPr fontId="10"/>
  </si>
  <si>
    <t>なめし革・革製品・毛皮（革製履物を除く。）</t>
    <phoneticPr fontId="10"/>
  </si>
  <si>
    <t>012</t>
    <phoneticPr fontId="10"/>
  </si>
  <si>
    <t>その他の窯業・土石製品（１／２）</t>
    <phoneticPr fontId="10"/>
  </si>
  <si>
    <t>2511</t>
    <phoneticPr fontId="3"/>
  </si>
  <si>
    <t>他に分類されないガラス製品</t>
    <rPh sb="0" eb="1">
      <t>タ</t>
    </rPh>
    <rPh sb="2" eb="4">
      <t>ブンルイ</t>
    </rPh>
    <rPh sb="11" eb="13">
      <t>セイヒン</t>
    </rPh>
    <phoneticPr fontId="10"/>
  </si>
  <si>
    <t>2521</t>
    <phoneticPr fontId="3"/>
  </si>
  <si>
    <t>陶磁器</t>
    <phoneticPr fontId="10"/>
  </si>
  <si>
    <t>2591</t>
    <phoneticPr fontId="3"/>
  </si>
  <si>
    <t>その他の窯業・土石製品（２／２））</t>
    <phoneticPr fontId="10"/>
  </si>
  <si>
    <t>01</t>
    <phoneticPr fontId="3"/>
  </si>
  <si>
    <t>炭素・黒鉛製品</t>
    <phoneticPr fontId="10"/>
  </si>
  <si>
    <t>2612</t>
  </si>
  <si>
    <t>鉄屑</t>
    <phoneticPr fontId="10"/>
  </si>
  <si>
    <t>普通鋼冷間仕上鋼材</t>
    <rPh sb="0" eb="2">
      <t>フツウ</t>
    </rPh>
    <rPh sb="2" eb="3">
      <t>コウ</t>
    </rPh>
    <rPh sb="3" eb="5">
      <t>レイカン</t>
    </rPh>
    <phoneticPr fontId="3"/>
  </si>
  <si>
    <t>2623</t>
    <phoneticPr fontId="3"/>
  </si>
  <si>
    <t>特殊鋼冷間仕上鋼材</t>
    <rPh sb="0" eb="2">
      <t>トクシュ</t>
    </rPh>
    <rPh sb="2" eb="3">
      <t>コウ</t>
    </rPh>
    <phoneticPr fontId="3"/>
  </si>
  <si>
    <t>鋳鍛造品（鉄）</t>
    <phoneticPr fontId="10"/>
  </si>
  <si>
    <t>鋳鉄品・鍛工品（鉄）</t>
    <phoneticPr fontId="10"/>
  </si>
  <si>
    <t>2699</t>
    <phoneticPr fontId="3"/>
  </si>
  <si>
    <t>非鉄金属</t>
    <phoneticPr fontId="10"/>
  </si>
  <si>
    <t>鉛・亜鉛（再生を含む。）</t>
    <phoneticPr fontId="10"/>
  </si>
  <si>
    <t>アルミニウム（再生を含む。）</t>
    <phoneticPr fontId="10"/>
  </si>
  <si>
    <t>2712</t>
  </si>
  <si>
    <t>011P</t>
    <phoneticPr fontId="3"/>
  </si>
  <si>
    <t>2729</t>
    <phoneticPr fontId="3"/>
  </si>
  <si>
    <t>建設用・建築用金属製品</t>
    <phoneticPr fontId="10"/>
  </si>
  <si>
    <t>金属製品</t>
    <phoneticPr fontId="10"/>
  </si>
  <si>
    <t>ガス・石油機器・暖房・調理装置</t>
    <rPh sb="8" eb="10">
      <t>ダンボウ</t>
    </rPh>
    <rPh sb="11" eb="13">
      <t>チョウリ</t>
    </rPh>
    <rPh sb="13" eb="15">
      <t>ソウチ</t>
    </rPh>
    <phoneticPr fontId="3"/>
  </si>
  <si>
    <t>ガス・石油機器・暖房・調理装置</t>
    <phoneticPr fontId="10"/>
  </si>
  <si>
    <t>ボルト・ナット・リベット・スプリング</t>
    <phoneticPr fontId="3"/>
  </si>
  <si>
    <t>金属製容器・製缶板金製品</t>
    <phoneticPr fontId="3"/>
  </si>
  <si>
    <t>配管工事附属品・粉末や金製品・道具類</t>
    <rPh sb="4" eb="6">
      <t>フゾク</t>
    </rPh>
    <phoneticPr fontId="3"/>
  </si>
  <si>
    <t>配管工事附属品</t>
    <rPh sb="4" eb="6">
      <t>フゾク</t>
    </rPh>
    <phoneticPr fontId="10"/>
  </si>
  <si>
    <t>粉末や金製品</t>
    <phoneticPr fontId="3"/>
  </si>
  <si>
    <t>033</t>
  </si>
  <si>
    <t>刃物・道具類</t>
    <phoneticPr fontId="3"/>
  </si>
  <si>
    <t>他に分類されない金属製品</t>
    <rPh sb="0" eb="1">
      <t>タ</t>
    </rPh>
    <rPh sb="2" eb="4">
      <t>ブンルイ</t>
    </rPh>
    <rPh sb="8" eb="10">
      <t>キンゾク</t>
    </rPh>
    <rPh sb="10" eb="12">
      <t>セイヒン</t>
    </rPh>
    <phoneticPr fontId="10"/>
  </si>
  <si>
    <t>2911</t>
    <phoneticPr fontId="3"/>
  </si>
  <si>
    <t>はん用機械</t>
    <phoneticPr fontId="10"/>
  </si>
  <si>
    <t>2912</t>
    <phoneticPr fontId="3"/>
  </si>
  <si>
    <t>ポンプ・圧縮機</t>
    <phoneticPr fontId="3"/>
  </si>
  <si>
    <t>2913</t>
    <phoneticPr fontId="3"/>
  </si>
  <si>
    <t>2914</t>
    <phoneticPr fontId="3"/>
  </si>
  <si>
    <t>2919</t>
    <phoneticPr fontId="3"/>
  </si>
  <si>
    <t>その他のはん用機械</t>
    <rPh sb="2" eb="3">
      <t>タ</t>
    </rPh>
    <rPh sb="6" eb="7">
      <t>ヨウ</t>
    </rPh>
    <rPh sb="7" eb="9">
      <t>キカイ</t>
    </rPh>
    <phoneticPr fontId="3"/>
  </si>
  <si>
    <t>動力伝導装置</t>
    <rPh sb="0" eb="2">
      <t>ドウリョク</t>
    </rPh>
    <rPh sb="2" eb="4">
      <t>デンドウ</t>
    </rPh>
    <rPh sb="4" eb="6">
      <t>ソウチ</t>
    </rPh>
    <phoneticPr fontId="3"/>
  </si>
  <si>
    <t>他に分類されないはん用機械</t>
    <rPh sb="0" eb="1">
      <t>タ</t>
    </rPh>
    <rPh sb="2" eb="4">
      <t>ブンルイ</t>
    </rPh>
    <rPh sb="10" eb="11">
      <t>ヨウ</t>
    </rPh>
    <rPh sb="11" eb="13">
      <t>キカイ</t>
    </rPh>
    <phoneticPr fontId="3"/>
  </si>
  <si>
    <t>3011</t>
    <phoneticPr fontId="3"/>
  </si>
  <si>
    <t>農業用機械</t>
    <rPh sb="2" eb="3">
      <t>ヨウ</t>
    </rPh>
    <phoneticPr fontId="3"/>
  </si>
  <si>
    <t>生産用機械</t>
    <phoneticPr fontId="10"/>
  </si>
  <si>
    <t>3012</t>
    <phoneticPr fontId="3"/>
  </si>
  <si>
    <t>建設・鉱山機械</t>
    <rPh sb="0" eb="2">
      <t>ケンセツ</t>
    </rPh>
    <rPh sb="3" eb="5">
      <t>コウザン</t>
    </rPh>
    <phoneticPr fontId="3"/>
  </si>
  <si>
    <t>3013</t>
    <phoneticPr fontId="3"/>
  </si>
  <si>
    <t>3014</t>
    <phoneticPr fontId="3"/>
  </si>
  <si>
    <t>生活関連産業用機械</t>
    <rPh sb="7" eb="9">
      <t>キカイ</t>
    </rPh>
    <phoneticPr fontId="3"/>
  </si>
  <si>
    <t>食品機械・同装置</t>
    <rPh sb="5" eb="6">
      <t>ドウ</t>
    </rPh>
    <rPh sb="6" eb="8">
      <t>ソウチ</t>
    </rPh>
    <phoneticPr fontId="3"/>
  </si>
  <si>
    <t>木材加工機械</t>
    <rPh sb="0" eb="2">
      <t>モクザイ</t>
    </rPh>
    <rPh sb="2" eb="4">
      <t>カコウ</t>
    </rPh>
    <phoneticPr fontId="3"/>
  </si>
  <si>
    <t>014</t>
    <phoneticPr fontId="3"/>
  </si>
  <si>
    <t>印刷・製本・紙工機械</t>
    <phoneticPr fontId="3"/>
  </si>
  <si>
    <t>015</t>
    <phoneticPr fontId="3"/>
  </si>
  <si>
    <t>包装・荷造機械</t>
    <rPh sb="0" eb="2">
      <t>ホウソウ</t>
    </rPh>
    <rPh sb="3" eb="4">
      <t>ニ</t>
    </rPh>
    <rPh sb="4" eb="5">
      <t>ヅクリ</t>
    </rPh>
    <rPh sb="5" eb="7">
      <t>キカイ</t>
    </rPh>
    <phoneticPr fontId="3"/>
  </si>
  <si>
    <t>3015</t>
    <phoneticPr fontId="3"/>
  </si>
  <si>
    <t>鋳造装置・プラスチック加工機械</t>
    <phoneticPr fontId="3"/>
  </si>
  <si>
    <t>鋳造装置</t>
    <phoneticPr fontId="3"/>
  </si>
  <si>
    <t>プラスチック加工機械</t>
    <phoneticPr fontId="3"/>
  </si>
  <si>
    <t>3016</t>
    <phoneticPr fontId="3"/>
  </si>
  <si>
    <t>3017</t>
    <phoneticPr fontId="3"/>
  </si>
  <si>
    <t>3019</t>
    <phoneticPr fontId="3"/>
  </si>
  <si>
    <t>真空装置・真空機器</t>
    <rPh sb="0" eb="2">
      <t>シンクウ</t>
    </rPh>
    <rPh sb="2" eb="4">
      <t>ソウチ</t>
    </rPh>
    <rPh sb="5" eb="7">
      <t>シンクウ</t>
    </rPh>
    <rPh sb="7" eb="9">
      <t>キキ</t>
    </rPh>
    <phoneticPr fontId="3"/>
  </si>
  <si>
    <t>ロボット</t>
    <phoneticPr fontId="10"/>
  </si>
  <si>
    <t>その他の生産用機械</t>
    <rPh sb="4" eb="7">
      <t>セイサンヨウ</t>
    </rPh>
    <rPh sb="7" eb="9">
      <t>キカイ</t>
    </rPh>
    <phoneticPr fontId="3"/>
  </si>
  <si>
    <t>業務用機械</t>
    <phoneticPr fontId="10"/>
  </si>
  <si>
    <t>3111</t>
    <phoneticPr fontId="3"/>
  </si>
  <si>
    <t>サービス用・娯楽用機器</t>
    <rPh sb="6" eb="9">
      <t>ゴラクヨウ</t>
    </rPh>
    <phoneticPr fontId="10"/>
  </si>
  <si>
    <t>その他のサービス用機器</t>
    <phoneticPr fontId="3"/>
  </si>
  <si>
    <t>3113</t>
    <phoneticPr fontId="3"/>
  </si>
  <si>
    <t>計測機器</t>
    <rPh sb="0" eb="2">
      <t>ケイソク</t>
    </rPh>
    <rPh sb="2" eb="4">
      <t>キキ</t>
    </rPh>
    <phoneticPr fontId="3"/>
  </si>
  <si>
    <t>3114</t>
    <phoneticPr fontId="3"/>
  </si>
  <si>
    <t>3115</t>
    <phoneticPr fontId="3"/>
  </si>
  <si>
    <t>光学機械・レンズ</t>
    <rPh sb="0" eb="2">
      <t>コウガク</t>
    </rPh>
    <rPh sb="2" eb="4">
      <t>キカイ</t>
    </rPh>
    <phoneticPr fontId="3"/>
  </si>
  <si>
    <t>3116</t>
    <phoneticPr fontId="3"/>
  </si>
  <si>
    <t>3211</t>
    <phoneticPr fontId="3"/>
  </si>
  <si>
    <t>電子部品</t>
    <phoneticPr fontId="10"/>
  </si>
  <si>
    <t>液晶パネル</t>
    <phoneticPr fontId="3"/>
  </si>
  <si>
    <t>3211</t>
    <phoneticPr fontId="10"/>
  </si>
  <si>
    <t>フラットパネル・電子管</t>
    <rPh sb="8" eb="11">
      <t>デンシカン</t>
    </rPh>
    <phoneticPr fontId="10"/>
  </si>
  <si>
    <t>3299</t>
    <phoneticPr fontId="10"/>
  </si>
  <si>
    <t>記録メディア</t>
    <rPh sb="0" eb="2">
      <t>キロク</t>
    </rPh>
    <phoneticPr fontId="10"/>
  </si>
  <si>
    <t>3299</t>
    <phoneticPr fontId="3"/>
  </si>
  <si>
    <t>電子回路</t>
    <rPh sb="0" eb="2">
      <t>デンシ</t>
    </rPh>
    <rPh sb="2" eb="4">
      <t>カイロ</t>
    </rPh>
    <phoneticPr fontId="3"/>
  </si>
  <si>
    <t>その他の電子部品</t>
    <rPh sb="6" eb="7">
      <t>ブ</t>
    </rPh>
    <phoneticPr fontId="3"/>
  </si>
  <si>
    <t>3311</t>
    <phoneticPr fontId="3"/>
  </si>
  <si>
    <t>電気機械</t>
    <phoneticPr fontId="10"/>
  </si>
  <si>
    <t>開閉制御装置・配電盤</t>
    <phoneticPr fontId="3"/>
  </si>
  <si>
    <t>04</t>
    <phoneticPr fontId="3"/>
  </si>
  <si>
    <t>041</t>
    <phoneticPr fontId="3"/>
  </si>
  <si>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</si>
  <si>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</si>
  <si>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</si>
  <si>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3321</t>
    <phoneticPr fontId="3"/>
  </si>
  <si>
    <t>民生用エアコンディショナ</t>
    <rPh sb="0" eb="2">
      <t>ミンセイ</t>
    </rPh>
    <rPh sb="2" eb="3">
      <t>ヨウ</t>
    </rPh>
    <phoneticPr fontId="3"/>
  </si>
  <si>
    <t>民生用電気機器（エアコンを除く。）</t>
    <rPh sb="0" eb="2">
      <t>ミンセイ</t>
    </rPh>
    <rPh sb="2" eb="3">
      <t>ヨウ</t>
    </rPh>
    <rPh sb="3" eb="5">
      <t>デンキ</t>
    </rPh>
    <rPh sb="5" eb="7">
      <t>キキ</t>
    </rPh>
    <phoneticPr fontId="3"/>
  </si>
  <si>
    <t>3331</t>
    <phoneticPr fontId="3"/>
  </si>
  <si>
    <t>3332</t>
    <phoneticPr fontId="3"/>
  </si>
  <si>
    <t>3399</t>
    <phoneticPr fontId="3"/>
  </si>
  <si>
    <t>3411</t>
    <phoneticPr fontId="3"/>
  </si>
  <si>
    <t>情報通信機器</t>
    <phoneticPr fontId="10"/>
  </si>
  <si>
    <t>携帯電話機</t>
    <rPh sb="0" eb="2">
      <t>ケイタイ</t>
    </rPh>
    <rPh sb="2" eb="4">
      <t>デンワ</t>
    </rPh>
    <rPh sb="4" eb="5">
      <t>キ</t>
    </rPh>
    <phoneticPr fontId="3"/>
  </si>
  <si>
    <t>無線電気通信機器（携帯電話機を除く。）</t>
    <rPh sb="9" eb="11">
      <t>ケイタイ</t>
    </rPh>
    <rPh sb="11" eb="13">
      <t>デンワ</t>
    </rPh>
    <rPh sb="13" eb="14">
      <t>キ</t>
    </rPh>
    <phoneticPr fontId="3"/>
  </si>
  <si>
    <t>3411</t>
    <phoneticPr fontId="10"/>
  </si>
  <si>
    <t>3412</t>
    <phoneticPr fontId="10"/>
  </si>
  <si>
    <t>3421</t>
    <phoneticPr fontId="3"/>
  </si>
  <si>
    <t>パーソナルコンピュータ</t>
    <phoneticPr fontId="3"/>
  </si>
  <si>
    <t>電子計算機本体（パソコンを除く。）</t>
    <rPh sb="0" eb="2">
      <t>デンシ</t>
    </rPh>
    <rPh sb="2" eb="5">
      <t>ケイサンキ</t>
    </rPh>
    <rPh sb="5" eb="7">
      <t>ホンタイ</t>
    </rPh>
    <phoneticPr fontId="3"/>
  </si>
  <si>
    <t>電子計算機附属装置</t>
    <rPh sb="5" eb="7">
      <t>フゾク</t>
    </rPh>
    <phoneticPr fontId="3"/>
  </si>
  <si>
    <t>3511</t>
    <phoneticPr fontId="3"/>
  </si>
  <si>
    <t>自動車</t>
    <rPh sb="0" eb="3">
      <t>ジドウシャ</t>
    </rPh>
    <phoneticPr fontId="10"/>
  </si>
  <si>
    <t>3521</t>
    <phoneticPr fontId="3"/>
  </si>
  <si>
    <t>3522</t>
    <phoneticPr fontId="3"/>
  </si>
  <si>
    <t>3531</t>
    <phoneticPr fontId="3"/>
  </si>
  <si>
    <t>自動車用内燃機関</t>
    <phoneticPr fontId="3"/>
  </si>
  <si>
    <t>3541</t>
    <phoneticPr fontId="3"/>
  </si>
  <si>
    <t>その他の輸送機械（１／２）</t>
    <phoneticPr fontId="10"/>
  </si>
  <si>
    <t>10</t>
  </si>
  <si>
    <t>101</t>
  </si>
  <si>
    <t>3591</t>
    <phoneticPr fontId="3"/>
  </si>
  <si>
    <t>3592</t>
    <phoneticPr fontId="3"/>
  </si>
  <si>
    <t>航空機</t>
    <phoneticPr fontId="10"/>
  </si>
  <si>
    <t>3599</t>
    <phoneticPr fontId="3"/>
  </si>
  <si>
    <t>他に分類されない輸送機械</t>
    <rPh sb="0" eb="1">
      <t>タ</t>
    </rPh>
    <rPh sb="2" eb="4">
      <t>ブンルイ</t>
    </rPh>
    <rPh sb="8" eb="10">
      <t>ユソウ</t>
    </rPh>
    <rPh sb="10" eb="12">
      <t>キカイ</t>
    </rPh>
    <phoneticPr fontId="10"/>
  </si>
  <si>
    <t>がん具</t>
    <phoneticPr fontId="3"/>
  </si>
  <si>
    <t>その他の製造工業製品（３／３）</t>
    <phoneticPr fontId="10"/>
  </si>
  <si>
    <t>3919</t>
    <phoneticPr fontId="3"/>
  </si>
  <si>
    <t>051</t>
  </si>
  <si>
    <t>06</t>
    <phoneticPr fontId="3"/>
  </si>
  <si>
    <t>061</t>
    <phoneticPr fontId="3"/>
  </si>
  <si>
    <t>3921</t>
    <phoneticPr fontId="3"/>
  </si>
  <si>
    <t>再生資源回収・加工処理</t>
    <rPh sb="0" eb="2">
      <t>サイセイ</t>
    </rPh>
    <rPh sb="2" eb="4">
      <t>シゲン</t>
    </rPh>
    <rPh sb="4" eb="6">
      <t>カイシュウ</t>
    </rPh>
    <rPh sb="7" eb="9">
      <t>カコウ</t>
    </rPh>
    <rPh sb="9" eb="11">
      <t>ショリ</t>
    </rPh>
    <phoneticPr fontId="3"/>
  </si>
  <si>
    <t>建設</t>
    <phoneticPr fontId="10"/>
  </si>
  <si>
    <t>4191</t>
    <phoneticPr fontId="3"/>
  </si>
  <si>
    <t>鉄道軌道建設</t>
    <phoneticPr fontId="10"/>
  </si>
  <si>
    <t>4611</t>
    <phoneticPr fontId="10"/>
  </si>
  <si>
    <t>電力・ガス・熱供給</t>
    <phoneticPr fontId="10"/>
  </si>
  <si>
    <t>事業用火力発電</t>
    <rPh sb="0" eb="3">
      <t>ジギョウヨウ</t>
    </rPh>
    <rPh sb="3" eb="5">
      <t>カリョク</t>
    </rPh>
    <rPh sb="5" eb="7">
      <t>ハツデン</t>
    </rPh>
    <phoneticPr fontId="10"/>
  </si>
  <si>
    <t>事業用発電（火力発電を除く。）</t>
    <rPh sb="0" eb="3">
      <t>ジギョウヨウ</t>
    </rPh>
    <rPh sb="3" eb="5">
      <t>ハツデン</t>
    </rPh>
    <rPh sb="6" eb="8">
      <t>カリョク</t>
    </rPh>
    <rPh sb="8" eb="10">
      <t>ハツデン</t>
    </rPh>
    <rPh sb="11" eb="12">
      <t>ノゾ</t>
    </rPh>
    <phoneticPr fontId="10"/>
  </si>
  <si>
    <t>4621</t>
    <phoneticPr fontId="10"/>
  </si>
  <si>
    <t>4622</t>
    <phoneticPr fontId="10"/>
  </si>
  <si>
    <t>4711</t>
    <phoneticPr fontId="10"/>
  </si>
  <si>
    <t>水道</t>
    <phoneticPr fontId="10"/>
  </si>
  <si>
    <t>下水道★★</t>
    <phoneticPr fontId="10"/>
  </si>
  <si>
    <t>4811</t>
    <phoneticPr fontId="3"/>
  </si>
  <si>
    <t>廃棄物処理</t>
    <phoneticPr fontId="10"/>
  </si>
  <si>
    <t>商業</t>
    <phoneticPr fontId="10"/>
  </si>
  <si>
    <t>5311</t>
    <phoneticPr fontId="10"/>
  </si>
  <si>
    <t>金融・保険</t>
    <phoneticPr fontId="10"/>
  </si>
  <si>
    <t>公的金融（ＦＩＳＩＭ）</t>
    <phoneticPr fontId="3"/>
  </si>
  <si>
    <t>民間金融（ＦＩＳＩＭ）</t>
    <phoneticPr fontId="3"/>
  </si>
  <si>
    <t>5312</t>
    <phoneticPr fontId="10"/>
  </si>
  <si>
    <t>5511</t>
    <phoneticPr fontId="10"/>
  </si>
  <si>
    <t>不動産</t>
    <phoneticPr fontId="10"/>
  </si>
  <si>
    <t>住宅賃貸料</t>
    <phoneticPr fontId="3"/>
  </si>
  <si>
    <t>住宅賃貸料（帰属家賃）</t>
    <rPh sb="0" eb="2">
      <t>ジュウタク</t>
    </rPh>
    <rPh sb="2" eb="5">
      <t>チンタイリョウ</t>
    </rPh>
    <rPh sb="6" eb="8">
      <t>キゾク</t>
    </rPh>
    <rPh sb="8" eb="10">
      <t>ヤチン</t>
    </rPh>
    <phoneticPr fontId="3"/>
  </si>
  <si>
    <t>5711</t>
    <phoneticPr fontId="3"/>
  </si>
  <si>
    <t>運輸・郵便</t>
    <phoneticPr fontId="10"/>
  </si>
  <si>
    <t>5712</t>
    <phoneticPr fontId="10"/>
  </si>
  <si>
    <t>5721</t>
    <phoneticPr fontId="10"/>
  </si>
  <si>
    <t>道路輸送（自家輸送を除く。）（１／２）</t>
    <phoneticPr fontId="10"/>
  </si>
  <si>
    <t>5722</t>
    <phoneticPr fontId="10"/>
  </si>
  <si>
    <t>道路貨物輸送（自家輸送を除く。）</t>
    <rPh sb="7" eb="9">
      <t>ジカ</t>
    </rPh>
    <rPh sb="9" eb="11">
      <t>ユソウ</t>
    </rPh>
    <phoneticPr fontId="3"/>
  </si>
  <si>
    <t>5731</t>
    <phoneticPr fontId="10"/>
  </si>
  <si>
    <t>自家輸送（旅客自動車）</t>
    <rPh sb="2" eb="4">
      <t>ユソウ</t>
    </rPh>
    <rPh sb="7" eb="10">
      <t>ジドウシャ</t>
    </rPh>
    <phoneticPr fontId="3"/>
  </si>
  <si>
    <t>（続き）運輸・郵便</t>
    <rPh sb="1" eb="2">
      <t>ツヅ</t>
    </rPh>
    <phoneticPr fontId="10"/>
  </si>
  <si>
    <t>5732</t>
    <phoneticPr fontId="10"/>
  </si>
  <si>
    <t>自家輸送（貨物自動車）</t>
    <rPh sb="2" eb="4">
      <t>ユソウ</t>
    </rPh>
    <rPh sb="7" eb="10">
      <t>ジドウシャ</t>
    </rPh>
    <phoneticPr fontId="3"/>
  </si>
  <si>
    <t>5741</t>
    <phoneticPr fontId="10"/>
  </si>
  <si>
    <t>5742</t>
    <phoneticPr fontId="10"/>
  </si>
  <si>
    <t>5743</t>
    <phoneticPr fontId="10"/>
  </si>
  <si>
    <t>5751</t>
    <phoneticPr fontId="10"/>
  </si>
  <si>
    <t>5761</t>
    <phoneticPr fontId="10"/>
  </si>
  <si>
    <t>貨物利用運送</t>
    <rPh sb="2" eb="4">
      <t>リヨウ</t>
    </rPh>
    <rPh sb="4" eb="6">
      <t>ウンソウ</t>
    </rPh>
    <phoneticPr fontId="3"/>
  </si>
  <si>
    <t>道路輸送（自家輸送を除く。）（２／２）</t>
    <phoneticPr fontId="10"/>
  </si>
  <si>
    <t>5771</t>
    <phoneticPr fontId="10"/>
  </si>
  <si>
    <t>5781</t>
    <phoneticPr fontId="10"/>
  </si>
  <si>
    <t>水運施設管理（国公営）★★</t>
    <rPh sb="7" eb="10">
      <t>コッコウエイ</t>
    </rPh>
    <phoneticPr fontId="10"/>
  </si>
  <si>
    <t>水運施設管理</t>
    <rPh sb="0" eb="2">
      <t>スイウン</t>
    </rPh>
    <rPh sb="2" eb="4">
      <t>シセツ</t>
    </rPh>
    <rPh sb="4" eb="6">
      <t>カンリ</t>
    </rPh>
    <phoneticPr fontId="10"/>
  </si>
  <si>
    <t>水運附帯サービス</t>
    <rPh sb="2" eb="4">
      <t>フタイ</t>
    </rPh>
    <phoneticPr fontId="3"/>
  </si>
  <si>
    <t>05</t>
  </si>
  <si>
    <t>航空施設管理（公営）★★</t>
    <phoneticPr fontId="10"/>
  </si>
  <si>
    <t>航空施設管理</t>
    <phoneticPr fontId="10"/>
  </si>
  <si>
    <t>07</t>
  </si>
  <si>
    <t>071</t>
  </si>
  <si>
    <t>航空附帯サービス</t>
    <rPh sb="2" eb="4">
      <t>フタイ</t>
    </rPh>
    <phoneticPr fontId="3"/>
  </si>
  <si>
    <t>5789</t>
    <phoneticPr fontId="10"/>
  </si>
  <si>
    <t>旅行・その他の運輸附帯サービス</t>
    <rPh sb="9" eb="11">
      <t>フタイ</t>
    </rPh>
    <phoneticPr fontId="3"/>
  </si>
  <si>
    <t>5791</t>
    <phoneticPr fontId="3"/>
  </si>
  <si>
    <t>郵便・信書便</t>
    <rPh sb="3" eb="5">
      <t>シンショ</t>
    </rPh>
    <rPh sb="5" eb="6">
      <t>ビン</t>
    </rPh>
    <phoneticPr fontId="3"/>
  </si>
  <si>
    <t>5911</t>
    <phoneticPr fontId="10"/>
  </si>
  <si>
    <t>固定電気通信</t>
    <rPh sb="0" eb="2">
      <t>コテイ</t>
    </rPh>
    <rPh sb="2" eb="4">
      <t>デンキ</t>
    </rPh>
    <rPh sb="4" eb="6">
      <t>ツウシン</t>
    </rPh>
    <phoneticPr fontId="10"/>
  </si>
  <si>
    <t>通信</t>
    <phoneticPr fontId="10"/>
  </si>
  <si>
    <t>情報通信</t>
    <phoneticPr fontId="10"/>
  </si>
  <si>
    <t>5911</t>
    <phoneticPr fontId="3"/>
  </si>
  <si>
    <t>移動電気通信</t>
    <rPh sb="0" eb="2">
      <t>イドウ</t>
    </rPh>
    <rPh sb="2" eb="4">
      <t>デンキ</t>
    </rPh>
    <rPh sb="4" eb="6">
      <t>ツウシン</t>
    </rPh>
    <phoneticPr fontId="3"/>
  </si>
  <si>
    <t>電気通信に附帯するサービス</t>
    <rPh sb="0" eb="2">
      <t>デンキ</t>
    </rPh>
    <rPh sb="2" eb="4">
      <t>ツウシン</t>
    </rPh>
    <rPh sb="5" eb="7">
      <t>フタイ</t>
    </rPh>
    <phoneticPr fontId="10"/>
  </si>
  <si>
    <t>5921</t>
    <phoneticPr fontId="10"/>
  </si>
  <si>
    <t>5931</t>
    <phoneticPr fontId="3"/>
  </si>
  <si>
    <t>情報サービス</t>
    <phoneticPr fontId="10"/>
  </si>
  <si>
    <t>5941</t>
    <phoneticPr fontId="3"/>
  </si>
  <si>
    <t>インターネット附随サービス</t>
    <rPh sb="7" eb="9">
      <t>フズイ</t>
    </rPh>
    <phoneticPr fontId="3"/>
  </si>
  <si>
    <t>5951</t>
    <phoneticPr fontId="3"/>
  </si>
  <si>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3"/>
  </si>
  <si>
    <t>新聞</t>
    <rPh sb="0" eb="2">
      <t>シンブン</t>
    </rPh>
    <phoneticPr fontId="3"/>
  </si>
  <si>
    <t>出版</t>
    <rPh sb="0" eb="2">
      <t>シュッパン</t>
    </rPh>
    <phoneticPr fontId="3"/>
  </si>
  <si>
    <t>6311</t>
    <phoneticPr fontId="10"/>
  </si>
  <si>
    <t>教育・研究</t>
    <phoneticPr fontId="10"/>
  </si>
  <si>
    <t>学校給食（国公立）★★</t>
    <rPh sb="2" eb="4">
      <t>キュウショク</t>
    </rPh>
    <phoneticPr fontId="10"/>
  </si>
  <si>
    <t>学校給食（私立）★</t>
    <rPh sb="2" eb="4">
      <t>キュウショク</t>
    </rPh>
    <phoneticPr fontId="10"/>
  </si>
  <si>
    <t>その他の教育訓練機関（国公立）★★</t>
    <phoneticPr fontId="3"/>
  </si>
  <si>
    <t>研究</t>
    <rPh sb="0" eb="2">
      <t>ケンキュウ</t>
    </rPh>
    <phoneticPr fontId="10"/>
  </si>
  <si>
    <t>人文・社会科学研究機関（国公立）★★</t>
    <rPh sb="3" eb="5">
      <t>シャカイ</t>
    </rPh>
    <phoneticPr fontId="10"/>
  </si>
  <si>
    <t>人文・社会科学研究機関（非営利）★</t>
    <rPh sb="3" eb="5">
      <t>シャカイ</t>
    </rPh>
    <phoneticPr fontId="10"/>
  </si>
  <si>
    <t>人文・社会科学研究機関</t>
    <rPh sb="3" eb="5">
      <t>シャカイ</t>
    </rPh>
    <phoneticPr fontId="10"/>
  </si>
  <si>
    <t>6322</t>
    <phoneticPr fontId="10"/>
  </si>
  <si>
    <t>医療（入院診療）</t>
    <rPh sb="3" eb="5">
      <t>ニュウイン</t>
    </rPh>
    <rPh sb="5" eb="7">
      <t>シンリョウ</t>
    </rPh>
    <phoneticPr fontId="3"/>
  </si>
  <si>
    <t>医療・福祉</t>
    <phoneticPr fontId="10"/>
  </si>
  <si>
    <t>医療（入院外診療）</t>
    <rPh sb="3" eb="5">
      <t>ニュウイン</t>
    </rPh>
    <rPh sb="5" eb="6">
      <t>ガイ</t>
    </rPh>
    <rPh sb="6" eb="8">
      <t>シンリョウ</t>
    </rPh>
    <phoneticPr fontId="3"/>
  </si>
  <si>
    <t>医療（歯科診療）</t>
    <rPh sb="3" eb="5">
      <t>シカ</t>
    </rPh>
    <rPh sb="5" eb="7">
      <t>シンリョウ</t>
    </rPh>
    <phoneticPr fontId="3"/>
  </si>
  <si>
    <t>6411</t>
    <phoneticPr fontId="10"/>
  </si>
  <si>
    <t>医療（調剤）</t>
    <rPh sb="0" eb="2">
      <t>イリョウ</t>
    </rPh>
    <rPh sb="3" eb="5">
      <t>チョウザイ</t>
    </rPh>
    <phoneticPr fontId="10"/>
  </si>
  <si>
    <t>医療（その他の医療サービス）</t>
    <rPh sb="0" eb="2">
      <t>イリョウ</t>
    </rPh>
    <rPh sb="5" eb="6">
      <t>タ</t>
    </rPh>
    <rPh sb="7" eb="9">
      <t>イリョウ</t>
    </rPh>
    <phoneticPr fontId="3"/>
  </si>
  <si>
    <t>社会保険事業★★</t>
    <phoneticPr fontId="10"/>
  </si>
  <si>
    <t>社会福祉</t>
    <phoneticPr fontId="3"/>
  </si>
  <si>
    <t>6431</t>
    <phoneticPr fontId="10"/>
  </si>
  <si>
    <t>保育所</t>
    <rPh sb="0" eb="3">
      <t>ホイクショ</t>
    </rPh>
    <phoneticPr fontId="10"/>
  </si>
  <si>
    <t>介護（施設サービス）</t>
    <rPh sb="0" eb="2">
      <t>カイゴ</t>
    </rPh>
    <rPh sb="3" eb="5">
      <t>シセツ</t>
    </rPh>
    <phoneticPr fontId="3"/>
  </si>
  <si>
    <t>介護（施設サービスを除く。）</t>
    <rPh sb="0" eb="2">
      <t>カイゴ</t>
    </rPh>
    <rPh sb="3" eb="5">
      <t>シセツ</t>
    </rPh>
    <rPh sb="10" eb="11">
      <t>ノゾ</t>
    </rPh>
    <phoneticPr fontId="3"/>
  </si>
  <si>
    <t>会員制企業団体</t>
    <rPh sb="0" eb="3">
      <t>カイインセイ</t>
    </rPh>
    <rPh sb="3" eb="5">
      <t>キギョウ</t>
    </rPh>
    <rPh sb="5" eb="7">
      <t>ダンタイ</t>
    </rPh>
    <phoneticPr fontId="10"/>
  </si>
  <si>
    <t>他に分類されない会員制団体</t>
    <phoneticPr fontId="10"/>
  </si>
  <si>
    <t>6599</t>
    <phoneticPr fontId="10"/>
  </si>
  <si>
    <t>対家計民間非営利団体（別掲を除く。）★</t>
    <phoneticPr fontId="10"/>
  </si>
  <si>
    <t>物品賃貸業（貸自動車を除く。）</t>
    <phoneticPr fontId="10"/>
  </si>
  <si>
    <t>対事業所サービス</t>
    <phoneticPr fontId="10"/>
  </si>
  <si>
    <t>産業用機械器具（建設機械器具を除く。）賃貸業</t>
    <phoneticPr fontId="10"/>
  </si>
  <si>
    <t>事務用機械器具（電算機等を除く。）賃貸業</t>
    <phoneticPr fontId="10"/>
  </si>
  <si>
    <t>自動車整備</t>
    <rPh sb="0" eb="3">
      <t>ジドウシャ</t>
    </rPh>
    <rPh sb="3" eb="5">
      <t>セイビ</t>
    </rPh>
    <phoneticPr fontId="10"/>
  </si>
  <si>
    <t>法務・財務・会計サービス</t>
    <phoneticPr fontId="10"/>
  </si>
  <si>
    <t>（続き）対事業所サービス</t>
    <rPh sb="1" eb="2">
      <t>ツヅ</t>
    </rPh>
    <phoneticPr fontId="10"/>
  </si>
  <si>
    <t>警備業</t>
    <rPh sb="0" eb="3">
      <t>ケイビギョウ</t>
    </rPh>
    <phoneticPr fontId="3"/>
  </si>
  <si>
    <t>宿泊業</t>
    <rPh sb="0" eb="2">
      <t>シュクハク</t>
    </rPh>
    <rPh sb="2" eb="3">
      <t>ギョウ</t>
    </rPh>
    <phoneticPr fontId="3"/>
  </si>
  <si>
    <t>対個人サービス</t>
    <phoneticPr fontId="10"/>
  </si>
  <si>
    <t>洗濯業</t>
    <phoneticPr fontId="3"/>
  </si>
  <si>
    <t>その他の洗濯・理容・美容・浴場業</t>
    <rPh sb="2" eb="3">
      <t>タ</t>
    </rPh>
    <rPh sb="4" eb="6">
      <t>センタク</t>
    </rPh>
    <rPh sb="7" eb="9">
      <t>リヨウ</t>
    </rPh>
    <rPh sb="10" eb="12">
      <t>ビヨウ</t>
    </rPh>
    <rPh sb="13" eb="15">
      <t>ヨクジョウ</t>
    </rPh>
    <rPh sb="15" eb="16">
      <t>ギョウ</t>
    </rPh>
    <phoneticPr fontId="3"/>
  </si>
  <si>
    <t>興行場（映画館を除く。）・興行団</t>
    <rPh sb="0" eb="2">
      <t>コウギョウ</t>
    </rPh>
    <rPh sb="2" eb="3">
      <t>ジョウ</t>
    </rPh>
    <rPh sb="4" eb="7">
      <t>エイガカン</t>
    </rPh>
    <rPh sb="13" eb="15">
      <t>コウギョウ</t>
    </rPh>
    <rPh sb="15" eb="16">
      <t>ダン</t>
    </rPh>
    <phoneticPr fontId="3"/>
  </si>
  <si>
    <t>個人教授業</t>
    <rPh sb="4" eb="5">
      <t>ギョウ</t>
    </rPh>
    <phoneticPr fontId="3"/>
  </si>
  <si>
    <t>各種修理業（別掲を除く。）</t>
    <phoneticPr fontId="10"/>
  </si>
  <si>
    <t>その他の対個人サービス</t>
    <phoneticPr fontId="10"/>
  </si>
  <si>
    <t>6811</t>
    <phoneticPr fontId="10"/>
  </si>
  <si>
    <t>6811</t>
    <phoneticPr fontId="3"/>
  </si>
  <si>
    <t>681</t>
    <phoneticPr fontId="3"/>
  </si>
  <si>
    <t>68</t>
    <phoneticPr fontId="3"/>
  </si>
  <si>
    <t>6911</t>
    <phoneticPr fontId="10"/>
  </si>
  <si>
    <t>00</t>
  </si>
  <si>
    <t>000</t>
  </si>
  <si>
    <t>分類不明</t>
    <phoneticPr fontId="3"/>
  </si>
  <si>
    <t>6911</t>
    <phoneticPr fontId="3"/>
  </si>
  <si>
    <t>691</t>
    <phoneticPr fontId="3"/>
  </si>
  <si>
    <t>69</t>
    <phoneticPr fontId="3"/>
  </si>
  <si>
    <t>7000</t>
    <phoneticPr fontId="10"/>
  </si>
  <si>
    <t>7000</t>
    <phoneticPr fontId="3"/>
  </si>
  <si>
    <t>700</t>
    <phoneticPr fontId="10"/>
  </si>
  <si>
    <t>70</t>
    <phoneticPr fontId="10"/>
  </si>
  <si>
    <t>賃金俸給率</t>
    <rPh sb="0" eb="2">
      <t>チンギン</t>
    </rPh>
    <rPh sb="2" eb="5">
      <t>ホウキュウリツ</t>
    </rPh>
    <phoneticPr fontId="9"/>
  </si>
  <si>
    <t>　入力シートには、購入者価格300万円の車20万台需要減少した場合の数値が入っています。</t>
    <rPh sb="1" eb="3">
      <t>ニュウリョク</t>
    </rPh>
    <rPh sb="9" eb="12">
      <t>コウニュウシャ</t>
    </rPh>
    <rPh sb="12" eb="14">
      <t>カカク</t>
    </rPh>
    <rPh sb="17" eb="19">
      <t>マンエン</t>
    </rPh>
    <rPh sb="20" eb="21">
      <t>クルマ</t>
    </rPh>
    <rPh sb="23" eb="25">
      <t>マンダイ</t>
    </rPh>
    <rPh sb="25" eb="27">
      <t>ジュヨウ</t>
    </rPh>
    <rPh sb="27" eb="29">
      <t>ゲンショウ</t>
    </rPh>
    <rPh sb="31" eb="33">
      <t>バアイ</t>
    </rPh>
    <rPh sb="34" eb="36">
      <t>スウチ</t>
    </rPh>
    <rPh sb="37" eb="38">
      <t>ハイ</t>
    </rPh>
    <phoneticPr fontId="9"/>
  </si>
  <si>
    <t>平成27年国勢調査による昼間人口（従業地・通学地による人口）（人）</t>
    <rPh sb="0" eb="2">
      <t>ヘイセイ</t>
    </rPh>
    <rPh sb="4" eb="5">
      <t>ネン</t>
    </rPh>
    <phoneticPr fontId="3"/>
  </si>
  <si>
    <t>生産者価格</t>
    <rPh sb="0" eb="2">
      <t>セイサン</t>
    </rPh>
    <rPh sb="2" eb="3">
      <t>モノ</t>
    </rPh>
    <rPh sb="3" eb="5">
      <t>カカク</t>
    </rPh>
    <phoneticPr fontId="9"/>
  </si>
  <si>
    <t>　　小計</t>
    <rPh sb="2" eb="4">
      <t>ショウケイ</t>
    </rPh>
    <phoneticPr fontId="3"/>
  </si>
  <si>
    <t>　　生産波及総合</t>
    <rPh sb="2" eb="4">
      <t>セイサン</t>
    </rPh>
    <rPh sb="4" eb="6">
      <t>ハキュウ</t>
    </rPh>
    <rPh sb="6" eb="8">
      <t>ソウゴウ</t>
    </rPh>
    <phoneticPr fontId="3"/>
  </si>
  <si>
    <t>生産波及直接</t>
    <rPh sb="0" eb="2">
      <t>セイサン</t>
    </rPh>
    <rPh sb="2" eb="4">
      <t>ハキュウ</t>
    </rPh>
    <rPh sb="4" eb="6">
      <t>チョクセツ</t>
    </rPh>
    <phoneticPr fontId="3"/>
  </si>
  <si>
    <t>生産波及間接１次</t>
    <rPh sb="0" eb="2">
      <t>セイサン</t>
    </rPh>
    <rPh sb="2" eb="4">
      <t>ハキュウ</t>
    </rPh>
    <rPh sb="4" eb="6">
      <t>カンセツ</t>
    </rPh>
    <rPh sb="6" eb="8">
      <t>イチジ</t>
    </rPh>
    <phoneticPr fontId="3"/>
  </si>
  <si>
    <t>生産波及間接２次</t>
    <rPh sb="0" eb="2">
      <t>セイサン</t>
    </rPh>
    <rPh sb="2" eb="4">
      <t>ハキュウ</t>
    </rPh>
    <rPh sb="4" eb="6">
      <t>カンセツ</t>
    </rPh>
    <rPh sb="6" eb="8">
      <t>ニジ</t>
    </rPh>
    <phoneticPr fontId="3"/>
  </si>
  <si>
    <t>粗付加価値波及　総合</t>
    <rPh sb="0" eb="1">
      <t>ソ</t>
    </rPh>
    <rPh sb="1" eb="3">
      <t>フカ</t>
    </rPh>
    <rPh sb="3" eb="5">
      <t>カチ</t>
    </rPh>
    <rPh sb="5" eb="7">
      <t>ハキュウ</t>
    </rPh>
    <rPh sb="8" eb="10">
      <t>ソウゴウ</t>
    </rPh>
    <phoneticPr fontId="3"/>
  </si>
  <si>
    <t>就業者波及　総合</t>
    <rPh sb="0" eb="2">
      <t>シュウギョウ</t>
    </rPh>
    <rPh sb="2" eb="3">
      <t>モノ</t>
    </rPh>
    <rPh sb="3" eb="5">
      <t>ハキュウ</t>
    </rPh>
    <rPh sb="6" eb="8">
      <t>ソウゴウ</t>
    </rPh>
    <phoneticPr fontId="3"/>
  </si>
  <si>
    <t>　上記の計算から求められた県内生産者価格、県内のマージン額を生産者価格欄に入力すると上記と同様の計算結果となる。</t>
    <rPh sb="1" eb="3">
      <t>ジョウキ</t>
    </rPh>
    <rPh sb="4" eb="6">
      <t>ケイサン</t>
    </rPh>
    <rPh sb="8" eb="9">
      <t>モト</t>
    </rPh>
    <rPh sb="13" eb="15">
      <t>ケンナイ</t>
    </rPh>
    <rPh sb="15" eb="18">
      <t>セイサンシャ</t>
    </rPh>
    <rPh sb="18" eb="20">
      <t>カカク</t>
    </rPh>
    <rPh sb="21" eb="23">
      <t>ケンナイ</t>
    </rPh>
    <rPh sb="28" eb="29">
      <t>ガク</t>
    </rPh>
    <rPh sb="30" eb="33">
      <t>セイサンシャ</t>
    </rPh>
    <rPh sb="33" eb="35">
      <t>カカク</t>
    </rPh>
    <rPh sb="35" eb="36">
      <t>ラン</t>
    </rPh>
    <rPh sb="37" eb="39">
      <t>ニュウリョク</t>
    </rPh>
    <rPh sb="42" eb="44">
      <t>ジョウキ</t>
    </rPh>
    <rPh sb="45" eb="47">
      <t>ドウヨウ</t>
    </rPh>
    <rPh sb="48" eb="52">
      <t>ケイサンケッカ</t>
    </rPh>
    <phoneticPr fontId="9"/>
  </si>
  <si>
    <t>最終更新日　2026年1月5日</t>
    <rPh sb="0" eb="2">
      <t>サイシュウ</t>
    </rPh>
    <rPh sb="2" eb="5">
      <t>コウシンビ</t>
    </rPh>
    <rPh sb="10" eb="11">
      <t>ネン</t>
    </rPh>
    <rPh sb="12" eb="13">
      <t>ガツ</t>
    </rPh>
    <rPh sb="14" eb="15">
      <t>ニチ</t>
    </rPh>
    <phoneticPr fontId="6"/>
  </si>
  <si>
    <t>賃金俸給率</t>
    <rPh sb="0" eb="2">
      <t>チンギン</t>
    </rPh>
    <rPh sb="2" eb="4">
      <t>ホウキュウ</t>
    </rPh>
    <rPh sb="4" eb="5">
      <t>リツ</t>
    </rPh>
    <phoneticPr fontId="3"/>
  </si>
  <si>
    <t>消費転換率
県民県内雇用者割合</t>
    <rPh sb="0" eb="2">
      <t>ショウヒ</t>
    </rPh>
    <rPh sb="2" eb="5">
      <t>テンカンリツ</t>
    </rPh>
    <phoneticPr fontId="3"/>
  </si>
  <si>
    <r>
      <rPr>
        <b/>
        <sz val="9"/>
        <color theme="1" tint="0.34998626667073579"/>
        <rFont val="UD Digi Kyokasho NK-R"/>
        <family val="1"/>
        <charset val="128"/>
      </rPr>
      <t xml:space="preserve"> (I - ( I -  </t>
    </r>
    <r>
      <rPr>
        <b/>
        <sz val="9"/>
        <color theme="1" tint="0.34998626667073579"/>
        <rFont val="Calibri"/>
        <family val="1"/>
      </rPr>
      <t>Ḿ )A )</t>
    </r>
    <r>
      <rPr>
        <b/>
        <vertAlign val="superscript"/>
        <sz val="9"/>
        <color theme="1" tint="0.34998626667073579"/>
        <rFont val="Calibri"/>
        <family val="2"/>
      </rPr>
      <t xml:space="preserve">-1 </t>
    </r>
    <r>
      <rPr>
        <b/>
        <sz val="10"/>
        <color theme="1" tint="0.34998626667073579"/>
        <rFont val="UD Digi Kyokasho NK-R"/>
        <family val="1"/>
        <charset val="128"/>
      </rPr>
      <t xml:space="preserve">
生産波及
直接+間接1次</t>
    </r>
    <rPh sb="23" eb="25">
      <t>セイサン</t>
    </rPh>
    <rPh sb="25" eb="27">
      <t>ハキュウ</t>
    </rPh>
    <rPh sb="33" eb="35">
      <t>イチジ</t>
    </rPh>
    <phoneticPr fontId="3"/>
  </si>
  <si>
    <t>生産波及 間接２次 ÷ 生産波及 直接+間接１次</t>
    <phoneticPr fontId="23"/>
  </si>
  <si>
    <r>
      <t xml:space="preserve">A1 × </t>
    </r>
    <r>
      <rPr>
        <sz val="10"/>
        <color rgb="FFC00000"/>
        <rFont val="UD Digi Kyokasho NK-R"/>
        <family val="1"/>
        <charset val="128"/>
      </rPr>
      <t>移輸入率</t>
    </r>
    <rPh sb="5" eb="6">
      <t>ウツ</t>
    </rPh>
    <rPh sb="6" eb="8">
      <t>ユニュウ</t>
    </rPh>
    <rPh sb="8" eb="9">
      <t>リツ</t>
    </rPh>
    <phoneticPr fontId="3"/>
  </si>
  <si>
    <r>
      <t xml:space="preserve">B1 × </t>
    </r>
    <r>
      <rPr>
        <sz val="10"/>
        <color rgb="FFC00000"/>
        <rFont val="UD Digi Kyokasho NK-R"/>
        <family val="1"/>
        <charset val="128"/>
      </rPr>
      <t>移輸入率</t>
    </r>
    <rPh sb="5" eb="6">
      <t>ウツ</t>
    </rPh>
    <rPh sb="6" eb="8">
      <t>ユニュウ</t>
    </rPh>
    <rPh sb="8" eb="9">
      <t>リツ</t>
    </rPh>
    <phoneticPr fontId="3"/>
  </si>
  <si>
    <t>誘発係数</t>
    <rPh sb="0" eb="2">
      <t>ユウハツ</t>
    </rPh>
    <rPh sb="2" eb="4">
      <t>ケイスウ</t>
    </rPh>
    <phoneticPr fontId="3"/>
  </si>
  <si>
    <t>7211</t>
  </si>
  <si>
    <t>7212</t>
  </si>
  <si>
    <t>家計消費支出</t>
  </si>
  <si>
    <t>対家計民間非営利団体消費支出</t>
  </si>
  <si>
    <t>紡績糸</t>
    <rPh sb="2" eb="3">
      <t>イト</t>
    </rPh>
    <phoneticPr fontId="87"/>
  </si>
  <si>
    <t>加工紙</t>
    <rPh sb="0" eb="2">
      <t>カコウ</t>
    </rPh>
    <rPh sb="2" eb="3">
      <t>カミ</t>
    </rPh>
    <phoneticPr fontId="87"/>
  </si>
  <si>
    <t>住宅賃貸料（帰属家賃）</t>
    <rPh sb="0" eb="2">
      <t>ジュウタク</t>
    </rPh>
    <rPh sb="2" eb="5">
      <t>チンタイリョウ</t>
    </rPh>
    <rPh sb="6" eb="8">
      <t>キゾク</t>
    </rPh>
    <rPh sb="8" eb="10">
      <t>ヤチン</t>
    </rPh>
    <phoneticPr fontId="88"/>
  </si>
  <si>
    <t>事務用品</t>
    <rPh sb="0" eb="2">
      <t>ジム</t>
    </rPh>
    <rPh sb="2" eb="4">
      <t>ヨウヒン</t>
    </rPh>
    <phoneticPr fontId="88"/>
  </si>
  <si>
    <t>分類不明</t>
    <rPh sb="0" eb="2">
      <t>ブンルイ</t>
    </rPh>
    <rPh sb="2" eb="4">
      <t>フメイ</t>
    </rPh>
    <phoneticPr fontId="88"/>
  </si>
  <si>
    <t>利用の手引</t>
    <phoneticPr fontId="9"/>
  </si>
  <si>
    <t>入力と結果</t>
    <phoneticPr fontId="9"/>
  </si>
  <si>
    <t>消費転換率</t>
    <phoneticPr fontId="9"/>
  </si>
  <si>
    <t>まとめ</t>
    <phoneticPr fontId="9"/>
  </si>
  <si>
    <t>波及推計</t>
    <rPh sb="2" eb="4">
      <t>スイケイ</t>
    </rPh>
    <phoneticPr fontId="9"/>
  </si>
  <si>
    <t>各種係数表</t>
    <phoneticPr fontId="9"/>
  </si>
  <si>
    <t>賃金</t>
    <rPh sb="0" eb="1">
      <t>キン</t>
    </rPh>
    <phoneticPr fontId="9"/>
  </si>
  <si>
    <t>生産者価格評価表</t>
    <phoneticPr fontId="9"/>
  </si>
  <si>
    <t>投入係数表</t>
    <phoneticPr fontId="9"/>
  </si>
  <si>
    <t xml:space="preserve"> 逆行列係数表</t>
    <rPh sb="6" eb="7">
      <t>ヒョウ</t>
    </rPh>
    <phoneticPr fontId="9"/>
  </si>
  <si>
    <t>雇用表</t>
    <phoneticPr fontId="9"/>
  </si>
  <si>
    <t xml:space="preserve"> I（単位行列表）</t>
    <phoneticPr fontId="9"/>
  </si>
  <si>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9"/>
  </si>
  <si>
    <t>部門</t>
    <rPh sb="0" eb="2">
      <t>ブモン</t>
    </rPh>
    <phoneticPr fontId="9"/>
  </si>
  <si>
    <t>7211</t>
    <phoneticPr fontId="9"/>
  </si>
  <si>
    <t>農業</t>
    <phoneticPr fontId="3"/>
  </si>
  <si>
    <t>このファイルは、17シートあり、波及推計ツールのため数式等が入力されたセルがあります。</t>
    <rPh sb="16" eb="18">
      <t>ハキュウ</t>
    </rPh>
    <rPh sb="18" eb="20">
      <t>スイケイ</t>
    </rPh>
    <rPh sb="26" eb="28">
      <t>スウシキ</t>
    </rPh>
    <rPh sb="28" eb="29">
      <t>ナド</t>
    </rPh>
    <rPh sb="30" eb="32">
      <t>ニュウリョク</t>
    </rPh>
    <phoneticPr fontId="9"/>
  </si>
  <si>
    <t>逆２</t>
    <phoneticPr fontId="3"/>
  </si>
  <si>
    <r>
      <rPr>
        <b/>
        <sz val="9"/>
        <color theme="1" tint="0.34998626667073579"/>
        <rFont val="UD Digi Kyokasho NK-R"/>
        <family val="1"/>
        <charset val="128"/>
      </rPr>
      <t xml:space="preserve"> </t>
    </r>
    <r>
      <rPr>
        <b/>
        <sz val="11"/>
        <color theme="1" tint="0.34998626667073579"/>
        <rFont val="UD Digi Kyokasho NK-R"/>
        <family val="1"/>
        <charset val="128"/>
      </rPr>
      <t>生産波及
間接2次</t>
    </r>
    <rPh sb="1" eb="3">
      <t>セイサン</t>
    </rPh>
    <rPh sb="3" eb="5">
      <t>ハキュウ</t>
    </rPh>
    <rPh sb="6" eb="8">
      <t>カンセツ</t>
    </rPh>
    <rPh sb="8" eb="10">
      <t>ニジ</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</si>
</sst>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_ "/>
    <numFmt numFmtId="191" formatCode="\-@"/>
    <numFmt numFmtId="192" formatCode="00"/>
  </numFmts>
  <fonts count="90" x14ac:knownFonts="1">
    <font>
      <sz val="11"/>
      <color theme="1"/>
      <name val="ＭＳ Ｐゴシック"/>
      <family val="3"/>
      <charset val="128"/>
      <scheme val="minor"/>
    </font>
    <font>
      <sz val="11"/>
      <color theme="1"/>
      <name val="ＭＳ Ｐゴシック"/>
      <family val="2"/>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b/>
      <sz val="12"/>
      <color theme="1"/>
      <name val="ＭＳ Ｐゴシック"/>
      <family val="3"/>
      <charset val="128"/>
      <scheme val="minor"/>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sz val="9"/>
      <name val="UD Digi Kyokasho NK-R"/>
      <family val="1"/>
      <charset val="128"/>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b/>
      <sz val="12"/>
      <color theme="1" tint="0.34998626667073579"/>
      <name val="Calibri"/>
      <family val="1"/>
    </font>
    <font>
      <b/>
      <sz val="11"/>
      <color theme="1" tint="0.34998626667073579"/>
      <name val="Calibri"/>
      <family val="1"/>
    </font>
    <font>
      <sz val="9"/>
      <color theme="9" tint="-0.499984740745262"/>
      <name val="UD Digi Kyokasho NK-R"/>
      <family val="1"/>
      <charset val="128"/>
    </font>
    <font>
      <sz val="9"/>
      <color rgb="FF0070C0"/>
      <name val="UD Digi Kyokasho NK-R"/>
      <family val="1"/>
      <charset val="128"/>
    </font>
    <font>
      <sz val="11"/>
      <color rgb="FFC00000"/>
      <name val="ＭＳ Ｐゴシック"/>
      <family val="3"/>
      <charset val="128"/>
      <scheme val="minor"/>
    </font>
    <font>
      <b/>
      <sz val="10"/>
      <color rgb="FFC00000"/>
      <name val="UD Digi Kyokasho NK-R"/>
      <family val="1"/>
      <charset val="128"/>
    </font>
    <font>
      <b/>
      <sz val="9"/>
      <color rgb="FFC00000"/>
      <name val="UD Digi Kyokasho NK-R"/>
      <family val="1"/>
      <charset val="128"/>
    </font>
    <font>
      <b/>
      <sz val="9"/>
      <color theme="1" tint="0.34998626667073579"/>
      <name val="UD Digi Kyokasho NK-R"/>
      <family val="1"/>
      <charset val="128"/>
    </font>
    <font>
      <b/>
      <sz val="9"/>
      <color theme="1" tint="0.34998626667073579"/>
      <name val="Calibri"/>
      <family val="1"/>
    </font>
    <font>
      <b/>
      <vertAlign val="superscript"/>
      <sz val="9"/>
      <color theme="1" tint="0.34998626667073579"/>
      <name val="Calibri"/>
      <family val="2"/>
    </font>
    <font>
      <sz val="12"/>
      <color theme="9" tint="-0.499984740745262"/>
      <name val="UD Digi Kyokasho NK-R"/>
      <family val="1"/>
      <charset val="128"/>
    </font>
    <font>
      <b/>
      <sz val="12"/>
      <color theme="9" tint="-0.499984740745262"/>
      <name val="UD Digi Kyokasho NK-R"/>
      <family val="1"/>
      <charset val="128"/>
    </font>
    <font>
      <sz val="11"/>
      <color rgb="FF0070C0"/>
      <name val="UD Digi Kyokasho NK-R"/>
      <family val="1"/>
      <charset val="128"/>
    </font>
    <font>
      <b/>
      <sz val="12"/>
      <color theme="1" tint="0.249977111117893"/>
      <name val="UD Digi Kyokasho NK-R"/>
      <family val="1"/>
      <charset val="128"/>
    </font>
    <font>
      <sz val="12"/>
      <color theme="1" tint="0.249977111117893"/>
      <name val="UD Digi Kyokasho NK-R"/>
      <family val="1"/>
      <charset val="128"/>
    </font>
    <font>
      <sz val="10"/>
      <color theme="1" tint="0.249977111117893"/>
      <name val="UD Digi Kyokasho NK-R"/>
      <family val="1"/>
      <charset val="128"/>
    </font>
    <font>
      <sz val="11"/>
      <color theme="1" tint="0.249977111117893"/>
      <name val="ＭＳ Ｐゴシック"/>
      <family val="3"/>
      <charset val="128"/>
      <scheme val="minor"/>
    </font>
    <font>
      <b/>
      <sz val="12"/>
      <color theme="1" tint="0.249977111117893"/>
      <name val="UD デジタル 教科書体 NK-R"/>
      <family val="1"/>
      <charset val="128"/>
    </font>
    <font>
      <b/>
      <sz val="11"/>
      <color theme="1" tint="0.249977111117893"/>
      <name val="UD デジタル 教科書体 NK-R"/>
      <family val="1"/>
      <charset val="128"/>
    </font>
    <font>
      <sz val="11"/>
      <color theme="1" tint="0.249977111117893"/>
      <name val="UD デジタル 教科書体 NK-R"/>
      <family val="1"/>
      <charset val="128"/>
    </font>
    <font>
      <b/>
      <sz val="18"/>
      <color indexed="56"/>
      <name val="ＭＳ Ｐゴシック"/>
      <family val="3"/>
      <charset val="128"/>
    </font>
    <font>
      <b/>
      <sz val="11"/>
      <color indexed="9"/>
      <name val="ＭＳ Ｐゴシック"/>
      <family val="3"/>
      <charset val="128"/>
    </font>
    <font>
      <sz val="11"/>
      <name val="UD デジタル 教科書体 NK-R"/>
      <family val="1"/>
      <charset val="128"/>
    </font>
  </fonts>
  <fills count="13">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59999389629810485"/>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style="medium">
        <color indexed="64"/>
      </right>
      <top/>
      <bottom/>
      <diagonal/>
    </border>
  </borders>
  <cellStyleXfs count="7">
    <xf numFmtId="0" fontId="0" fillId="0" borderId="0">
      <alignment vertical="center"/>
    </xf>
    <xf numFmtId="38" fontId="8" fillId="0" borderId="0" applyFont="0" applyFill="0" applyBorder="0" applyAlignment="0" applyProtection="0">
      <alignment vertical="center"/>
    </xf>
    <xf numFmtId="0" fontId="5" fillId="0" borderId="0"/>
    <xf numFmtId="0" fontId="8" fillId="0" borderId="0">
      <alignment vertical="center"/>
    </xf>
    <xf numFmtId="9" fontId="8" fillId="0" borderId="0" applyFont="0" applyFill="0" applyBorder="0" applyAlignment="0" applyProtection="0">
      <alignment vertical="center"/>
    </xf>
    <xf numFmtId="0" fontId="5" fillId="0" borderId="0"/>
    <xf numFmtId="0" fontId="1" fillId="0" borderId="0">
      <alignment vertical="center"/>
    </xf>
  </cellStyleXfs>
  <cellXfs count="826">
    <xf numFmtId="0" fontId="0" fillId="0" borderId="0" xfId="0">
      <alignment vertical="center"/>
    </xf>
    <xf numFmtId="0" fontId="12" fillId="0" borderId="0" xfId="0" applyFont="1">
      <alignment vertical="center"/>
    </xf>
    <xf numFmtId="0" fontId="13" fillId="0" borderId="0" xfId="0" applyFont="1" applyAlignment="1" applyProtection="1">
      <alignment horizontal="center" vertical="center"/>
      <protection locked="0"/>
    </xf>
    <xf numFmtId="0" fontId="12" fillId="0" borderId="0" xfId="0" applyFont="1" applyProtection="1">
      <alignment vertical="center"/>
      <protection locked="0"/>
    </xf>
    <xf numFmtId="0" fontId="12" fillId="0" borderId="0" xfId="0" applyFont="1" applyAlignment="1">
      <alignment horizontal="right" vertical="center"/>
    </xf>
    <xf numFmtId="0" fontId="12" fillId="0" borderId="7" xfId="0" applyFont="1" applyBorder="1" applyAlignment="1">
      <alignment horizontal="center" vertical="center"/>
    </xf>
    <xf numFmtId="0" fontId="12" fillId="0" borderId="0" xfId="0" quotePrefix="1" applyFont="1">
      <alignment vertical="center"/>
    </xf>
    <xf numFmtId="0" fontId="16" fillId="0" borderId="0" xfId="0" applyFont="1">
      <alignment vertical="center"/>
    </xf>
    <xf numFmtId="0" fontId="16" fillId="0" borderId="0" xfId="0" applyFont="1" applyAlignment="1">
      <alignment vertical="top" wrapText="1"/>
    </xf>
    <xf numFmtId="0" fontId="14" fillId="0" borderId="0" xfId="0" applyFont="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7" fillId="0" borderId="0" xfId="0" applyFont="1" applyAlignment="1">
      <alignment horizontal="left" vertical="top" wrapText="1"/>
    </xf>
    <xf numFmtId="0" fontId="16" fillId="0" borderId="0" xfId="0" applyFont="1" applyProtection="1">
      <alignment vertical="center"/>
      <protection locked="0"/>
    </xf>
    <xf numFmtId="0" fontId="17" fillId="0" borderId="0" xfId="0" applyFont="1" applyAlignment="1">
      <alignment vertical="top" wrapText="1"/>
    </xf>
    <xf numFmtId="0" fontId="16" fillId="0" borderId="0" xfId="0" applyFont="1" applyAlignment="1" applyProtection="1">
      <alignment vertical="top" wrapText="1"/>
      <protection locked="0"/>
    </xf>
    <xf numFmtId="0" fontId="16" fillId="0" borderId="0" xfId="0" applyFont="1" applyAlignment="1" applyProtection="1">
      <protection locked="0"/>
    </xf>
    <xf numFmtId="0" fontId="17" fillId="0" borderId="0" xfId="0" applyFont="1" applyAlignment="1">
      <alignment horizontal="center" vertical="center"/>
    </xf>
    <xf numFmtId="0" fontId="16" fillId="0" borderId="0" xfId="0" applyFont="1" applyAlignment="1">
      <alignment horizontal="right" vertical="center"/>
    </xf>
    <xf numFmtId="0" fontId="17" fillId="2" borderId="0" xfId="0" applyFont="1" applyFill="1" applyAlignment="1" applyProtection="1">
      <alignment horizontal="center" vertical="center"/>
      <protection locked="0"/>
    </xf>
    <xf numFmtId="0" fontId="17" fillId="2" borderId="11" xfId="0" applyFont="1" applyFill="1" applyBorder="1">
      <alignment vertical="center"/>
    </xf>
    <xf numFmtId="0" fontId="16" fillId="0" borderId="0" xfId="0" applyFont="1" applyAlignment="1">
      <alignment horizontal="center"/>
    </xf>
    <xf numFmtId="0" fontId="16" fillId="0" borderId="0" xfId="0" applyFont="1" applyAlignment="1">
      <alignment horizontal="center" vertical="center"/>
    </xf>
    <xf numFmtId="177" fontId="16" fillId="0" borderId="0" xfId="1" applyNumberFormat="1" applyFont="1" applyFill="1" applyAlignment="1" applyProtection="1">
      <protection locked="0"/>
    </xf>
    <xf numFmtId="177" fontId="16" fillId="0" borderId="0" xfId="1" applyNumberFormat="1" applyFont="1" applyFill="1" applyAlignment="1" applyProtection="1">
      <alignment horizontal="center"/>
      <protection locked="0"/>
    </xf>
    <xf numFmtId="0" fontId="16" fillId="0" borderId="48" xfId="0" applyFont="1" applyBorder="1" applyAlignment="1">
      <alignment horizontal="center" vertical="center"/>
    </xf>
    <xf numFmtId="180" fontId="16" fillId="0" borderId="48" xfId="0" applyNumberFormat="1" applyFont="1" applyBorder="1">
      <alignment vertical="center"/>
    </xf>
    <xf numFmtId="0" fontId="17" fillId="0" borderId="48" xfId="0" applyFont="1" applyBorder="1" applyAlignment="1">
      <alignment horizontal="center" vertical="center"/>
    </xf>
    <xf numFmtId="180" fontId="16" fillId="0" borderId="0" xfId="0" applyNumberFormat="1" applyFont="1">
      <alignment vertical="center"/>
    </xf>
    <xf numFmtId="180" fontId="17" fillId="0" borderId="48" xfId="0" applyNumberFormat="1" applyFont="1" applyBorder="1">
      <alignment vertical="center"/>
    </xf>
    <xf numFmtId="0" fontId="15" fillId="0" borderId="0" xfId="0" applyFont="1" applyAlignment="1">
      <alignment horizontal="center" vertical="center"/>
    </xf>
    <xf numFmtId="176" fontId="15" fillId="0" borderId="0" xfId="2" applyNumberFormat="1" applyFont="1" applyAlignment="1">
      <alignment horizontal="distributed" vertical="center"/>
    </xf>
    <xf numFmtId="176" fontId="15" fillId="0" borderId="0" xfId="2" applyNumberFormat="1" applyFont="1" applyAlignment="1">
      <alignment vertical="center"/>
    </xf>
    <xf numFmtId="0" fontId="15" fillId="0" borderId="0" xfId="2" applyFont="1" applyAlignment="1" applyProtection="1">
      <alignment vertical="center"/>
      <protection locked="0"/>
    </xf>
    <xf numFmtId="0" fontId="15" fillId="0" borderId="0" xfId="2" applyFont="1" applyAlignment="1">
      <alignment vertical="center"/>
    </xf>
    <xf numFmtId="176" fontId="15" fillId="0" borderId="0" xfId="2" applyNumberFormat="1" applyFont="1" applyAlignment="1" applyProtection="1">
      <alignment vertical="center"/>
      <protection locked="0"/>
    </xf>
    <xf numFmtId="176" fontId="15" fillId="0" borderId="0" xfId="2" applyNumberFormat="1" applyFont="1" applyAlignment="1">
      <alignment horizontal="center" vertical="center"/>
    </xf>
    <xf numFmtId="176" fontId="15" fillId="0" borderId="0" xfId="2" applyNumberFormat="1" applyFont="1" applyAlignment="1">
      <alignment vertical="center" wrapText="1"/>
    </xf>
    <xf numFmtId="0" fontId="15" fillId="0" borderId="0" xfId="0" applyFont="1">
      <alignment vertical="center"/>
    </xf>
    <xf numFmtId="0" fontId="15" fillId="0" borderId="28" xfId="0" applyFont="1" applyBorder="1" applyAlignment="1">
      <alignment horizontal="center" vertical="center"/>
    </xf>
    <xf numFmtId="0" fontId="16" fillId="0" borderId="0" xfId="2" applyFont="1" applyAlignment="1">
      <alignment vertical="center"/>
    </xf>
    <xf numFmtId="0" fontId="15" fillId="0" borderId="0" xfId="2" applyFont="1" applyProtection="1">
      <protection locked="0"/>
    </xf>
    <xf numFmtId="0" fontId="15" fillId="0" borderId="0" xfId="2" applyFont="1"/>
    <xf numFmtId="176" fontId="15" fillId="0" borderId="0" xfId="2" applyNumberFormat="1" applyFont="1" applyProtection="1">
      <protection locked="0"/>
    </xf>
    <xf numFmtId="176" fontId="15" fillId="0" borderId="0" xfId="2" applyNumberFormat="1" applyFont="1"/>
    <xf numFmtId="176" fontId="15" fillId="0" borderId="0" xfId="2" applyNumberFormat="1" applyFont="1" applyAlignment="1" applyProtection="1">
      <alignment horizontal="center"/>
      <protection locked="0"/>
    </xf>
    <xf numFmtId="176" fontId="15" fillId="0" borderId="0" xfId="2" applyNumberFormat="1" applyFont="1" applyAlignment="1">
      <alignment horizontal="center"/>
    </xf>
    <xf numFmtId="176" fontId="15" fillId="0" borderId="0" xfId="2" applyNumberFormat="1" applyFont="1" applyAlignment="1" applyProtection="1">
      <alignment vertical="center" wrapText="1"/>
      <protection locked="0"/>
    </xf>
    <xf numFmtId="176" fontId="15" fillId="0" borderId="0" xfId="2" applyNumberFormat="1" applyFont="1" applyAlignment="1">
      <alignment horizontal="distributed"/>
    </xf>
    <xf numFmtId="0" fontId="15" fillId="0" borderId="14" xfId="0" applyFont="1" applyBorder="1" applyAlignment="1">
      <alignment horizontal="center" vertical="center"/>
    </xf>
    <xf numFmtId="49" fontId="15" fillId="0" borderId="33" xfId="0" applyNumberFormat="1" applyFont="1" applyBorder="1" applyAlignment="1">
      <alignment horizontal="left" vertical="center"/>
    </xf>
    <xf numFmtId="37" fontId="15" fillId="0" borderId="34" xfId="0" applyNumberFormat="1" applyFont="1" applyBorder="1">
      <alignment vertical="center"/>
    </xf>
    <xf numFmtId="37" fontId="15" fillId="0" borderId="35" xfId="0" applyNumberFormat="1" applyFont="1" applyBorder="1">
      <alignment vertical="center"/>
    </xf>
    <xf numFmtId="37" fontId="15" fillId="0" borderId="49" xfId="0" applyNumberFormat="1" applyFont="1" applyBorder="1" applyAlignment="1" applyProtection="1">
      <alignment horizontal="center" vertical="center" wrapText="1"/>
      <protection locked="0"/>
    </xf>
    <xf numFmtId="37" fontId="15" fillId="0" borderId="49" xfId="0" applyNumberFormat="1" applyFont="1" applyBorder="1" applyAlignment="1">
      <alignment horizontal="center" vertical="center" wrapText="1"/>
    </xf>
    <xf numFmtId="37" fontId="15" fillId="0" borderId="50" xfId="0" applyNumberFormat="1" applyFont="1" applyBorder="1" applyAlignment="1" applyProtection="1">
      <alignment horizontal="center" vertical="center" wrapText="1"/>
      <protection locked="0"/>
    </xf>
    <xf numFmtId="37" fontId="15" fillId="0" borderId="47" xfId="0" applyNumberFormat="1" applyFont="1" applyBorder="1" applyAlignment="1" applyProtection="1">
      <alignment horizontal="center" vertical="center" wrapText="1"/>
      <protection locked="0"/>
    </xf>
    <xf numFmtId="49" fontId="16" fillId="0" borderId="35" xfId="0" applyNumberFormat="1" applyFont="1" applyBorder="1" applyAlignment="1">
      <alignment horizontal="center" vertical="center"/>
    </xf>
    <xf numFmtId="0" fontId="19" fillId="0" borderId="0" xfId="0" applyFont="1">
      <alignment vertical="center"/>
    </xf>
    <xf numFmtId="176" fontId="14" fillId="0" borderId="0" xfId="2" applyNumberFormat="1" applyFont="1" applyAlignment="1" applyProtection="1">
      <alignment vertical="center"/>
      <protection locked="0"/>
    </xf>
    <xf numFmtId="0" fontId="14" fillId="0" borderId="0" xfId="0" applyFont="1">
      <alignment vertical="center"/>
    </xf>
    <xf numFmtId="176" fontId="16" fillId="0" borderId="0" xfId="2" quotePrefix="1" applyNumberFormat="1" applyFont="1"/>
    <xf numFmtId="0" fontId="12" fillId="2" borderId="0" xfId="0" applyFont="1" applyFill="1" applyProtection="1">
      <alignment vertical="center"/>
      <protection locked="0"/>
    </xf>
    <xf numFmtId="0" fontId="13" fillId="2" borderId="0" xfId="0" applyFont="1" applyFill="1" applyAlignment="1" applyProtection="1">
      <alignment horizontal="right" vertical="center"/>
      <protection locked="0"/>
    </xf>
    <xf numFmtId="0" fontId="25" fillId="0" borderId="0" xfId="0" applyFont="1" applyAlignment="1">
      <alignment horizontal="center"/>
    </xf>
    <xf numFmtId="0" fontId="20" fillId="0" borderId="0" xfId="0" applyFont="1" applyAlignment="1">
      <alignment horizontal="left" vertical="center"/>
    </xf>
    <xf numFmtId="184" fontId="15" fillId="0" borderId="14" xfId="0" applyNumberFormat="1" applyFont="1" applyBorder="1">
      <alignment vertical="center"/>
    </xf>
    <xf numFmtId="184" fontId="15" fillId="0" borderId="15" xfId="0" applyNumberFormat="1" applyFont="1" applyBorder="1">
      <alignment vertical="center"/>
    </xf>
    <xf numFmtId="184" fontId="15" fillId="0" borderId="28" xfId="0" applyNumberFormat="1" applyFont="1" applyBorder="1">
      <alignment vertical="center"/>
    </xf>
    <xf numFmtId="184" fontId="15" fillId="0" borderId="29" xfId="0" applyNumberFormat="1" applyFont="1" applyBorder="1">
      <alignment vertical="center"/>
    </xf>
    <xf numFmtId="0" fontId="12" fillId="0" borderId="15" xfId="0" applyFont="1" applyBorder="1">
      <alignment vertical="center"/>
    </xf>
    <xf numFmtId="184" fontId="15" fillId="0" borderId="4" xfId="0" applyNumberFormat="1" applyFont="1" applyBorder="1">
      <alignment vertical="center"/>
    </xf>
    <xf numFmtId="184" fontId="15" fillId="0" borderId="32" xfId="0" applyNumberFormat="1" applyFont="1" applyBorder="1">
      <alignment vertical="center"/>
    </xf>
    <xf numFmtId="0" fontId="12" fillId="0" borderId="29" xfId="0" applyFont="1" applyBorder="1" applyAlignment="1">
      <alignment vertical="center" wrapText="1"/>
    </xf>
    <xf numFmtId="184" fontId="15" fillId="0" borderId="30" xfId="0" applyNumberFormat="1" applyFont="1" applyBorder="1">
      <alignment vertical="center"/>
    </xf>
    <xf numFmtId="184" fontId="15" fillId="0" borderId="37" xfId="0" applyNumberFormat="1" applyFont="1" applyBorder="1">
      <alignment vertical="center"/>
    </xf>
    <xf numFmtId="0" fontId="26" fillId="0" borderId="0" xfId="0" applyFont="1" applyAlignment="1" applyProtection="1">
      <alignment horizontal="center" vertical="center"/>
      <protection locked="0"/>
    </xf>
    <xf numFmtId="0" fontId="27" fillId="0" borderId="0" xfId="0" applyFont="1" applyAlignment="1" applyProtection="1">
      <alignment horizontal="left" vertical="center"/>
      <protection locked="0"/>
    </xf>
    <xf numFmtId="0" fontId="26" fillId="0" borderId="0" xfId="0" applyFont="1" applyProtection="1">
      <alignment vertical="center"/>
      <protection locked="0"/>
    </xf>
    <xf numFmtId="0" fontId="26" fillId="0" borderId="0" xfId="0" applyFont="1">
      <alignment vertical="center"/>
    </xf>
    <xf numFmtId="0" fontId="26" fillId="0" borderId="0" xfId="0" applyFont="1" applyAlignment="1" applyProtection="1">
      <alignment horizontal="left" vertical="center"/>
      <protection locked="0"/>
    </xf>
    <xf numFmtId="0" fontId="27" fillId="0" borderId="0" xfId="0" applyFont="1" applyAlignment="1">
      <alignment horizontal="left" vertical="center"/>
    </xf>
    <xf numFmtId="0" fontId="28" fillId="0" borderId="0" xfId="0" applyFont="1">
      <alignment vertical="center"/>
    </xf>
    <xf numFmtId="0" fontId="27" fillId="0" borderId="0" xfId="0" quotePrefix="1" applyFont="1" applyProtection="1">
      <alignment vertical="center"/>
      <protection locked="0"/>
    </xf>
    <xf numFmtId="0" fontId="26" fillId="0" borderId="15" xfId="0" applyFont="1" applyBorder="1" applyAlignment="1" applyProtection="1">
      <alignment vertical="center" wrapText="1"/>
      <protection locked="0"/>
    </xf>
    <xf numFmtId="0" fontId="26" fillId="0" borderId="47"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4" fillId="0" borderId="0" xfId="0" applyFont="1" applyAlignment="1">
      <alignment horizontal="center" vertical="center"/>
    </xf>
    <xf numFmtId="181" fontId="12" fillId="2" borderId="5" xfId="0" applyNumberFormat="1" applyFont="1" applyFill="1" applyBorder="1" applyAlignment="1" applyProtection="1">
      <alignment vertical="center" shrinkToFit="1"/>
      <protection locked="0"/>
    </xf>
    <xf numFmtId="181" fontId="12" fillId="2" borderId="5" xfId="0" applyNumberFormat="1" applyFont="1" applyFill="1" applyBorder="1" applyAlignment="1">
      <alignment vertical="center" shrinkToFit="1"/>
    </xf>
    <xf numFmtId="181" fontId="12" fillId="0" borderId="6" xfId="0" applyNumberFormat="1" applyFont="1" applyBorder="1" applyAlignment="1">
      <alignment vertical="center" shrinkToFit="1"/>
    </xf>
    <xf numFmtId="0" fontId="12" fillId="0" borderId="0" xfId="0" applyFont="1" applyAlignment="1">
      <alignment vertical="center" shrinkToFit="1"/>
    </xf>
    <xf numFmtId="0" fontId="26" fillId="3" borderId="32" xfId="0" applyFont="1" applyFill="1" applyBorder="1" applyAlignment="1" applyProtection="1">
      <alignment horizontal="center" vertical="center" wrapText="1"/>
      <protection locked="0"/>
    </xf>
    <xf numFmtId="0" fontId="26" fillId="3" borderId="32" xfId="0" applyFont="1" applyFill="1" applyBorder="1">
      <alignment vertical="center"/>
    </xf>
    <xf numFmtId="0" fontId="30" fillId="0" borderId="0" xfId="0" applyFont="1">
      <alignment vertical="center"/>
    </xf>
    <xf numFmtId="181" fontId="31" fillId="0" borderId="32" xfId="0" applyNumberFormat="1" applyFont="1" applyBorder="1" applyAlignment="1">
      <alignment vertical="center" shrinkToFit="1"/>
    </xf>
    <xf numFmtId="181" fontId="30" fillId="0" borderId="32" xfId="0" applyNumberFormat="1" applyFont="1" applyBorder="1">
      <alignment vertical="center"/>
    </xf>
    <xf numFmtId="181" fontId="31" fillId="0" borderId="31" xfId="0" applyNumberFormat="1" applyFont="1" applyBorder="1" applyAlignment="1">
      <alignment vertical="center" shrinkToFit="1"/>
    </xf>
    <xf numFmtId="181" fontId="30" fillId="0" borderId="31" xfId="0" applyNumberFormat="1" applyFont="1" applyBorder="1">
      <alignment vertical="center"/>
    </xf>
    <xf numFmtId="181" fontId="12" fillId="0" borderId="32" xfId="0" applyNumberFormat="1" applyFont="1" applyBorder="1">
      <alignment vertical="center"/>
    </xf>
    <xf numFmtId="181" fontId="12" fillId="0" borderId="31" xfId="0" applyNumberFormat="1" applyFont="1" applyBorder="1">
      <alignment vertical="center"/>
    </xf>
    <xf numFmtId="181" fontId="30" fillId="0" borderId="14" xfId="0" applyNumberFormat="1" applyFont="1" applyBorder="1">
      <alignment vertical="center"/>
    </xf>
    <xf numFmtId="181" fontId="30" fillId="0" borderId="17" xfId="0" applyNumberFormat="1" applyFont="1" applyBorder="1">
      <alignment vertical="center"/>
    </xf>
    <xf numFmtId="0" fontId="32" fillId="0" borderId="0" xfId="0" applyFont="1">
      <alignment vertical="center"/>
    </xf>
    <xf numFmtId="0" fontId="32" fillId="0" borderId="0" xfId="0" applyFont="1" applyAlignment="1">
      <alignment vertical="center" shrinkToFit="1"/>
    </xf>
    <xf numFmtId="181" fontId="32" fillId="0" borderId="32" xfId="0" applyNumberFormat="1" applyFont="1" applyBorder="1">
      <alignment vertical="center"/>
    </xf>
    <xf numFmtId="181" fontId="32" fillId="0" borderId="31" xfId="0" applyNumberFormat="1" applyFont="1" applyBorder="1">
      <alignment vertical="center"/>
    </xf>
    <xf numFmtId="181" fontId="30" fillId="0" borderId="15" xfId="0" applyNumberFormat="1" applyFont="1" applyBorder="1">
      <alignment vertical="center"/>
    </xf>
    <xf numFmtId="181" fontId="30" fillId="0" borderId="16" xfId="0" applyNumberFormat="1" applyFont="1" applyBorder="1">
      <alignment vertical="center"/>
    </xf>
    <xf numFmtId="0" fontId="12" fillId="0" borderId="0" xfId="0" applyFont="1" applyAlignment="1">
      <alignment horizontal="right" shrinkToFit="1"/>
    </xf>
    <xf numFmtId="0" fontId="33" fillId="0" borderId="0" xfId="0" applyFont="1" applyAlignment="1">
      <alignment horizontal="center" vertical="center"/>
    </xf>
    <xf numFmtId="0" fontId="33" fillId="0" borderId="0" xfId="0" applyFont="1">
      <alignment vertical="center"/>
    </xf>
    <xf numFmtId="0" fontId="32" fillId="0" borderId="34"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5" xfId="0" applyFont="1" applyBorder="1" applyAlignment="1">
      <alignment horizontal="center" vertical="center"/>
    </xf>
    <xf numFmtId="0" fontId="12" fillId="0" borderId="51" xfId="0" applyFont="1" applyBorder="1" applyAlignment="1">
      <alignment horizontal="center" vertical="center" wrapText="1"/>
    </xf>
    <xf numFmtId="0" fontId="33" fillId="0" borderId="56" xfId="0" applyFont="1" applyBorder="1" applyAlignment="1">
      <alignment horizontal="center" vertical="center"/>
    </xf>
    <xf numFmtId="0" fontId="33" fillId="0" borderId="36" xfId="0" applyFont="1" applyBorder="1" applyAlignment="1">
      <alignment horizontal="center" vertical="center"/>
    </xf>
    <xf numFmtId="0" fontId="33" fillId="0" borderId="53" xfId="0" applyFont="1" applyBorder="1" applyAlignment="1">
      <alignment horizontal="center" vertical="center" wrapText="1"/>
    </xf>
    <xf numFmtId="0" fontId="12"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7" xfId="0" applyFont="1" applyBorder="1" applyProtection="1">
      <alignment vertical="center"/>
      <protection locked="0"/>
    </xf>
    <xf numFmtId="0" fontId="33" fillId="0" borderId="28" xfId="0" applyFont="1" applyBorder="1" applyProtection="1">
      <alignment vertical="center"/>
      <protection locked="0"/>
    </xf>
    <xf numFmtId="0" fontId="33" fillId="0" borderId="29" xfId="0" applyFont="1" applyBorder="1" applyAlignment="1" applyProtection="1">
      <alignment horizontal="right" vertical="center"/>
      <protection locked="0"/>
    </xf>
    <xf numFmtId="0" fontId="17" fillId="0" borderId="16" xfId="0" applyFont="1" applyBorder="1" applyProtection="1">
      <alignment vertical="center"/>
      <protection locked="0"/>
    </xf>
    <xf numFmtId="0" fontId="26" fillId="0" borderId="57" xfId="0" applyFont="1" applyBorder="1">
      <alignment vertical="center"/>
    </xf>
    <xf numFmtId="0" fontId="37" fillId="0" borderId="0" xfId="0" applyFont="1">
      <alignment vertical="center"/>
    </xf>
    <xf numFmtId="38" fontId="37" fillId="0" borderId="0" xfId="1" applyFont="1" applyFill="1" applyBorder="1">
      <alignment vertical="center"/>
    </xf>
    <xf numFmtId="38" fontId="37" fillId="0" borderId="0" xfId="0" applyNumberFormat="1" applyFont="1">
      <alignment vertical="center"/>
    </xf>
    <xf numFmtId="1" fontId="37" fillId="0" borderId="0" xfId="0" applyNumberFormat="1" applyFont="1">
      <alignment vertical="center"/>
    </xf>
    <xf numFmtId="38" fontId="20" fillId="0" borderId="0" xfId="1" applyFont="1" applyFill="1" applyBorder="1">
      <alignment vertical="center"/>
    </xf>
    <xf numFmtId="1" fontId="20" fillId="0" borderId="0" xfId="0" applyNumberFormat="1" applyFont="1">
      <alignment vertical="center"/>
    </xf>
    <xf numFmtId="0" fontId="20" fillId="0" borderId="0" xfId="0" applyFont="1">
      <alignment vertical="center"/>
    </xf>
    <xf numFmtId="0" fontId="37" fillId="0" borderId="0" xfId="0" applyFont="1" applyAlignment="1">
      <alignment horizontal="right" vertical="center"/>
    </xf>
    <xf numFmtId="0" fontId="38" fillId="0" borderId="0" xfId="0" applyFont="1" applyAlignment="1">
      <alignment horizontal="center" vertical="center"/>
    </xf>
    <xf numFmtId="189" fontId="37" fillId="0" borderId="0" xfId="0" applyNumberFormat="1" applyFont="1">
      <alignment vertical="center"/>
    </xf>
    <xf numFmtId="189" fontId="20" fillId="0" borderId="0" xfId="0" applyNumberFormat="1" applyFont="1">
      <alignment vertical="center"/>
    </xf>
    <xf numFmtId="0" fontId="26" fillId="0" borderId="0" xfId="0" applyFont="1" applyAlignment="1">
      <alignment vertical="center" wrapText="1"/>
    </xf>
    <xf numFmtId="0" fontId="26" fillId="0" borderId="95" xfId="0" applyFont="1" applyBorder="1" applyAlignment="1">
      <alignment horizontal="center" vertical="center"/>
    </xf>
    <xf numFmtId="0" fontId="26" fillId="0" borderId="72" xfId="0" applyFont="1" applyBorder="1" applyAlignment="1">
      <alignment horizontal="center" vertical="center"/>
    </xf>
    <xf numFmtId="0" fontId="26" fillId="0" borderId="77" xfId="0" applyFont="1" applyBorder="1" applyAlignment="1">
      <alignment horizontal="center" vertical="center"/>
    </xf>
    <xf numFmtId="0" fontId="26" fillId="3" borderId="94" xfId="0" applyFont="1" applyFill="1" applyBorder="1" applyAlignment="1">
      <alignment horizontal="center" vertical="center"/>
    </xf>
    <xf numFmtId="0" fontId="27" fillId="0" borderId="98" xfId="0" applyFont="1" applyBorder="1" applyAlignment="1">
      <alignment horizontal="center" vertical="center"/>
    </xf>
    <xf numFmtId="0" fontId="27" fillId="0" borderId="77" xfId="0" applyFont="1" applyBorder="1" applyAlignment="1">
      <alignment horizontal="center" vertical="center"/>
    </xf>
    <xf numFmtId="0" fontId="26" fillId="0" borderId="96" xfId="0" applyFont="1" applyBorder="1">
      <alignment vertical="center"/>
    </xf>
    <xf numFmtId="0" fontId="26" fillId="3" borderId="94" xfId="0" applyFont="1" applyFill="1" applyBorder="1">
      <alignment vertical="center"/>
    </xf>
    <xf numFmtId="0" fontId="26" fillId="0" borderId="99" xfId="0" applyFont="1" applyBorder="1">
      <alignment vertical="center"/>
    </xf>
    <xf numFmtId="0" fontId="26" fillId="0" borderId="98" xfId="0" applyFont="1" applyBorder="1">
      <alignment vertical="center"/>
    </xf>
    <xf numFmtId="0" fontId="26" fillId="0" borderId="97" xfId="0" applyFont="1" applyBorder="1">
      <alignment vertical="center"/>
    </xf>
    <xf numFmtId="181" fontId="12" fillId="5" borderId="100" xfId="0" applyNumberFormat="1" applyFont="1" applyFill="1" applyBorder="1" applyAlignment="1" applyProtection="1">
      <alignment vertical="center" shrinkToFit="1"/>
      <protection locked="0"/>
    </xf>
    <xf numFmtId="181" fontId="12" fillId="5" borderId="100" xfId="0" applyNumberFormat="1" applyFont="1" applyFill="1" applyBorder="1" applyAlignment="1">
      <alignment vertical="center" shrinkToFit="1"/>
    </xf>
    <xf numFmtId="181" fontId="12" fillId="5" borderId="101" xfId="0" applyNumberFormat="1" applyFont="1" applyFill="1" applyBorder="1" applyAlignment="1" applyProtection="1">
      <alignment vertical="center" shrinkToFit="1"/>
      <protection locked="0"/>
    </xf>
    <xf numFmtId="181" fontId="12" fillId="5" borderId="101" xfId="0" applyNumberFormat="1" applyFont="1" applyFill="1" applyBorder="1" applyAlignment="1">
      <alignment vertical="center" shrinkToFit="1"/>
    </xf>
    <xf numFmtId="38" fontId="21" fillId="0" borderId="0" xfId="1" applyFont="1" applyFill="1" applyBorder="1">
      <alignment vertical="center"/>
    </xf>
    <xf numFmtId="0" fontId="37" fillId="0" borderId="0" xfId="0" applyFont="1" applyAlignment="1"/>
    <xf numFmtId="0" fontId="38" fillId="0" borderId="0" xfId="0" applyFont="1" applyAlignment="1">
      <alignment horizontal="center"/>
    </xf>
    <xf numFmtId="189" fontId="37" fillId="0" borderId="0" xfId="4" applyNumberFormat="1" applyFont="1" applyFill="1" applyBorder="1" applyAlignment="1"/>
    <xf numFmtId="38" fontId="37" fillId="0" borderId="0" xfId="1" applyFont="1" applyFill="1" applyBorder="1" applyAlignment="1">
      <alignment vertical="center"/>
    </xf>
    <xf numFmtId="0" fontId="38" fillId="0" borderId="0" xfId="0" applyFont="1">
      <alignment vertical="center"/>
    </xf>
    <xf numFmtId="176" fontId="37" fillId="0" borderId="0" xfId="1" applyNumberFormat="1" applyFont="1" applyFill="1" applyBorder="1" applyAlignment="1"/>
    <xf numFmtId="176" fontId="37" fillId="0" borderId="0" xfId="0" applyNumberFormat="1" applyFont="1" applyAlignment="1"/>
    <xf numFmtId="0" fontId="26" fillId="6" borderId="32" xfId="0" applyFont="1" applyFill="1" applyBorder="1" applyAlignment="1" applyProtection="1">
      <alignment vertical="center" wrapText="1"/>
      <protection locked="0"/>
    </xf>
    <xf numFmtId="0" fontId="26" fillId="6" borderId="94" xfId="0" applyFont="1" applyFill="1" applyBorder="1" applyAlignment="1">
      <alignment horizontal="center" vertical="center"/>
    </xf>
    <xf numFmtId="176" fontId="12" fillId="0" borderId="0" xfId="2" quotePrefix="1" applyNumberFormat="1" applyFont="1"/>
    <xf numFmtId="185" fontId="15" fillId="0" borderId="0" xfId="0" applyNumberFormat="1" applyFont="1">
      <alignment vertical="center"/>
    </xf>
    <xf numFmtId="185" fontId="15" fillId="0" borderId="16" xfId="0" applyNumberFormat="1" applyFont="1" applyBorder="1">
      <alignment vertical="center"/>
    </xf>
    <xf numFmtId="185" fontId="15" fillId="0" borderId="30" xfId="0" applyNumberFormat="1" applyFont="1" applyBorder="1">
      <alignment vertical="center"/>
    </xf>
    <xf numFmtId="185" fontId="15" fillId="0" borderId="29" xfId="0" applyNumberFormat="1" applyFont="1" applyBorder="1">
      <alignment vertical="center"/>
    </xf>
    <xf numFmtId="0" fontId="15" fillId="0" borderId="16" xfId="0" applyFont="1" applyBorder="1" applyAlignment="1">
      <alignment vertical="center" wrapText="1"/>
    </xf>
    <xf numFmtId="0" fontId="15" fillId="0" borderId="29" xfId="0" applyFont="1" applyBorder="1" applyAlignment="1">
      <alignment vertical="center" wrapText="1"/>
    </xf>
    <xf numFmtId="183" fontId="15" fillId="0" borderId="32" xfId="2" applyNumberFormat="1" applyFont="1" applyBorder="1" applyAlignment="1">
      <alignment vertical="center"/>
    </xf>
    <xf numFmtId="183" fontId="15" fillId="0" borderId="31" xfId="2" applyNumberFormat="1" applyFont="1" applyBorder="1" applyAlignment="1">
      <alignment vertical="center"/>
    </xf>
    <xf numFmtId="183" fontId="15" fillId="0" borderId="37" xfId="2" applyNumberFormat="1" applyFont="1" applyBorder="1" applyAlignment="1">
      <alignment vertical="center"/>
    </xf>
    <xf numFmtId="37" fontId="47" fillId="0" borderId="76" xfId="0" applyNumberFormat="1" applyFont="1" applyBorder="1" applyProtection="1">
      <alignment vertical="center"/>
      <protection locked="0"/>
    </xf>
    <xf numFmtId="37" fontId="47" fillId="0" borderId="71" xfId="0" quotePrefix="1" applyNumberFormat="1" applyFont="1" applyBorder="1">
      <alignment vertical="center"/>
    </xf>
    <xf numFmtId="37" fontId="47" fillId="0" borderId="71" xfId="0" applyNumberFormat="1" applyFont="1" applyBorder="1">
      <alignment vertical="center"/>
    </xf>
    <xf numFmtId="37" fontId="47" fillId="0" borderId="73" xfId="0" quotePrefix="1" applyNumberFormat="1" applyFont="1" applyBorder="1">
      <alignment vertical="center"/>
    </xf>
    <xf numFmtId="37" fontId="47" fillId="0" borderId="19" xfId="0" applyNumberFormat="1" applyFont="1" applyBorder="1" applyProtection="1">
      <alignment vertical="center"/>
      <protection locked="0"/>
    </xf>
    <xf numFmtId="37" fontId="47" fillId="0" borderId="8" xfId="0" applyNumberFormat="1" applyFont="1" applyBorder="1">
      <alignment vertical="center"/>
    </xf>
    <xf numFmtId="37" fontId="47" fillId="0" borderId="74" xfId="0" applyNumberFormat="1" applyFont="1" applyBorder="1">
      <alignment vertical="center"/>
    </xf>
    <xf numFmtId="37" fontId="47" fillId="0" borderId="77" xfId="0" applyNumberFormat="1" applyFont="1" applyBorder="1" applyProtection="1">
      <alignment vertical="center"/>
      <protection locked="0"/>
    </xf>
    <xf numFmtId="37" fontId="47" fillId="0" borderId="72" xfId="0" applyNumberFormat="1" applyFont="1" applyBorder="1">
      <alignment vertical="center"/>
    </xf>
    <xf numFmtId="37" fontId="47" fillId="0" borderId="75" xfId="0" applyNumberFormat="1" applyFont="1" applyBorder="1">
      <alignment vertical="center"/>
    </xf>
    <xf numFmtId="0" fontId="26" fillId="6" borderId="32" xfId="0" applyFont="1" applyFill="1" applyBorder="1">
      <alignment vertical="center"/>
    </xf>
    <xf numFmtId="0" fontId="26" fillId="6" borderId="94" xfId="0" applyFont="1" applyFill="1" applyBorder="1">
      <alignment vertical="center"/>
    </xf>
    <xf numFmtId="0" fontId="15" fillId="0" borderId="17" xfId="0" applyFont="1" applyBorder="1" applyAlignment="1">
      <alignment horizontal="center" vertical="center"/>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11" xfId="0" applyFont="1" applyBorder="1" applyAlignment="1">
      <alignment horizontal="center" vertical="center" wrapText="1"/>
    </xf>
    <xf numFmtId="38" fontId="20" fillId="0" borderId="0" xfId="1" applyFont="1" applyFill="1" applyBorder="1" applyAlignment="1">
      <alignment vertical="center"/>
    </xf>
    <xf numFmtId="38" fontId="37" fillId="0" borderId="30" xfId="1" applyFont="1" applyFill="1" applyBorder="1">
      <alignment vertical="center"/>
    </xf>
    <xf numFmtId="38" fontId="37" fillId="0" borderId="34" xfId="1" applyFont="1" applyFill="1" applyBorder="1">
      <alignment vertical="center"/>
    </xf>
    <xf numFmtId="38" fontId="37" fillId="0" borderId="102" xfId="1" applyFont="1" applyFill="1" applyBorder="1">
      <alignment vertical="center"/>
    </xf>
    <xf numFmtId="0" fontId="26" fillId="0" borderId="55" xfId="0" applyFont="1" applyBorder="1" applyAlignment="1">
      <alignment horizontal="center" vertical="center"/>
    </xf>
    <xf numFmtId="0" fontId="26" fillId="0" borderId="7" xfId="0" applyFont="1" applyBorder="1" applyAlignment="1">
      <alignment horizontal="center" vertical="center"/>
    </xf>
    <xf numFmtId="0" fontId="26" fillId="0" borderId="75" xfId="0" applyFont="1" applyBorder="1" applyAlignment="1">
      <alignment horizontal="center" vertical="center"/>
    </xf>
    <xf numFmtId="0" fontId="26" fillId="0" borderId="96" xfId="0" applyFont="1" applyBorder="1" applyAlignment="1">
      <alignment horizontal="center" vertical="center"/>
    </xf>
    <xf numFmtId="0" fontId="26" fillId="0" borderId="95" xfId="0" applyFont="1" applyBorder="1" applyAlignment="1">
      <alignment horizontal="center" vertical="center" shrinkToFit="1"/>
    </xf>
    <xf numFmtId="0" fontId="26" fillId="0" borderId="75" xfId="0" applyFont="1" applyBorder="1" applyAlignment="1">
      <alignment horizontal="center" vertical="center" shrinkToFit="1"/>
    </xf>
    <xf numFmtId="0" fontId="26" fillId="0" borderId="77"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97" xfId="0" applyFont="1" applyBorder="1" applyAlignment="1">
      <alignment horizontal="center" vertical="center"/>
    </xf>
    <xf numFmtId="0" fontId="26" fillId="0" borderId="98" xfId="0" applyFont="1" applyBorder="1" applyAlignment="1">
      <alignment horizontal="center" vertical="center"/>
    </xf>
    <xf numFmtId="0" fontId="22" fillId="0" borderId="0" xfId="0" applyFont="1" applyAlignment="1">
      <alignment horizontal="center" vertical="center"/>
    </xf>
    <xf numFmtId="0" fontId="47" fillId="0" borderId="17" xfId="0" applyFont="1" applyBorder="1" applyAlignment="1">
      <alignment horizontal="center" vertical="center"/>
    </xf>
    <xf numFmtId="0" fontId="47" fillId="0" borderId="16" xfId="0" applyFont="1" applyBorder="1" applyAlignment="1">
      <alignment vertical="center" wrapText="1"/>
    </xf>
    <xf numFmtId="3" fontId="22" fillId="0" borderId="78" xfId="0" applyNumberFormat="1" applyFont="1" applyBorder="1" applyAlignment="1">
      <alignment vertical="center" shrinkToFit="1"/>
    </xf>
    <xf numFmtId="3" fontId="22" fillId="0" borderId="26" xfId="0" applyNumberFormat="1" applyFont="1" applyBorder="1" applyAlignment="1">
      <alignment vertical="center" shrinkToFit="1"/>
    </xf>
    <xf numFmtId="3" fontId="22" fillId="0" borderId="83" xfId="0" applyNumberFormat="1" applyFont="1" applyBorder="1" applyAlignment="1">
      <alignment vertical="center" shrinkToFit="1"/>
    </xf>
    <xf numFmtId="3" fontId="22" fillId="0" borderId="27" xfId="0" applyNumberFormat="1" applyFont="1" applyBorder="1" applyAlignment="1">
      <alignment vertical="center" shrinkToFit="1"/>
    </xf>
    <xf numFmtId="183" fontId="22" fillId="0" borderId="78" xfId="0" applyNumberFormat="1" applyFont="1" applyBorder="1" applyAlignment="1" applyProtection="1">
      <alignment vertical="center" shrinkToFit="1"/>
      <protection locked="0"/>
    </xf>
    <xf numFmtId="183" fontId="22" fillId="0" borderId="25" xfId="0" applyNumberFormat="1" applyFont="1" applyBorder="1" applyAlignment="1" applyProtection="1">
      <alignment vertical="center" shrinkToFit="1"/>
      <protection locked="0"/>
    </xf>
    <xf numFmtId="3" fontId="22" fillId="0" borderId="79" xfId="0" applyNumberFormat="1" applyFont="1" applyBorder="1" applyAlignment="1">
      <alignment vertical="center" shrinkToFit="1"/>
    </xf>
    <xf numFmtId="3" fontId="22" fillId="0" borderId="93" xfId="0" applyNumberFormat="1" applyFont="1" applyBorder="1" applyAlignment="1">
      <alignment vertical="center" shrinkToFit="1"/>
    </xf>
    <xf numFmtId="3" fontId="22" fillId="0" borderId="73" xfId="0" applyNumberFormat="1" applyFont="1" applyBorder="1" applyAlignment="1">
      <alignment vertical="center" shrinkToFit="1"/>
    </xf>
    <xf numFmtId="3" fontId="22" fillId="0" borderId="24" xfId="0" applyNumberFormat="1" applyFont="1" applyBorder="1" applyAlignment="1">
      <alignment vertical="center" shrinkToFit="1"/>
    </xf>
    <xf numFmtId="3" fontId="22" fillId="0" borderId="25" xfId="0" applyNumberFormat="1" applyFont="1" applyBorder="1" applyAlignment="1">
      <alignment vertical="center" shrinkToFit="1"/>
    </xf>
    <xf numFmtId="3" fontId="22" fillId="0" borderId="68" xfId="0" applyNumberFormat="1" applyFont="1" applyBorder="1" applyAlignment="1">
      <alignment vertical="center" shrinkToFit="1"/>
    </xf>
    <xf numFmtId="3" fontId="50" fillId="0" borderId="27" xfId="0" applyNumberFormat="1" applyFont="1" applyBorder="1" applyAlignment="1">
      <alignment vertical="center" shrinkToFit="1"/>
    </xf>
    <xf numFmtId="3" fontId="50" fillId="0" borderId="83" xfId="0" applyNumberFormat="1" applyFont="1" applyBorder="1" applyAlignment="1">
      <alignment vertical="center" shrinkToFit="1"/>
    </xf>
    <xf numFmtId="181" fontId="22" fillId="0" borderId="31" xfId="0" applyNumberFormat="1" applyFont="1" applyBorder="1">
      <alignment vertical="center"/>
    </xf>
    <xf numFmtId="181" fontId="22" fillId="0" borderId="17" xfId="0" applyNumberFormat="1" applyFont="1" applyBorder="1">
      <alignment vertical="center"/>
    </xf>
    <xf numFmtId="181" fontId="22" fillId="0" borderId="0" xfId="0" applyNumberFormat="1" applyFont="1">
      <alignment vertical="center"/>
    </xf>
    <xf numFmtId="181" fontId="22" fillId="0" borderId="16" xfId="0" applyNumberFormat="1" applyFont="1" applyBorder="1">
      <alignment vertical="center"/>
    </xf>
    <xf numFmtId="0" fontId="22" fillId="0" borderId="0" xfId="0" applyFont="1">
      <alignment vertical="center"/>
    </xf>
    <xf numFmtId="3" fontId="22" fillId="0" borderId="80" xfId="0" applyNumberFormat="1" applyFont="1" applyBorder="1" applyAlignment="1">
      <alignment vertical="center" shrinkToFit="1"/>
    </xf>
    <xf numFmtId="3" fontId="22" fillId="0" borderId="19" xfId="0" applyNumberFormat="1" applyFont="1" applyBorder="1" applyAlignment="1">
      <alignment vertical="center" shrinkToFit="1"/>
    </xf>
    <xf numFmtId="3" fontId="22" fillId="0" borderId="84" xfId="0" applyNumberFormat="1" applyFont="1" applyBorder="1" applyAlignment="1">
      <alignment vertical="center" shrinkToFit="1"/>
    </xf>
    <xf numFmtId="3" fontId="22" fillId="0" borderId="22" xfId="0" applyNumberFormat="1" applyFont="1" applyBorder="1" applyAlignment="1">
      <alignment vertical="center" shrinkToFit="1"/>
    </xf>
    <xf numFmtId="183" fontId="22" fillId="0" borderId="80" xfId="0" applyNumberFormat="1" applyFont="1" applyBorder="1" applyAlignment="1" applyProtection="1">
      <alignment vertical="center" shrinkToFit="1"/>
      <protection locked="0"/>
    </xf>
    <xf numFmtId="183" fontId="22" fillId="0" borderId="18" xfId="0" applyNumberFormat="1" applyFont="1" applyBorder="1" applyAlignment="1" applyProtection="1">
      <alignment vertical="center" shrinkToFit="1"/>
      <protection locked="0"/>
    </xf>
    <xf numFmtId="3" fontId="22" fillId="0" borderId="74" xfId="0" applyNumberFormat="1" applyFont="1" applyBorder="1" applyAlignment="1">
      <alignment vertical="center" shrinkToFit="1"/>
    </xf>
    <xf numFmtId="3" fontId="22" fillId="0" borderId="8" xfId="0" applyNumberFormat="1" applyFont="1" applyBorder="1" applyAlignment="1">
      <alignment vertical="center" shrinkToFit="1"/>
    </xf>
    <xf numFmtId="3" fontId="22" fillId="0" borderId="18" xfId="0" applyNumberFormat="1" applyFont="1" applyBorder="1" applyAlignment="1">
      <alignment vertical="center" shrinkToFit="1"/>
    </xf>
    <xf numFmtId="3" fontId="22" fillId="0" borderId="12" xfId="0" applyNumberFormat="1" applyFont="1" applyBorder="1" applyAlignment="1">
      <alignment vertical="center" shrinkToFit="1"/>
    </xf>
    <xf numFmtId="3" fontId="50" fillId="0" borderId="22" xfId="0" applyNumberFormat="1" applyFont="1" applyBorder="1" applyAlignment="1">
      <alignment vertical="center" shrinkToFit="1"/>
    </xf>
    <xf numFmtId="3" fontId="50" fillId="0" borderId="84" xfId="0" applyNumberFormat="1" applyFont="1" applyBorder="1" applyAlignment="1">
      <alignment vertical="center" shrinkToFit="1"/>
    </xf>
    <xf numFmtId="183" fontId="22" fillId="4" borderId="80" xfId="0" applyNumberFormat="1" applyFont="1" applyFill="1" applyBorder="1" applyAlignment="1" applyProtection="1">
      <alignment vertical="center" shrinkToFit="1"/>
      <protection locked="0"/>
    </xf>
    <xf numFmtId="3" fontId="22" fillId="3" borderId="84" xfId="0" applyNumberFormat="1" applyFont="1" applyFill="1" applyBorder="1" applyAlignment="1">
      <alignment vertical="center" shrinkToFit="1"/>
    </xf>
    <xf numFmtId="183" fontId="22" fillId="4" borderId="18" xfId="0" applyNumberFormat="1" applyFont="1" applyFill="1" applyBorder="1" applyAlignment="1" applyProtection="1">
      <alignment vertical="center" shrinkToFit="1"/>
      <protection locked="0"/>
    </xf>
    <xf numFmtId="3" fontId="22" fillId="5" borderId="80" xfId="0" applyNumberFormat="1" applyFont="1" applyFill="1" applyBorder="1" applyAlignment="1">
      <alignment vertical="center" shrinkToFit="1"/>
    </xf>
    <xf numFmtId="3" fontId="22" fillId="5" borderId="19" xfId="0" applyNumberFormat="1" applyFont="1" applyFill="1" applyBorder="1" applyAlignment="1">
      <alignment vertical="center" shrinkToFit="1"/>
    </xf>
    <xf numFmtId="3" fontId="22" fillId="5" borderId="84" xfId="0" applyNumberFormat="1" applyFont="1" applyFill="1" applyBorder="1" applyAlignment="1">
      <alignment vertical="center" shrinkToFit="1"/>
    </xf>
    <xf numFmtId="3" fontId="22" fillId="5" borderId="22" xfId="0" applyNumberFormat="1" applyFont="1" applyFill="1" applyBorder="1" applyAlignment="1">
      <alignment vertical="center" shrinkToFit="1"/>
    </xf>
    <xf numFmtId="3" fontId="22" fillId="5" borderId="8" xfId="0" applyNumberFormat="1" applyFont="1" applyFill="1" applyBorder="1" applyAlignment="1">
      <alignment vertical="center" shrinkToFit="1"/>
    </xf>
    <xf numFmtId="3" fontId="22" fillId="5" borderId="18" xfId="0" applyNumberFormat="1" applyFont="1" applyFill="1" applyBorder="1" applyAlignment="1">
      <alignment vertical="center" shrinkToFit="1"/>
    </xf>
    <xf numFmtId="3" fontId="22" fillId="0" borderId="69" xfId="0" applyNumberFormat="1" applyFont="1" applyBorder="1" applyAlignment="1">
      <alignment vertical="center" shrinkToFit="1"/>
    </xf>
    <xf numFmtId="3" fontId="50" fillId="0" borderId="90" xfId="0" applyNumberFormat="1" applyFont="1" applyBorder="1" applyAlignment="1">
      <alignment vertical="center" shrinkToFit="1"/>
    </xf>
    <xf numFmtId="3" fontId="22" fillId="0" borderId="91" xfId="0" applyNumberFormat="1" applyFont="1" applyBorder="1" applyAlignment="1">
      <alignment vertical="center" shrinkToFit="1"/>
    </xf>
    <xf numFmtId="3" fontId="22" fillId="0" borderId="20" xfId="0" applyNumberFormat="1" applyFont="1" applyBorder="1" applyAlignment="1">
      <alignment vertical="center" shrinkToFit="1"/>
    </xf>
    <xf numFmtId="3" fontId="22" fillId="0" borderId="2" xfId="0" applyNumberFormat="1" applyFont="1" applyBorder="1" applyAlignment="1">
      <alignment vertical="center" shrinkToFit="1"/>
    </xf>
    <xf numFmtId="3" fontId="22" fillId="0" borderId="69" xfId="0" applyNumberFormat="1" applyFont="1" applyBorder="1" applyAlignment="1">
      <alignment horizontal="center" vertical="center" shrinkToFit="1"/>
    </xf>
    <xf numFmtId="3" fontId="22" fillId="0" borderId="82" xfId="0" applyNumberFormat="1" applyFont="1" applyBorder="1" applyAlignment="1">
      <alignment horizontal="center" vertical="center" shrinkToFit="1"/>
    </xf>
    <xf numFmtId="3" fontId="22" fillId="0" borderId="69" xfId="0" applyNumberFormat="1" applyFont="1" applyBorder="1" applyAlignment="1" applyProtection="1">
      <alignment vertical="center" shrinkToFit="1"/>
      <protection locked="0"/>
    </xf>
    <xf numFmtId="3" fontId="22" fillId="0" borderId="70" xfId="0" applyNumberFormat="1" applyFont="1" applyBorder="1" applyAlignment="1">
      <alignment vertical="center" shrinkToFit="1"/>
    </xf>
    <xf numFmtId="3" fontId="22" fillId="0" borderId="81" xfId="0" applyNumberFormat="1" applyFont="1" applyBorder="1" applyAlignment="1">
      <alignment vertical="center" shrinkToFit="1"/>
    </xf>
    <xf numFmtId="3" fontId="22" fillId="0" borderId="82" xfId="0" applyNumberFormat="1" applyFont="1" applyBorder="1" applyAlignment="1">
      <alignment vertical="center" shrinkToFit="1"/>
    </xf>
    <xf numFmtId="3" fontId="22" fillId="0" borderId="11" xfId="0" applyNumberFormat="1" applyFont="1" applyBorder="1" applyAlignment="1">
      <alignment vertical="center" shrinkToFit="1"/>
    </xf>
    <xf numFmtId="181" fontId="22" fillId="0" borderId="69" xfId="0" applyNumberFormat="1" applyFont="1" applyBorder="1" applyAlignment="1">
      <alignment vertical="center" shrinkToFit="1"/>
    </xf>
    <xf numFmtId="181" fontId="22" fillId="0" borderId="90" xfId="0" applyNumberFormat="1" applyFont="1" applyBorder="1" applyAlignment="1">
      <alignment vertical="center" shrinkToFit="1"/>
    </xf>
    <xf numFmtId="181" fontId="22" fillId="0" borderId="91" xfId="0" applyNumberFormat="1" applyFont="1" applyBorder="1" applyAlignment="1">
      <alignment vertical="center" shrinkToFit="1"/>
    </xf>
    <xf numFmtId="0" fontId="22" fillId="0" borderId="0" xfId="0" applyFont="1" applyProtection="1">
      <alignment vertical="center"/>
      <protection locked="0"/>
    </xf>
    <xf numFmtId="0" fontId="53" fillId="0" borderId="0" xfId="0" applyFont="1" applyAlignment="1">
      <alignment horizontal="center" vertical="center"/>
    </xf>
    <xf numFmtId="0" fontId="47" fillId="0" borderId="28" xfId="0" applyFont="1" applyBorder="1" applyAlignment="1">
      <alignment horizontal="center" vertical="center"/>
    </xf>
    <xf numFmtId="0" fontId="47" fillId="0" borderId="29" xfId="0" applyFont="1" applyBorder="1" applyAlignment="1">
      <alignment vertical="center" wrapText="1"/>
    </xf>
    <xf numFmtId="0" fontId="15" fillId="0" borderId="4" xfId="0" applyFont="1" applyBorder="1" applyAlignment="1">
      <alignment horizontal="center" vertical="center"/>
    </xf>
    <xf numFmtId="0" fontId="15" fillId="0" borderId="32" xfId="0" applyFont="1" applyBorder="1" applyAlignment="1">
      <alignment horizontal="center" vertical="center"/>
    </xf>
    <xf numFmtId="0" fontId="15" fillId="0" borderId="15" xfId="0" applyFont="1" applyBorder="1" applyAlignment="1">
      <alignment horizontal="center" vertical="center"/>
    </xf>
    <xf numFmtId="0" fontId="15" fillId="0" borderId="30" xfId="0" applyFont="1" applyBorder="1" applyAlignment="1">
      <alignment vertical="center" wrapText="1"/>
    </xf>
    <xf numFmtId="0" fontId="15" fillId="0" borderId="37" xfId="0" applyFont="1" applyBorder="1" applyAlignment="1">
      <alignment vertical="center" wrapText="1"/>
    </xf>
    <xf numFmtId="0" fontId="15" fillId="0" borderId="33" xfId="0" applyFont="1" applyBorder="1" applyAlignment="1">
      <alignment horizontal="center" vertical="center"/>
    </xf>
    <xf numFmtId="0" fontId="15" fillId="0" borderId="35" xfId="0" applyFont="1" applyBorder="1" applyAlignment="1">
      <alignment vertical="center" wrapText="1"/>
    </xf>
    <xf numFmtId="0" fontId="15" fillId="0" borderId="29" xfId="0" applyFont="1" applyBorder="1">
      <alignment vertical="center"/>
    </xf>
    <xf numFmtId="176" fontId="54" fillId="0" borderId="0" xfId="2" applyNumberFormat="1" applyFont="1" applyAlignment="1">
      <alignment vertical="center"/>
    </xf>
    <xf numFmtId="49" fontId="47" fillId="0" borderId="0" xfId="2" applyNumberFormat="1" applyFont="1" applyAlignment="1">
      <alignment vertical="center"/>
    </xf>
    <xf numFmtId="176" fontId="47" fillId="0" borderId="0" xfId="2" applyNumberFormat="1" applyFont="1" applyAlignment="1">
      <alignment horizontal="distributed" vertical="center"/>
    </xf>
    <xf numFmtId="176" fontId="47" fillId="0" borderId="0" xfId="2" applyNumberFormat="1" applyFont="1" applyAlignment="1">
      <alignment vertical="center"/>
    </xf>
    <xf numFmtId="0" fontId="54" fillId="0" borderId="0" xfId="2" applyFont="1" applyAlignment="1">
      <alignment vertical="center"/>
    </xf>
    <xf numFmtId="49" fontId="47" fillId="0" borderId="0" xfId="2" applyNumberFormat="1" applyFont="1" applyAlignment="1" applyProtection="1">
      <alignment vertical="center"/>
      <protection locked="0"/>
    </xf>
    <xf numFmtId="0" fontId="55" fillId="0" borderId="0" xfId="2" applyFont="1" applyAlignment="1">
      <alignment vertical="center"/>
    </xf>
    <xf numFmtId="0" fontId="47" fillId="0" borderId="0" xfId="2" applyFont="1" applyAlignment="1" applyProtection="1">
      <alignment vertical="center"/>
      <protection locked="0"/>
    </xf>
    <xf numFmtId="0" fontId="47" fillId="0" borderId="0" xfId="2" applyFont="1" applyAlignment="1">
      <alignment vertical="center"/>
    </xf>
    <xf numFmtId="176" fontId="51" fillId="0" borderId="0" xfId="2" applyNumberFormat="1" applyFont="1" applyAlignment="1" applyProtection="1">
      <alignment vertical="center"/>
      <protection locked="0"/>
    </xf>
    <xf numFmtId="176" fontId="47" fillId="0" borderId="0" xfId="2" applyNumberFormat="1" applyFont="1" applyAlignment="1" applyProtection="1">
      <alignment vertical="center"/>
      <protection locked="0"/>
    </xf>
    <xf numFmtId="176" fontId="47" fillId="0" borderId="0" xfId="2" quotePrefix="1" applyNumberFormat="1" applyFont="1" applyAlignment="1" applyProtection="1">
      <alignment horizontal="right" vertical="center"/>
      <protection locked="0"/>
    </xf>
    <xf numFmtId="176" fontId="54" fillId="0" borderId="0" xfId="2" applyNumberFormat="1" applyFont="1" applyAlignment="1">
      <alignment horizontal="center" vertical="center"/>
    </xf>
    <xf numFmtId="0" fontId="47" fillId="0" borderId="4" xfId="0" applyFont="1" applyBorder="1" applyAlignment="1">
      <alignment horizontal="center" vertical="center"/>
    </xf>
    <xf numFmtId="0" fontId="47" fillId="0" borderId="32" xfId="0" applyFont="1" applyBorder="1" applyAlignment="1">
      <alignment horizontal="center" vertical="center"/>
    </xf>
    <xf numFmtId="0" fontId="47" fillId="0" borderId="47" xfId="0" applyFont="1" applyBorder="1" applyAlignment="1">
      <alignment horizontal="center" vertical="center"/>
    </xf>
    <xf numFmtId="0" fontId="48" fillId="0" borderId="4" xfId="0" applyFont="1" applyBorder="1" applyAlignment="1">
      <alignment horizontal="center" vertical="center"/>
    </xf>
    <xf numFmtId="0" fontId="47" fillId="0" borderId="15" xfId="0" applyFont="1" applyBorder="1" applyAlignment="1">
      <alignment horizontal="center" vertical="center"/>
    </xf>
    <xf numFmtId="176" fontId="47" fillId="0" borderId="0" xfId="2" applyNumberFormat="1" applyFont="1" applyAlignment="1">
      <alignment horizontal="center" vertical="center"/>
    </xf>
    <xf numFmtId="176" fontId="54" fillId="0" borderId="0" xfId="2" applyNumberFormat="1" applyFont="1" applyAlignment="1">
      <alignment vertical="center" wrapText="1"/>
    </xf>
    <xf numFmtId="0" fontId="47" fillId="0" borderId="30" xfId="0" applyFont="1" applyBorder="1" applyAlignment="1">
      <alignment vertical="center" wrapText="1"/>
    </xf>
    <xf numFmtId="0" fontId="47" fillId="0" borderId="37" xfId="0" applyFont="1" applyBorder="1" applyAlignment="1">
      <alignment vertical="center" wrapText="1"/>
    </xf>
    <xf numFmtId="0" fontId="47" fillId="0" borderId="36" xfId="0" applyFont="1" applyBorder="1" applyAlignment="1">
      <alignment horizontal="center" vertical="center" wrapText="1"/>
    </xf>
    <xf numFmtId="0" fontId="48" fillId="0" borderId="30" xfId="0" applyFont="1" applyBorder="1" applyAlignment="1">
      <alignment horizontal="center" vertical="center" wrapText="1"/>
    </xf>
    <xf numFmtId="176" fontId="47" fillId="0" borderId="0" xfId="2" applyNumberFormat="1" applyFont="1" applyAlignment="1">
      <alignment vertical="center" wrapText="1"/>
    </xf>
    <xf numFmtId="0" fontId="58" fillId="0" borderId="0" xfId="0" applyFont="1" applyAlignment="1">
      <alignment horizontal="center"/>
    </xf>
    <xf numFmtId="181" fontId="22" fillId="0" borderId="0" xfId="0" applyNumberFormat="1" applyFont="1" applyAlignment="1">
      <alignment vertical="center" shrinkToFit="1"/>
    </xf>
    <xf numFmtId="181" fontId="22" fillId="0" borderId="31" xfId="0" applyNumberFormat="1" applyFont="1" applyBorder="1" applyAlignment="1">
      <alignment vertical="center" shrinkToFit="1"/>
    </xf>
    <xf numFmtId="181" fontId="22" fillId="0" borderId="16" xfId="0" applyNumberFormat="1" applyFont="1" applyBorder="1" applyAlignment="1">
      <alignment vertical="center" shrinkToFit="1"/>
    </xf>
    <xf numFmtId="181" fontId="22" fillId="0" borderId="7" xfId="0" applyNumberFormat="1" applyFont="1" applyBorder="1" applyAlignment="1">
      <alignment vertical="center" shrinkToFit="1"/>
    </xf>
    <xf numFmtId="0" fontId="47" fillId="0" borderId="33" xfId="0" applyFont="1" applyBorder="1" applyAlignment="1">
      <alignment horizontal="center" vertical="center"/>
    </xf>
    <xf numFmtId="0" fontId="47" fillId="0" borderId="35" xfId="0" applyFont="1" applyBorder="1" applyAlignment="1">
      <alignment vertical="center" wrapText="1"/>
    </xf>
    <xf numFmtId="181" fontId="22" fillId="0" borderId="34" xfId="0" applyNumberFormat="1" applyFont="1" applyBorder="1" applyAlignment="1">
      <alignment vertical="center" shrinkToFit="1"/>
    </xf>
    <xf numFmtId="181" fontId="22" fillId="0" borderId="11" xfId="0" applyNumberFormat="1" applyFont="1" applyBorder="1" applyAlignment="1">
      <alignment vertical="center" shrinkToFit="1"/>
    </xf>
    <xf numFmtId="181" fontId="22" fillId="0" borderId="35" xfId="0" applyNumberFormat="1" applyFont="1" applyBorder="1" applyAlignment="1">
      <alignment vertical="center" shrinkToFit="1"/>
    </xf>
    <xf numFmtId="0" fontId="47" fillId="0" borderId="29" xfId="0" applyFont="1" applyBorder="1">
      <alignment vertical="center"/>
    </xf>
    <xf numFmtId="0" fontId="47" fillId="0" borderId="0" xfId="2" applyFont="1" applyAlignment="1" applyProtection="1">
      <alignment horizontal="distributed" vertical="center"/>
      <protection locked="0"/>
    </xf>
    <xf numFmtId="183" fontId="15" fillId="0" borderId="11" xfId="2" applyNumberFormat="1" applyFont="1" applyBorder="1" applyAlignment="1">
      <alignment vertical="center"/>
    </xf>
    <xf numFmtId="176" fontId="15" fillId="0" borderId="17" xfId="2" applyNumberFormat="1" applyFont="1" applyBorder="1"/>
    <xf numFmtId="176" fontId="15" fillId="0" borderId="16" xfId="2" applyNumberFormat="1" applyFont="1" applyBorder="1"/>
    <xf numFmtId="176" fontId="16" fillId="0" borderId="0" xfId="2" quotePrefix="1" applyNumberFormat="1" applyFont="1" applyAlignment="1">
      <alignment vertical="center"/>
    </xf>
    <xf numFmtId="176" fontId="15" fillId="0" borderId="17" xfId="2" applyNumberFormat="1" applyFont="1" applyBorder="1" applyProtection="1">
      <protection locked="0"/>
    </xf>
    <xf numFmtId="184" fontId="15" fillId="0" borderId="38" xfId="0" quotePrefix="1" applyNumberFormat="1" applyFont="1" applyBorder="1" applyAlignment="1">
      <alignment vertical="center" shrinkToFit="1"/>
    </xf>
    <xf numFmtId="184" fontId="15" fillId="0" borderId="39" xfId="0" quotePrefix="1" applyNumberFormat="1" applyFont="1" applyBorder="1" applyAlignment="1">
      <alignment vertical="center" shrinkToFit="1"/>
    </xf>
    <xf numFmtId="184" fontId="15" fillId="0" borderId="40" xfId="0" quotePrefix="1" applyNumberFormat="1" applyFont="1" applyBorder="1" applyAlignment="1">
      <alignment vertical="center" shrinkToFit="1"/>
    </xf>
    <xf numFmtId="184" fontId="15" fillId="0" borderId="41" xfId="0" quotePrefix="1" applyNumberFormat="1" applyFont="1" applyBorder="1" applyAlignment="1">
      <alignment vertical="center" shrinkToFit="1"/>
    </xf>
    <xf numFmtId="184" fontId="15" fillId="0" borderId="13" xfId="0" quotePrefix="1" applyNumberFormat="1" applyFont="1" applyBorder="1" applyAlignment="1">
      <alignment vertical="center" shrinkToFit="1"/>
    </xf>
    <xf numFmtId="184" fontId="15" fillId="0" borderId="42" xfId="0" quotePrefix="1" applyNumberFormat="1" applyFont="1" applyBorder="1" applyAlignment="1">
      <alignment vertical="center" shrinkToFit="1"/>
    </xf>
    <xf numFmtId="184" fontId="15" fillId="0" borderId="44" xfId="0" quotePrefix="1" applyNumberFormat="1" applyFont="1" applyBorder="1" applyAlignment="1">
      <alignment vertical="center" shrinkToFit="1"/>
    </xf>
    <xf numFmtId="184" fontId="15" fillId="0" borderId="45" xfId="0" quotePrefix="1" applyNumberFormat="1" applyFont="1" applyBorder="1" applyAlignment="1">
      <alignment vertical="center" shrinkToFit="1"/>
    </xf>
    <xf numFmtId="184" fontId="15" fillId="0" borderId="46" xfId="0" quotePrefix="1" applyNumberFormat="1" applyFont="1" applyBorder="1" applyAlignment="1">
      <alignment vertical="center" shrinkToFit="1"/>
    </xf>
    <xf numFmtId="0" fontId="56" fillId="0" borderId="0" xfId="2" applyFont="1" applyAlignment="1">
      <alignment vertical="center"/>
    </xf>
    <xf numFmtId="186" fontId="48" fillId="0" borderId="38" xfId="0" applyNumberFormat="1" applyFont="1" applyBorder="1" applyAlignment="1">
      <alignment vertical="center" shrinkToFit="1"/>
    </xf>
    <xf numFmtId="186" fontId="47" fillId="0" borderId="39" xfId="0" applyNumberFormat="1" applyFont="1" applyBorder="1" applyAlignment="1">
      <alignment vertical="center" shrinkToFit="1"/>
    </xf>
    <xf numFmtId="186" fontId="47" fillId="0" borderId="40" xfId="0" applyNumberFormat="1" applyFont="1" applyBorder="1" applyAlignment="1">
      <alignment vertical="center" shrinkToFit="1"/>
    </xf>
    <xf numFmtId="186" fontId="47" fillId="0" borderId="41" xfId="0" applyNumberFormat="1" applyFont="1" applyBorder="1" applyAlignment="1">
      <alignment vertical="center" shrinkToFit="1"/>
    </xf>
    <xf numFmtId="186" fontId="48" fillId="0" borderId="13" xfId="0" applyNumberFormat="1" applyFont="1" applyBorder="1" applyAlignment="1">
      <alignment vertical="center" shrinkToFit="1"/>
    </xf>
    <xf numFmtId="186" fontId="47" fillId="0" borderId="13" xfId="0" applyNumberFormat="1" applyFont="1" applyBorder="1" applyAlignment="1">
      <alignment vertical="center" shrinkToFit="1"/>
    </xf>
    <xf numFmtId="186" fontId="47" fillId="0" borderId="42" xfId="0" applyNumberFormat="1" applyFont="1" applyBorder="1" applyAlignment="1">
      <alignment vertical="center" shrinkToFit="1"/>
    </xf>
    <xf numFmtId="186" fontId="47" fillId="0" borderId="44" xfId="0" applyNumberFormat="1" applyFont="1" applyBorder="1" applyAlignment="1">
      <alignment vertical="center" shrinkToFit="1"/>
    </xf>
    <xf numFmtId="186" fontId="47" fillId="0" borderId="45" xfId="0" applyNumberFormat="1" applyFont="1" applyBorder="1" applyAlignment="1">
      <alignment vertical="center" shrinkToFit="1"/>
    </xf>
    <xf numFmtId="186" fontId="48" fillId="0" borderId="46" xfId="0" applyNumberFormat="1" applyFont="1" applyBorder="1" applyAlignment="1">
      <alignment vertical="center" shrinkToFit="1"/>
    </xf>
    <xf numFmtId="176" fontId="56" fillId="0" borderId="0" xfId="2" quotePrefix="1" applyNumberFormat="1" applyFont="1" applyAlignment="1">
      <alignment vertical="center"/>
    </xf>
    <xf numFmtId="0" fontId="47" fillId="0" borderId="0" xfId="2" applyFont="1" applyAlignment="1" applyProtection="1">
      <alignment horizontal="center" vertical="center"/>
      <protection locked="0"/>
    </xf>
    <xf numFmtId="183" fontId="47" fillId="0" borderId="38" xfId="0" applyNumberFormat="1" applyFont="1" applyBorder="1" applyAlignment="1">
      <alignment vertical="center" shrinkToFit="1"/>
    </xf>
    <xf numFmtId="183" fontId="47" fillId="0" borderId="39" xfId="0" applyNumberFormat="1" applyFont="1" applyBorder="1" applyAlignment="1">
      <alignment vertical="center" shrinkToFit="1"/>
    </xf>
    <xf numFmtId="183" fontId="47" fillId="0" borderId="40" xfId="0" applyNumberFormat="1" applyFont="1" applyBorder="1" applyAlignment="1">
      <alignment vertical="center" shrinkToFit="1"/>
    </xf>
    <xf numFmtId="183" fontId="47" fillId="0" borderId="41" xfId="0" applyNumberFormat="1" applyFont="1" applyBorder="1" applyAlignment="1">
      <alignment vertical="center" shrinkToFit="1"/>
    </xf>
    <xf numFmtId="183" fontId="47" fillId="0" borderId="13" xfId="0" applyNumberFormat="1" applyFont="1" applyBorder="1" applyAlignment="1">
      <alignment vertical="center" shrinkToFit="1"/>
    </xf>
    <xf numFmtId="183" fontId="47" fillId="0" borderId="42" xfId="0" applyNumberFormat="1" applyFont="1" applyBorder="1" applyAlignment="1">
      <alignment vertical="center" shrinkToFit="1"/>
    </xf>
    <xf numFmtId="183" fontId="47" fillId="0" borderId="44" xfId="0" applyNumberFormat="1" applyFont="1" applyBorder="1" applyAlignment="1">
      <alignment vertical="center" shrinkToFit="1"/>
    </xf>
    <xf numFmtId="183" fontId="47" fillId="0" borderId="45" xfId="0" applyNumberFormat="1" applyFont="1" applyBorder="1" applyAlignment="1">
      <alignment vertical="center" shrinkToFit="1"/>
    </xf>
    <xf numFmtId="183" fontId="47" fillId="0" borderId="46" xfId="0" applyNumberFormat="1" applyFont="1" applyBorder="1" applyAlignment="1">
      <alignment vertical="center" shrinkToFit="1"/>
    </xf>
    <xf numFmtId="176" fontId="60" fillId="0" borderId="0" xfId="2" applyNumberFormat="1" applyFont="1" applyAlignment="1">
      <alignment vertical="center"/>
    </xf>
    <xf numFmtId="14" fontId="36" fillId="0" borderId="0" xfId="0" applyNumberFormat="1" applyFont="1" applyAlignment="1">
      <alignment horizontal="center" vertical="center"/>
    </xf>
    <xf numFmtId="0" fontId="12" fillId="0" borderId="0" xfId="0" applyFont="1" applyAlignment="1">
      <alignment horizontal="center" vertical="center"/>
    </xf>
    <xf numFmtId="0" fontId="45" fillId="0" borderId="0" xfId="0" applyFont="1">
      <alignment vertical="center"/>
    </xf>
    <xf numFmtId="0" fontId="61" fillId="0" borderId="0" xfId="0" applyFont="1">
      <alignment vertical="center"/>
    </xf>
    <xf numFmtId="0" fontId="61" fillId="0" borderId="0" xfId="0" applyFont="1" applyAlignment="1"/>
    <xf numFmtId="0" fontId="21" fillId="0" borderId="0" xfId="0" applyFont="1" applyAlignment="1">
      <alignment horizontal="right" vertical="center"/>
    </xf>
    <xf numFmtId="0" fontId="26" fillId="0" borderId="0" xfId="0" applyFont="1" applyAlignment="1">
      <alignment horizontal="right" vertical="center"/>
    </xf>
    <xf numFmtId="0" fontId="62" fillId="0" borderId="30" xfId="0" applyFont="1" applyBorder="1" applyAlignment="1">
      <alignment horizontal="right"/>
    </xf>
    <xf numFmtId="38" fontId="63" fillId="0" borderId="0" xfId="1" applyFont="1" applyFill="1" applyBorder="1" applyAlignment="1">
      <alignment horizontal="center"/>
    </xf>
    <xf numFmtId="0" fontId="15" fillId="0" borderId="0" xfId="0" applyFont="1" applyAlignment="1" applyProtection="1">
      <alignment horizontal="right" vertical="center"/>
      <protection locked="0"/>
    </xf>
    <xf numFmtId="0" fontId="43" fillId="0" borderId="13" xfId="0" applyFont="1" applyBorder="1" applyAlignment="1">
      <alignment horizontal="center" vertical="center"/>
    </xf>
    <xf numFmtId="0" fontId="43" fillId="0" borderId="13" xfId="0" applyFont="1" applyBorder="1" applyAlignment="1">
      <alignment horizontal="center"/>
    </xf>
    <xf numFmtId="0" fontId="43" fillId="0" borderId="13" xfId="0" applyFont="1" applyBorder="1">
      <alignment vertical="center"/>
    </xf>
    <xf numFmtId="189" fontId="43" fillId="0" borderId="13" xfId="4" applyNumberFormat="1" applyFont="1" applyFill="1" applyBorder="1" applyAlignment="1">
      <alignment vertical="center"/>
    </xf>
    <xf numFmtId="38" fontId="43" fillId="0" borderId="13" xfId="1" applyFont="1" applyFill="1" applyBorder="1" applyAlignment="1"/>
    <xf numFmtId="0" fontId="61" fillId="0" borderId="13" xfId="0" applyFont="1" applyBorder="1" applyAlignment="1">
      <alignment horizontal="center" vertical="center"/>
    </xf>
    <xf numFmtId="0" fontId="17" fillId="0" borderId="0" xfId="0" applyFont="1" applyAlignment="1" applyProtection="1">
      <alignment vertical="top" wrapText="1"/>
      <protection locked="0"/>
    </xf>
    <xf numFmtId="0" fontId="16" fillId="0" borderId="0" xfId="0" applyFont="1" applyAlignment="1" applyProtection="1">
      <alignment horizontal="center" wrapText="1"/>
      <protection locked="0"/>
    </xf>
    <xf numFmtId="0" fontId="25" fillId="0" borderId="0" xfId="0" applyFont="1">
      <alignment vertical="center"/>
    </xf>
    <xf numFmtId="0" fontId="50" fillId="0" borderId="0" xfId="0" applyFont="1" applyAlignment="1" applyProtection="1">
      <alignment horizontal="center" vertical="center"/>
      <protection locked="0"/>
    </xf>
    <xf numFmtId="0" fontId="65" fillId="0" borderId="0" xfId="0" applyFont="1" applyAlignment="1" applyProtection="1">
      <alignment horizontal="left" vertical="center"/>
      <protection locked="0"/>
    </xf>
    <xf numFmtId="0" fontId="22" fillId="0" borderId="0" xfId="0" applyFont="1" applyAlignment="1"/>
    <xf numFmtId="0" fontId="22" fillId="0" borderId="0" xfId="0" quotePrefix="1" applyFont="1" applyProtection="1">
      <alignment vertical="center"/>
      <protection locked="0"/>
    </xf>
    <xf numFmtId="0" fontId="22" fillId="0" borderId="0" xfId="0" applyFont="1" applyAlignment="1" applyProtection="1">
      <alignment horizontal="center" vertical="center"/>
      <protection locked="0"/>
    </xf>
    <xf numFmtId="0" fontId="22" fillId="0" borderId="0" xfId="0" applyFont="1" applyAlignment="1">
      <alignment shrinkToFit="1"/>
    </xf>
    <xf numFmtId="0" fontId="49" fillId="0" borderId="0" xfId="0" applyFont="1">
      <alignment vertical="center"/>
    </xf>
    <xf numFmtId="0" fontId="22" fillId="0" borderId="16" xfId="0" applyFont="1" applyBorder="1" applyAlignment="1" applyProtection="1">
      <alignment horizontal="center" vertical="center" wrapText="1"/>
      <protection locked="0"/>
    </xf>
    <xf numFmtId="0" fontId="22" fillId="0" borderId="54" xfId="0" applyFont="1" applyBorder="1" applyAlignment="1">
      <alignment horizontal="center"/>
    </xf>
    <xf numFmtId="0" fontId="22" fillId="0" borderId="4" xfId="0" applyFont="1" applyBorder="1" applyAlignment="1">
      <alignment horizontal="center"/>
    </xf>
    <xf numFmtId="0" fontId="22" fillId="0" borderId="49" xfId="0" applyFont="1" applyBorder="1" applyAlignment="1">
      <alignment horizontal="center"/>
    </xf>
    <xf numFmtId="0" fontId="22" fillId="0" borderId="49" xfId="0" applyFont="1" applyBorder="1" applyAlignment="1"/>
    <xf numFmtId="0" fontId="22" fillId="0" borderId="15" xfId="0" applyFont="1" applyBorder="1" applyAlignment="1"/>
    <xf numFmtId="0" fontId="22" fillId="0" borderId="14" xfId="0" applyFont="1" applyBorder="1" applyAlignment="1">
      <alignment horizontal="center"/>
    </xf>
    <xf numFmtId="0" fontId="22" fillId="0" borderId="47" xfId="0" applyFont="1" applyBorder="1" applyAlignment="1">
      <alignment horizontal="center"/>
    </xf>
    <xf numFmtId="0" fontId="22" fillId="0" borderId="15" xfId="0" applyFont="1" applyBorder="1" applyAlignment="1">
      <alignment horizontal="center"/>
    </xf>
    <xf numFmtId="0" fontId="22" fillId="0" borderId="0" xfId="0" applyFont="1" applyAlignment="1" applyProtection="1">
      <alignment horizontal="center" vertical="center" wrapText="1"/>
      <protection locked="0"/>
    </xf>
    <xf numFmtId="0" fontId="22" fillId="0" borderId="55" xfId="0" applyFont="1" applyBorder="1" applyAlignment="1">
      <alignment horizontal="center" vertical="center" wrapText="1"/>
    </xf>
    <xf numFmtId="0" fontId="22" fillId="0" borderId="0" xfId="0" applyFont="1" applyAlignment="1">
      <alignment horizontal="center" vertical="center" wrapText="1"/>
    </xf>
    <xf numFmtId="0" fontId="22" fillId="0" borderId="5"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7" xfId="0" applyFont="1" applyBorder="1" applyAlignment="1">
      <alignment horizontal="center" vertical="center" wrapText="1"/>
    </xf>
    <xf numFmtId="38" fontId="22" fillId="0" borderId="5" xfId="1" applyFont="1" applyFill="1" applyBorder="1" applyAlignment="1">
      <alignment horizontal="center" vertical="center"/>
    </xf>
    <xf numFmtId="38" fontId="22" fillId="0" borderId="7" xfId="1" applyFont="1" applyFill="1" applyBorder="1" applyAlignment="1">
      <alignment horizontal="center" vertical="center"/>
    </xf>
    <xf numFmtId="0" fontId="22" fillId="0" borderId="51" xfId="0" applyFont="1" applyBorder="1" applyAlignment="1">
      <alignment horizontal="center" vertical="center" wrapText="1"/>
    </xf>
    <xf numFmtId="0" fontId="22" fillId="0" borderId="0" xfId="0" applyFont="1" applyAlignment="1">
      <alignment vertical="center" wrapText="1"/>
    </xf>
    <xf numFmtId="0" fontId="22" fillId="0" borderId="28" xfId="0" applyFont="1" applyBorder="1" applyAlignment="1">
      <alignment horizontal="center" vertical="center"/>
    </xf>
    <xf numFmtId="0" fontId="22" fillId="0" borderId="53" xfId="0" applyFont="1" applyBorder="1" applyAlignment="1">
      <alignment horizontal="center" vertical="center"/>
    </xf>
    <xf numFmtId="0" fontId="22" fillId="0" borderId="56" xfId="0" applyFont="1" applyBorder="1" applyAlignment="1">
      <alignment horizontal="center"/>
    </xf>
    <xf numFmtId="0" fontId="22" fillId="0" borderId="30" xfId="0" applyFont="1" applyBorder="1" applyAlignment="1">
      <alignment horizontal="center"/>
    </xf>
    <xf numFmtId="0" fontId="22" fillId="0" borderId="52" xfId="0" applyFont="1" applyBorder="1" applyAlignment="1">
      <alignment horizontal="center"/>
    </xf>
    <xf numFmtId="0" fontId="22" fillId="0" borderId="29"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22" fillId="0" borderId="36" xfId="0" applyFont="1" applyBorder="1" applyAlignment="1">
      <alignment horizontal="center"/>
    </xf>
    <xf numFmtId="0" fontId="22" fillId="0" borderId="53" xfId="0" applyFont="1" applyBorder="1" applyAlignment="1">
      <alignment horizontal="center"/>
    </xf>
    <xf numFmtId="0" fontId="43" fillId="0" borderId="69" xfId="0" applyFont="1" applyBorder="1" applyAlignment="1">
      <alignment horizontal="center" vertical="center" wrapText="1"/>
    </xf>
    <xf numFmtId="0" fontId="43" fillId="0" borderId="81" xfId="0" applyFont="1" applyBorder="1" applyAlignment="1">
      <alignment horizontal="center" vertical="center" wrapText="1"/>
    </xf>
    <xf numFmtId="0" fontId="25" fillId="0" borderId="0" xfId="0" applyFont="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vertical="center" wrapText="1"/>
    </xf>
    <xf numFmtId="0" fontId="22" fillId="0" borderId="0" xfId="0" applyFont="1" applyAlignment="1">
      <alignment vertical="center" shrinkToFit="1"/>
    </xf>
    <xf numFmtId="183" fontId="22" fillId="0" borderId="38" xfId="0" applyNumberFormat="1" applyFont="1" applyBorder="1" applyAlignment="1">
      <alignment vertical="center" shrinkToFit="1"/>
    </xf>
    <xf numFmtId="183" fontId="22" fillId="0" borderId="40" xfId="0" applyNumberFormat="1" applyFont="1" applyBorder="1" applyAlignment="1">
      <alignment vertical="center" shrinkToFit="1"/>
    </xf>
    <xf numFmtId="178" fontId="22" fillId="0" borderId="16" xfId="0" applyNumberFormat="1" applyFont="1" applyBorder="1" applyAlignment="1">
      <alignment vertical="center" shrinkToFit="1"/>
    </xf>
    <xf numFmtId="38" fontId="22" fillId="0" borderId="38" xfId="1" applyFont="1" applyFill="1" applyBorder="1" applyAlignment="1">
      <alignment shrinkToFit="1"/>
    </xf>
    <xf numFmtId="38" fontId="22" fillId="0" borderId="39" xfId="1" applyFont="1" applyFill="1" applyBorder="1" applyAlignment="1">
      <alignment shrinkToFit="1"/>
    </xf>
    <xf numFmtId="184" fontId="22" fillId="0" borderId="39" xfId="0" applyNumberFormat="1" applyFont="1" applyBorder="1" applyAlignment="1">
      <alignment shrinkToFit="1"/>
    </xf>
    <xf numFmtId="184" fontId="22" fillId="0" borderId="40" xfId="0" applyNumberFormat="1" applyFont="1" applyBorder="1" applyAlignment="1">
      <alignment shrinkToFit="1"/>
    </xf>
    <xf numFmtId="182" fontId="22" fillId="0" borderId="0" xfId="0" applyNumberFormat="1" applyFont="1" applyAlignment="1">
      <alignment shrinkToFit="1"/>
    </xf>
    <xf numFmtId="179" fontId="22" fillId="0" borderId="59" xfId="0" applyNumberFormat="1" applyFont="1" applyBorder="1" applyAlignment="1">
      <alignment shrinkToFit="1"/>
    </xf>
    <xf numFmtId="179" fontId="22" fillId="0" borderId="60" xfId="0" applyNumberFormat="1" applyFont="1" applyBorder="1" applyAlignment="1">
      <alignment shrinkToFit="1"/>
    </xf>
    <xf numFmtId="183" fontId="22" fillId="0" borderId="60" xfId="1" applyNumberFormat="1" applyFont="1" applyFill="1" applyBorder="1" applyAlignment="1">
      <alignment shrinkToFit="1"/>
    </xf>
    <xf numFmtId="183" fontId="22" fillId="0" borderId="61" xfId="1" applyNumberFormat="1" applyFont="1" applyFill="1" applyBorder="1" applyAlignment="1">
      <alignment shrinkToFit="1"/>
    </xf>
    <xf numFmtId="179" fontId="22" fillId="0" borderId="65" xfId="0" applyNumberFormat="1" applyFont="1" applyBorder="1" applyAlignment="1">
      <alignment shrinkToFit="1"/>
    </xf>
    <xf numFmtId="179" fontId="22" fillId="0" borderId="66" xfId="0" applyNumberFormat="1" applyFont="1" applyBorder="1" applyAlignment="1">
      <alignment vertical="center" shrinkToFit="1"/>
    </xf>
    <xf numFmtId="183" fontId="22" fillId="0" borderId="67" xfId="0" applyNumberFormat="1" applyFont="1" applyBorder="1" applyAlignment="1" applyProtection="1">
      <alignment vertical="center" shrinkToFit="1"/>
      <protection locked="0"/>
    </xf>
    <xf numFmtId="0" fontId="22" fillId="0" borderId="0" xfId="0" applyFont="1" applyAlignment="1" applyProtection="1">
      <alignment vertical="center" shrinkToFit="1"/>
      <protection locked="0"/>
    </xf>
    <xf numFmtId="179" fontId="22" fillId="0" borderId="39" xfId="0" applyNumberFormat="1" applyFont="1" applyBorder="1" applyAlignment="1" applyProtection="1">
      <alignment vertical="center" shrinkToFit="1"/>
      <protection locked="0"/>
    </xf>
    <xf numFmtId="183" fontId="22" fillId="0" borderId="40" xfId="0" applyNumberFormat="1" applyFont="1" applyBorder="1" applyAlignment="1" applyProtection="1">
      <alignment vertical="center" shrinkToFit="1"/>
      <protection locked="0"/>
    </xf>
    <xf numFmtId="178" fontId="22" fillId="0" borderId="0" xfId="0" applyNumberFormat="1" applyFont="1" applyAlignment="1" applyProtection="1">
      <alignment vertical="center" shrinkToFit="1"/>
      <protection locked="0"/>
    </xf>
    <xf numFmtId="179" fontId="22" fillId="0" borderId="38" xfId="0" applyNumberFormat="1" applyFont="1" applyBorder="1" applyAlignment="1" applyProtection="1">
      <alignment vertical="center" shrinkToFit="1"/>
      <protection locked="0"/>
    </xf>
    <xf numFmtId="187" fontId="43" fillId="0" borderId="111" xfId="0" applyNumberFormat="1" applyFont="1" applyBorder="1" applyAlignment="1">
      <alignment horizontal="right" vertical="center"/>
    </xf>
    <xf numFmtId="187" fontId="43" fillId="0" borderId="112" xfId="0" applyNumberFormat="1" applyFont="1" applyBorder="1" applyAlignment="1">
      <alignment horizontal="right" vertical="center"/>
    </xf>
    <xf numFmtId="184" fontId="50" fillId="0" borderId="113" xfId="0" applyNumberFormat="1" applyFont="1" applyBorder="1">
      <alignment vertical="center"/>
    </xf>
    <xf numFmtId="0" fontId="22" fillId="0" borderId="17" xfId="0" applyFont="1" applyBorder="1" applyAlignment="1">
      <alignment horizontal="center" vertical="center"/>
    </xf>
    <xf numFmtId="0" fontId="22" fillId="0" borderId="16" xfId="0" applyFont="1" applyBorder="1" applyAlignment="1">
      <alignment vertical="center" wrapText="1"/>
    </xf>
    <xf numFmtId="183" fontId="22" fillId="0" borderId="41" xfId="0" applyNumberFormat="1" applyFont="1" applyBorder="1" applyAlignment="1">
      <alignment vertical="center" shrinkToFit="1"/>
    </xf>
    <xf numFmtId="183" fontId="22" fillId="0" borderId="42" xfId="0" applyNumberFormat="1" applyFont="1" applyBorder="1" applyAlignment="1">
      <alignment vertical="center" shrinkToFit="1"/>
    </xf>
    <xf numFmtId="38" fontId="22" fillId="0" borderId="41" xfId="1" applyFont="1" applyFill="1" applyBorder="1" applyAlignment="1">
      <alignment shrinkToFit="1"/>
    </xf>
    <xf numFmtId="38" fontId="22" fillId="0" borderId="13" xfId="1" applyFont="1" applyFill="1" applyBorder="1" applyAlignment="1">
      <alignment shrinkToFit="1"/>
    </xf>
    <xf numFmtId="184" fontId="22" fillId="0" borderId="13" xfId="0" applyNumberFormat="1" applyFont="1" applyBorder="1" applyAlignment="1">
      <alignment shrinkToFit="1"/>
    </xf>
    <xf numFmtId="184" fontId="22" fillId="0" borderId="42" xfId="0" applyNumberFormat="1" applyFont="1" applyBorder="1" applyAlignment="1">
      <alignment shrinkToFit="1"/>
    </xf>
    <xf numFmtId="179" fontId="22" fillId="0" borderId="62" xfId="0" applyNumberFormat="1" applyFont="1" applyBorder="1" applyAlignment="1">
      <alignment shrinkToFit="1"/>
    </xf>
    <xf numFmtId="179" fontId="22" fillId="0" borderId="48" xfId="0" applyNumberFormat="1" applyFont="1" applyBorder="1" applyAlignment="1">
      <alignment shrinkToFit="1"/>
    </xf>
    <xf numFmtId="183" fontId="22" fillId="0" borderId="48" xfId="1" applyNumberFormat="1" applyFont="1" applyFill="1" applyBorder="1" applyAlignment="1">
      <alignment shrinkToFit="1"/>
    </xf>
    <xf numFmtId="183" fontId="22" fillId="0" borderId="63" xfId="1" applyNumberFormat="1" applyFont="1" applyFill="1" applyBorder="1" applyAlignment="1">
      <alignment shrinkToFit="1"/>
    </xf>
    <xf numFmtId="179" fontId="22" fillId="0" borderId="64" xfId="0" applyNumberFormat="1" applyFont="1" applyBorder="1" applyAlignment="1">
      <alignment shrinkToFit="1"/>
    </xf>
    <xf numFmtId="179" fontId="22" fillId="0" borderId="23" xfId="0" applyNumberFormat="1" applyFont="1" applyBorder="1" applyAlignment="1">
      <alignment vertical="center" shrinkToFit="1"/>
    </xf>
    <xf numFmtId="183" fontId="22" fillId="0" borderId="43" xfId="0" applyNumberFormat="1" applyFont="1" applyBorder="1" applyAlignment="1" applyProtection="1">
      <alignment vertical="center" shrinkToFit="1"/>
      <protection locked="0"/>
    </xf>
    <xf numFmtId="179" fontId="22" fillId="0" borderId="13" xfId="0" applyNumberFormat="1" applyFont="1" applyBorder="1" applyAlignment="1" applyProtection="1">
      <alignment vertical="center" shrinkToFit="1"/>
      <protection locked="0"/>
    </xf>
    <xf numFmtId="183" fontId="22" fillId="0" borderId="42" xfId="0" applyNumberFormat="1" applyFont="1" applyBorder="1" applyAlignment="1" applyProtection="1">
      <alignment vertical="center" shrinkToFit="1"/>
      <protection locked="0"/>
    </xf>
    <xf numFmtId="179" fontId="22" fillId="0" borderId="41" xfId="0" applyNumberFormat="1" applyFont="1" applyBorder="1" applyAlignment="1" applyProtection="1">
      <alignment vertical="center" shrinkToFit="1"/>
      <protection locked="0"/>
    </xf>
    <xf numFmtId="179" fontId="22" fillId="0" borderId="13" xfId="0" applyNumberFormat="1" applyFont="1" applyBorder="1" applyAlignment="1">
      <alignment vertical="center" shrinkToFit="1"/>
    </xf>
    <xf numFmtId="0" fontId="22" fillId="0" borderId="29" xfId="0" applyFont="1" applyBorder="1" applyAlignment="1">
      <alignment vertical="center" wrapText="1"/>
    </xf>
    <xf numFmtId="183" fontId="22" fillId="0" borderId="44" xfId="0" applyNumberFormat="1" applyFont="1" applyBorder="1" applyAlignment="1">
      <alignment vertical="center" shrinkToFit="1"/>
    </xf>
    <xf numFmtId="183" fontId="22" fillId="0" borderId="46" xfId="0" applyNumberFormat="1" applyFont="1" applyBorder="1" applyAlignment="1">
      <alignment vertical="center" shrinkToFit="1"/>
    </xf>
    <xf numFmtId="38" fontId="22" fillId="0" borderId="44" xfId="1" applyFont="1" applyFill="1" applyBorder="1" applyAlignment="1">
      <alignment shrinkToFit="1"/>
    </xf>
    <xf numFmtId="38" fontId="22" fillId="0" borderId="45" xfId="1" applyFont="1" applyFill="1" applyBorder="1" applyAlignment="1">
      <alignment shrinkToFit="1"/>
    </xf>
    <xf numFmtId="184" fontId="22" fillId="0" borderId="45" xfId="0" applyNumberFormat="1" applyFont="1" applyBorder="1" applyAlignment="1">
      <alignment shrinkToFit="1"/>
    </xf>
    <xf numFmtId="184" fontId="22" fillId="0" borderId="46" xfId="0" applyNumberFormat="1" applyFont="1" applyBorder="1" applyAlignment="1">
      <alignment shrinkToFit="1"/>
    </xf>
    <xf numFmtId="179" fontId="22" fillId="0" borderId="105" xfId="0" applyNumberFormat="1" applyFont="1" applyBorder="1" applyAlignment="1">
      <alignment shrinkToFit="1"/>
    </xf>
    <xf numFmtId="179" fontId="22" fillId="0" borderId="106" xfId="0" applyNumberFormat="1" applyFont="1" applyBorder="1" applyAlignment="1">
      <alignment shrinkToFit="1"/>
    </xf>
    <xf numFmtId="183" fontId="22" fillId="0" borderId="106" xfId="1" applyNumberFormat="1" applyFont="1" applyFill="1" applyBorder="1" applyAlignment="1">
      <alignment shrinkToFit="1"/>
    </xf>
    <xf numFmtId="183" fontId="22" fillId="0" borderId="107" xfId="1" applyNumberFormat="1" applyFont="1" applyFill="1" applyBorder="1" applyAlignment="1">
      <alignment shrinkToFit="1"/>
    </xf>
    <xf numFmtId="179" fontId="22" fillId="0" borderId="45" xfId="0" applyNumberFormat="1" applyFont="1" applyBorder="1" applyAlignment="1">
      <alignment vertical="center" shrinkToFit="1"/>
    </xf>
    <xf numFmtId="183" fontId="22" fillId="0" borderId="46" xfId="0" applyNumberFormat="1" applyFont="1" applyBorder="1" applyAlignment="1" applyProtection="1">
      <alignment vertical="center" shrinkToFit="1"/>
      <protection locked="0"/>
    </xf>
    <xf numFmtId="179" fontId="22" fillId="0" borderId="45" xfId="0" applyNumberFormat="1" applyFont="1" applyBorder="1" applyAlignment="1" applyProtection="1">
      <alignment vertical="center" shrinkToFit="1"/>
      <protection locked="0"/>
    </xf>
    <xf numFmtId="179" fontId="22" fillId="0" borderId="44" xfId="0" applyNumberFormat="1" applyFont="1" applyBorder="1" applyAlignment="1" applyProtection="1">
      <alignment vertical="center" shrinkToFit="1"/>
      <protection locked="0"/>
    </xf>
    <xf numFmtId="179" fontId="22" fillId="0" borderId="108" xfId="0" applyNumberFormat="1" applyFont="1" applyBorder="1" applyAlignment="1" applyProtection="1">
      <alignment vertical="center" shrinkToFit="1"/>
      <protection locked="0"/>
    </xf>
    <xf numFmtId="183" fontId="22" fillId="4" borderId="41" xfId="0" applyNumberFormat="1" applyFont="1" applyFill="1" applyBorder="1" applyAlignment="1">
      <alignment vertical="center" shrinkToFit="1"/>
    </xf>
    <xf numFmtId="183" fontId="22" fillId="4" borderId="42" xfId="0" applyNumberFormat="1" applyFont="1" applyFill="1" applyBorder="1" applyAlignment="1">
      <alignment vertical="center" shrinkToFit="1"/>
    </xf>
    <xf numFmtId="0" fontId="22" fillId="0" borderId="11" xfId="0" applyFont="1" applyBorder="1" applyAlignment="1">
      <alignment vertical="center" shrinkToFit="1"/>
    </xf>
    <xf numFmtId="188" fontId="22" fillId="0" borderId="11" xfId="0" applyNumberFormat="1" applyFont="1" applyBorder="1">
      <alignment vertical="center"/>
    </xf>
    <xf numFmtId="3" fontId="66" fillId="4" borderId="0" xfId="0" applyNumberFormat="1" applyFont="1" applyFill="1">
      <alignment vertical="center"/>
    </xf>
    <xf numFmtId="176" fontId="22" fillId="0" borderId="0" xfId="0" applyNumberFormat="1" applyFont="1">
      <alignment vertical="center"/>
    </xf>
    <xf numFmtId="3" fontId="20" fillId="0" borderId="91" xfId="0" applyNumberFormat="1" applyFont="1" applyBorder="1" applyAlignment="1">
      <alignment vertical="center" shrinkToFit="1"/>
    </xf>
    <xf numFmtId="3" fontId="49" fillId="0" borderId="11" xfId="0" applyNumberFormat="1" applyFont="1" applyBorder="1" applyAlignment="1">
      <alignment vertical="center" shrinkToFit="1"/>
    </xf>
    <xf numFmtId="181" fontId="31" fillId="7" borderId="11" xfId="0" applyNumberFormat="1" applyFont="1" applyFill="1" applyBorder="1" applyAlignment="1">
      <alignment vertical="center" shrinkToFit="1"/>
    </xf>
    <xf numFmtId="181" fontId="30" fillId="7" borderId="11" xfId="0" applyNumberFormat="1" applyFont="1" applyFill="1" applyBorder="1">
      <alignment vertical="center"/>
    </xf>
    <xf numFmtId="181" fontId="32" fillId="7" borderId="11" xfId="0" applyNumberFormat="1" applyFont="1" applyFill="1" applyBorder="1">
      <alignment vertical="center"/>
    </xf>
    <xf numFmtId="181" fontId="30" fillId="7" borderId="33" xfId="0" applyNumberFormat="1" applyFont="1" applyFill="1" applyBorder="1">
      <alignment vertical="center"/>
    </xf>
    <xf numFmtId="181" fontId="12" fillId="7" borderId="11" xfId="0" applyNumberFormat="1" applyFont="1" applyFill="1" applyBorder="1">
      <alignment vertical="center"/>
    </xf>
    <xf numFmtId="181" fontId="30" fillId="7" borderId="35" xfId="0" applyNumberFormat="1" applyFont="1" applyFill="1" applyBorder="1">
      <alignment vertical="center"/>
    </xf>
    <xf numFmtId="3" fontId="20" fillId="0" borderId="2" xfId="0" applyNumberFormat="1" applyFont="1" applyBorder="1" applyAlignment="1">
      <alignment vertical="center" shrinkToFit="1"/>
    </xf>
    <xf numFmtId="181" fontId="26" fillId="0" borderId="0" xfId="0" applyNumberFormat="1" applyFont="1">
      <alignment vertical="center"/>
    </xf>
    <xf numFmtId="3" fontId="26" fillId="0" borderId="0" xfId="0" applyNumberFormat="1" applyFont="1">
      <alignment vertical="center"/>
    </xf>
    <xf numFmtId="183" fontId="22" fillId="0" borderId="0" xfId="0" applyNumberFormat="1" applyFont="1">
      <alignment vertical="center"/>
    </xf>
    <xf numFmtId="190" fontId="22" fillId="0" borderId="11" xfId="0" applyNumberFormat="1" applyFont="1" applyBorder="1" applyAlignment="1" applyProtection="1">
      <alignment vertical="center" shrinkToFit="1"/>
      <protection locked="0"/>
    </xf>
    <xf numFmtId="181" fontId="22" fillId="0" borderId="33" xfId="0" applyNumberFormat="1" applyFont="1" applyBorder="1">
      <alignment vertical="center"/>
    </xf>
    <xf numFmtId="181" fontId="22" fillId="0" borderId="35" xfId="0" applyNumberFormat="1" applyFont="1" applyBorder="1" applyProtection="1">
      <alignment vertical="center"/>
      <protection locked="0"/>
    </xf>
    <xf numFmtId="181" fontId="26" fillId="0" borderId="114" xfId="0" applyNumberFormat="1" applyFont="1" applyBorder="1">
      <alignment vertical="center"/>
    </xf>
    <xf numFmtId="181" fontId="26" fillId="0" borderId="115" xfId="0" applyNumberFormat="1" applyFont="1" applyBorder="1">
      <alignment vertical="center"/>
    </xf>
    <xf numFmtId="181" fontId="26" fillId="0" borderId="116" xfId="0" applyNumberFormat="1" applyFont="1" applyBorder="1">
      <alignment vertical="center"/>
    </xf>
    <xf numFmtId="181" fontId="26" fillId="0" borderId="10" xfId="0" applyNumberFormat="1" applyFont="1" applyBorder="1">
      <alignment vertical="center"/>
    </xf>
    <xf numFmtId="181" fontId="26" fillId="0" borderId="1" xfId="0" applyNumberFormat="1" applyFont="1" applyBorder="1">
      <alignment vertical="center"/>
    </xf>
    <xf numFmtId="183" fontId="15" fillId="0" borderId="0" xfId="2" applyNumberFormat="1" applyFont="1" applyAlignment="1">
      <alignment vertical="center" wrapText="1"/>
    </xf>
    <xf numFmtId="0" fontId="63" fillId="0" borderId="0" xfId="0" applyFont="1">
      <alignment vertical="center"/>
    </xf>
    <xf numFmtId="0" fontId="63" fillId="0" borderId="0" xfId="0" applyFont="1" applyAlignment="1">
      <alignment horizontal="center" vertical="center"/>
    </xf>
    <xf numFmtId="0" fontId="63" fillId="0" borderId="0" xfId="0" applyNumberFormat="1" applyFont="1" applyAlignment="1">
      <alignment horizontal="center" vertical="center"/>
    </xf>
    <xf numFmtId="181" fontId="63" fillId="0" borderId="0" xfId="0" applyNumberFormat="1" applyFont="1">
      <alignment vertical="center"/>
    </xf>
    <xf numFmtId="181" fontId="63" fillId="0" borderId="0" xfId="0" applyNumberFormat="1" applyFont="1" applyAlignment="1">
      <alignment horizontal="right" vertical="center"/>
    </xf>
    <xf numFmtId="0" fontId="58" fillId="0" borderId="0" xfId="5" applyFont="1" applyAlignment="1">
      <alignment vertical="center" shrinkToFit="1"/>
    </xf>
    <xf numFmtId="0" fontId="58" fillId="0" borderId="0" xfId="5" applyFont="1" applyAlignment="1">
      <alignment vertical="center"/>
    </xf>
    <xf numFmtId="0" fontId="58" fillId="0" borderId="0" xfId="5" applyFont="1" applyAlignment="1">
      <alignment horizontal="center" vertical="center"/>
    </xf>
    <xf numFmtId="0" fontId="58" fillId="0" borderId="1" xfId="5" applyFont="1" applyBorder="1" applyAlignment="1">
      <alignment vertical="center" shrinkToFit="1"/>
    </xf>
    <xf numFmtId="17" fontId="58" fillId="0" borderId="0" xfId="5" applyNumberFormat="1" applyFont="1" applyAlignment="1">
      <alignment vertical="center"/>
    </xf>
    <xf numFmtId="0" fontId="58" fillId="0" borderId="115" xfId="5" applyFont="1" applyBorder="1" applyAlignment="1">
      <alignment vertical="center" shrinkToFit="1"/>
    </xf>
    <xf numFmtId="0" fontId="58" fillId="0" borderId="117" xfId="5" applyFont="1" applyBorder="1" applyAlignment="1">
      <alignment vertical="center" shrinkToFit="1"/>
    </xf>
    <xf numFmtId="49" fontId="58" fillId="0" borderId="114" xfId="5" applyNumberFormat="1" applyFont="1" applyBorder="1" applyAlignment="1">
      <alignment horizontal="center" vertical="center" shrinkToFit="1"/>
    </xf>
    <xf numFmtId="191" fontId="58" fillId="0" borderId="9" xfId="5" applyNumberFormat="1" applyFont="1" applyBorder="1" applyAlignment="1">
      <alignment horizontal="center" vertical="center" shrinkToFit="1"/>
    </xf>
    <xf numFmtId="0" fontId="58" fillId="0" borderId="5" xfId="5" applyFont="1" applyBorder="1" applyAlignment="1">
      <alignment vertical="center" shrinkToFit="1"/>
    </xf>
    <xf numFmtId="0" fontId="58" fillId="0" borderId="117" xfId="5" applyFont="1" applyBorder="1" applyAlignment="1">
      <alignment horizontal="center" vertical="center"/>
    </xf>
    <xf numFmtId="0" fontId="58" fillId="0" borderId="115" xfId="5" applyFont="1" applyBorder="1" applyAlignment="1">
      <alignment vertical="center"/>
    </xf>
    <xf numFmtId="0" fontId="58" fillId="0" borderId="117" xfId="5" applyFont="1" applyBorder="1" applyAlignment="1">
      <alignment vertical="center"/>
    </xf>
    <xf numFmtId="49" fontId="58" fillId="0" borderId="3" xfId="5" applyNumberFormat="1" applyFont="1" applyBorder="1" applyAlignment="1">
      <alignment horizontal="center" vertical="center" shrinkToFit="1"/>
    </xf>
    <xf numFmtId="191" fontId="58" fillId="0" borderId="0" xfId="5" applyNumberFormat="1" applyFont="1" applyAlignment="1">
      <alignment horizontal="center" vertical="center" shrinkToFit="1"/>
    </xf>
    <xf numFmtId="0" fontId="58" fillId="0" borderId="5" xfId="5" applyFont="1" applyBorder="1" applyAlignment="1">
      <alignment horizontal="center" vertical="center"/>
    </xf>
    <xf numFmtId="0" fontId="58" fillId="0" borderId="7" xfId="5" applyFont="1" applyBorder="1" applyAlignment="1">
      <alignment vertical="center"/>
    </xf>
    <xf numFmtId="0" fontId="58" fillId="0" borderId="5" xfId="5" applyFont="1" applyBorder="1" applyAlignment="1">
      <alignment vertical="center"/>
    </xf>
    <xf numFmtId="0" fontId="58" fillId="0" borderId="24" xfId="5" applyFont="1" applyBorder="1" applyAlignment="1">
      <alignment vertical="center" shrinkToFit="1"/>
    </xf>
    <xf numFmtId="49" fontId="58" fillId="0" borderId="118" xfId="5" applyNumberFormat="1" applyFont="1" applyBorder="1" applyAlignment="1">
      <alignment horizontal="center" vertical="center" shrinkToFit="1"/>
    </xf>
    <xf numFmtId="191" fontId="58" fillId="0" borderId="119" xfId="5" applyNumberFormat="1" applyFont="1" applyBorder="1" applyAlignment="1">
      <alignment horizontal="center" vertical="center" shrinkToFit="1"/>
    </xf>
    <xf numFmtId="0" fontId="58" fillId="0" borderId="120" xfId="5" applyFont="1" applyBorder="1" applyAlignment="1">
      <alignment vertical="center" shrinkToFit="1"/>
    </xf>
    <xf numFmtId="0" fontId="58" fillId="0" borderId="6" xfId="5" applyFont="1" applyBorder="1" applyAlignment="1">
      <alignment horizontal="center" vertical="center"/>
    </xf>
    <xf numFmtId="0" fontId="58" fillId="0" borderId="10" xfId="5" applyFont="1" applyBorder="1" applyAlignment="1">
      <alignment vertical="center"/>
    </xf>
    <xf numFmtId="49" fontId="58" fillId="0" borderId="25" xfId="5" applyNumberFormat="1" applyFont="1" applyBorder="1" applyAlignment="1">
      <alignment horizontal="center" vertical="center" shrinkToFit="1"/>
    </xf>
    <xf numFmtId="191" fontId="58" fillId="0" borderId="27" xfId="5" applyNumberFormat="1" applyFont="1" applyBorder="1" applyAlignment="1">
      <alignment horizontal="center" vertical="center" shrinkToFit="1"/>
    </xf>
    <xf numFmtId="0" fontId="58" fillId="0" borderId="6" xfId="5" applyFont="1" applyBorder="1" applyAlignment="1">
      <alignment vertical="center" shrinkToFit="1"/>
    </xf>
    <xf numFmtId="191" fontId="58" fillId="0" borderId="115" xfId="5" applyNumberFormat="1" applyFont="1" applyBorder="1" applyAlignment="1">
      <alignment horizontal="center" vertical="center" shrinkToFit="1"/>
    </xf>
    <xf numFmtId="0" fontId="58" fillId="0" borderId="1" xfId="5" applyFont="1" applyBorder="1" applyAlignment="1">
      <alignment horizontal="center" vertical="center"/>
    </xf>
    <xf numFmtId="0" fontId="58" fillId="0" borderId="20" xfId="5" applyFont="1" applyBorder="1" applyAlignment="1">
      <alignment vertical="center"/>
    </xf>
    <xf numFmtId="49" fontId="58" fillId="0" borderId="121" xfId="5" applyNumberFormat="1" applyFont="1" applyBorder="1" applyAlignment="1">
      <alignment horizontal="center" vertical="center" shrinkToFit="1"/>
    </xf>
    <xf numFmtId="191" fontId="58" fillId="0" borderId="122" xfId="5" applyNumberFormat="1" applyFont="1" applyBorder="1" applyAlignment="1">
      <alignment horizontal="center" vertical="center" shrinkToFit="1"/>
    </xf>
    <xf numFmtId="0" fontId="58" fillId="0" borderId="123" xfId="5" applyFont="1" applyBorder="1" applyAlignment="1">
      <alignment vertical="center" shrinkToFit="1"/>
    </xf>
    <xf numFmtId="49" fontId="58" fillId="0" borderId="116" xfId="5" applyNumberFormat="1" applyFont="1" applyBorder="1" applyAlignment="1">
      <alignment horizontal="center" vertical="center" shrinkToFit="1"/>
    </xf>
    <xf numFmtId="191" fontId="58" fillId="0" borderId="124" xfId="5" applyNumberFormat="1" applyFont="1" applyBorder="1" applyAlignment="1">
      <alignment horizontal="center" vertical="center" shrinkToFit="1"/>
    </xf>
    <xf numFmtId="49" fontId="58" fillId="0" borderId="18" xfId="5" applyNumberFormat="1" applyFont="1" applyBorder="1" applyAlignment="1">
      <alignment horizontal="center" vertical="center" shrinkToFit="1"/>
    </xf>
    <xf numFmtId="191" fontId="58" fillId="0" borderId="22" xfId="5" applyNumberFormat="1" applyFont="1" applyBorder="1" applyAlignment="1">
      <alignment horizontal="center" vertical="center" shrinkToFit="1"/>
    </xf>
    <xf numFmtId="0" fontId="58" fillId="0" borderId="8" xfId="5" applyFont="1" applyBorder="1" applyAlignment="1">
      <alignment vertical="center" shrinkToFit="1"/>
    </xf>
    <xf numFmtId="0" fontId="58" fillId="0" borderId="125" xfId="5" applyFont="1" applyBorder="1" applyAlignment="1">
      <alignment vertical="center" shrinkToFit="1"/>
    </xf>
    <xf numFmtId="0" fontId="58" fillId="0" borderId="6" xfId="5" applyFont="1" applyBorder="1" applyAlignment="1">
      <alignment vertical="center"/>
    </xf>
    <xf numFmtId="49" fontId="58" fillId="0" borderId="21" xfId="5" applyNumberFormat="1" applyFont="1" applyBorder="1" applyAlignment="1">
      <alignment horizontal="center" vertical="center" shrinkToFit="1"/>
    </xf>
    <xf numFmtId="191" fontId="58" fillId="0" borderId="2" xfId="5" applyNumberFormat="1" applyFont="1" applyBorder="1" applyAlignment="1">
      <alignment horizontal="center" vertical="center" shrinkToFit="1"/>
    </xf>
    <xf numFmtId="192" fontId="58" fillId="0" borderId="117" xfId="5" applyNumberFormat="1" applyFont="1" applyBorder="1" applyAlignment="1">
      <alignment horizontal="center" vertical="center"/>
    </xf>
    <xf numFmtId="49" fontId="58" fillId="0" borderId="126" xfId="5" applyNumberFormat="1" applyFont="1" applyBorder="1" applyAlignment="1">
      <alignment horizontal="center" vertical="center" shrinkToFit="1"/>
    </xf>
    <xf numFmtId="191" fontId="58" fillId="0" borderId="127" xfId="5" applyNumberFormat="1" applyFont="1" applyBorder="1" applyAlignment="1">
      <alignment horizontal="center" vertical="center" shrinkToFit="1"/>
    </xf>
    <xf numFmtId="191" fontId="58" fillId="0" borderId="7" xfId="5" applyNumberFormat="1" applyFont="1" applyBorder="1" applyAlignment="1">
      <alignment horizontal="center" vertical="center" shrinkToFit="1"/>
    </xf>
    <xf numFmtId="191" fontId="58" fillId="0" borderId="10" xfId="5" applyNumberFormat="1" applyFont="1" applyBorder="1" applyAlignment="1">
      <alignment horizontal="center" vertical="center" shrinkToFit="1"/>
    </xf>
    <xf numFmtId="0" fontId="58" fillId="0" borderId="124" xfId="5" applyFont="1" applyBorder="1" applyAlignment="1">
      <alignment vertical="center"/>
    </xf>
    <xf numFmtId="0" fontId="58" fillId="0" borderId="7" xfId="5" applyFont="1" applyBorder="1" applyAlignment="1">
      <alignment vertical="center" shrinkToFit="1"/>
    </xf>
    <xf numFmtId="0" fontId="58" fillId="0" borderId="10" xfId="5" applyFont="1" applyBorder="1" applyAlignment="1">
      <alignment vertical="center" shrinkToFit="1"/>
    </xf>
    <xf numFmtId="0" fontId="58" fillId="0" borderId="20" xfId="5" applyFont="1" applyBorder="1" applyAlignment="1">
      <alignment vertical="center" shrinkToFit="1"/>
    </xf>
    <xf numFmtId="0" fontId="58" fillId="0" borderId="5" xfId="5" applyFont="1" applyBorder="1" applyAlignment="1">
      <alignment vertical="center" wrapText="1"/>
    </xf>
    <xf numFmtId="191" fontId="58" fillId="0" borderId="26" xfId="5" applyNumberFormat="1" applyFont="1" applyBorder="1" applyAlignment="1">
      <alignment horizontal="center" vertical="center" shrinkToFit="1"/>
    </xf>
    <xf numFmtId="191" fontId="58" fillId="0" borderId="128" xfId="5" applyNumberFormat="1" applyFont="1" applyBorder="1" applyAlignment="1">
      <alignment horizontal="center" vertical="center" shrinkToFit="1"/>
    </xf>
    <xf numFmtId="191" fontId="58" fillId="0" borderId="19" xfId="5" applyNumberFormat="1" applyFont="1" applyBorder="1" applyAlignment="1">
      <alignment horizontal="center" vertical="center" shrinkToFit="1"/>
    </xf>
    <xf numFmtId="0" fontId="58" fillId="0" borderId="9" xfId="5" applyFont="1" applyBorder="1" applyAlignment="1">
      <alignment vertical="center"/>
    </xf>
    <xf numFmtId="0" fontId="58" fillId="0" borderId="20" xfId="5" applyFont="1" applyBorder="1" applyAlignment="1">
      <alignment vertical="center" wrapText="1"/>
    </xf>
    <xf numFmtId="191" fontId="58" fillId="0" borderId="20" xfId="5" applyNumberFormat="1" applyFont="1" applyBorder="1" applyAlignment="1">
      <alignment horizontal="center" vertical="center" shrinkToFit="1"/>
    </xf>
    <xf numFmtId="191" fontId="58" fillId="0" borderId="129" xfId="5" applyNumberFormat="1" applyFont="1" applyBorder="1" applyAlignment="1">
      <alignment horizontal="center" vertical="center" shrinkToFit="1"/>
    </xf>
    <xf numFmtId="0" fontId="58" fillId="0" borderId="25" xfId="5" applyFont="1" applyBorder="1" applyAlignment="1">
      <alignment horizontal="center" vertical="center"/>
    </xf>
    <xf numFmtId="0" fontId="58" fillId="0" borderId="8" xfId="5" applyFont="1" applyBorder="1" applyAlignment="1">
      <alignment vertical="center"/>
    </xf>
    <xf numFmtId="191" fontId="58" fillId="0" borderId="130" xfId="5" applyNumberFormat="1" applyFont="1" applyBorder="1" applyAlignment="1">
      <alignment horizontal="center" vertical="center" shrinkToFit="1"/>
    </xf>
    <xf numFmtId="0" fontId="58" fillId="10" borderId="117" xfId="5" applyFont="1" applyFill="1" applyBorder="1" applyAlignment="1">
      <alignment horizontal="center" vertical="center"/>
    </xf>
    <xf numFmtId="191" fontId="58" fillId="0" borderId="2" xfId="5" applyNumberFormat="1" applyFont="1" applyBorder="1" applyAlignment="1">
      <alignment horizontal="center" vertical="center"/>
    </xf>
    <xf numFmtId="0" fontId="58" fillId="0" borderId="20" xfId="5" applyFont="1" applyBorder="1" applyAlignment="1">
      <alignment horizontal="left" vertical="center" wrapText="1"/>
    </xf>
    <xf numFmtId="49" fontId="58" fillId="0" borderId="1" xfId="5" applyNumberFormat="1" applyFont="1" applyBorder="1" applyAlignment="1">
      <alignment horizontal="center" vertical="center"/>
    </xf>
    <xf numFmtId="0" fontId="58" fillId="0" borderId="21" xfId="5" applyFont="1" applyBorder="1" applyAlignment="1">
      <alignment vertical="center" shrinkToFit="1"/>
    </xf>
    <xf numFmtId="0" fontId="58" fillId="0" borderId="116" xfId="5" applyFont="1" applyBorder="1" applyAlignment="1">
      <alignment vertical="center" shrinkToFit="1"/>
    </xf>
    <xf numFmtId="0" fontId="58" fillId="10" borderId="5" xfId="5" applyFont="1" applyFill="1" applyBorder="1" applyAlignment="1">
      <alignment horizontal="center" vertical="center"/>
    </xf>
    <xf numFmtId="0" fontId="58" fillId="10" borderId="1" xfId="5" applyFont="1" applyFill="1" applyBorder="1" applyAlignment="1">
      <alignment horizontal="center" vertical="center"/>
    </xf>
    <xf numFmtId="49" fontId="58" fillId="10" borderId="1" xfId="5" applyNumberFormat="1" applyFont="1" applyFill="1" applyBorder="1" applyAlignment="1">
      <alignment horizontal="center" vertical="center" shrinkToFit="1"/>
    </xf>
    <xf numFmtId="49" fontId="58" fillId="10" borderId="117" xfId="5" applyNumberFormat="1" applyFont="1" applyFill="1" applyBorder="1" applyAlignment="1">
      <alignment horizontal="center" vertical="center" shrinkToFit="1"/>
    </xf>
    <xf numFmtId="0" fontId="63" fillId="0" borderId="114" xfId="0" applyFont="1" applyBorder="1" applyAlignment="1">
      <alignment horizontal="center" vertical="center"/>
    </xf>
    <xf numFmtId="0" fontId="63" fillId="0" borderId="9" xfId="0" applyFont="1" applyBorder="1">
      <alignment vertical="center"/>
    </xf>
    <xf numFmtId="0" fontId="63" fillId="0" borderId="115" xfId="0" applyFont="1" applyBorder="1" applyAlignment="1">
      <alignment horizontal="center" vertical="center"/>
    </xf>
    <xf numFmtId="0" fontId="63" fillId="0" borderId="3" xfId="0" applyFont="1" applyBorder="1" applyAlignment="1">
      <alignment horizontal="center" vertical="center"/>
    </xf>
    <xf numFmtId="0" fontId="63" fillId="0" borderId="0" xfId="0" applyFont="1" applyBorder="1">
      <alignment vertical="center"/>
    </xf>
    <xf numFmtId="0" fontId="63" fillId="0" borderId="7" xfId="0" applyNumberFormat="1" applyFont="1" applyBorder="1" applyAlignment="1">
      <alignment horizontal="center" vertical="center"/>
    </xf>
    <xf numFmtId="0" fontId="63" fillId="10" borderId="7" xfId="0" applyNumberFormat="1" applyFont="1" applyFill="1" applyBorder="1" applyAlignment="1">
      <alignment horizontal="center" vertical="center"/>
    </xf>
    <xf numFmtId="0" fontId="63" fillId="0" borderId="116" xfId="0" applyFont="1" applyBorder="1" applyAlignment="1">
      <alignment horizontal="center" vertical="center"/>
    </xf>
    <xf numFmtId="0" fontId="63" fillId="0" borderId="124" xfId="0" applyFont="1" applyBorder="1">
      <alignment vertical="center"/>
    </xf>
    <xf numFmtId="0" fontId="63" fillId="0" borderId="10" xfId="0" applyNumberFormat="1" applyFont="1" applyBorder="1" applyAlignment="1">
      <alignment horizontal="center" vertical="center"/>
    </xf>
    <xf numFmtId="0" fontId="63" fillId="0" borderId="9" xfId="0" applyFont="1" applyBorder="1" applyAlignment="1">
      <alignment horizontal="center" vertical="center"/>
    </xf>
    <xf numFmtId="181" fontId="63" fillId="0" borderId="9" xfId="0" applyNumberFormat="1" applyFont="1" applyBorder="1" applyAlignment="1">
      <alignment horizontal="right" vertical="center"/>
    </xf>
    <xf numFmtId="0" fontId="63" fillId="0" borderId="3" xfId="0" applyNumberFormat="1" applyFont="1" applyBorder="1" applyAlignment="1">
      <alignment horizontal="center" vertical="center"/>
    </xf>
    <xf numFmtId="0" fontId="63" fillId="0" borderId="0" xfId="0" applyNumberFormat="1" applyFont="1" applyBorder="1" applyAlignment="1">
      <alignment horizontal="center" vertical="center"/>
    </xf>
    <xf numFmtId="181" fontId="63" fillId="0" borderId="0" xfId="0" applyNumberFormat="1" applyFont="1" applyBorder="1" applyAlignment="1">
      <alignment horizontal="right" vertical="center"/>
    </xf>
    <xf numFmtId="0" fontId="63" fillId="10" borderId="3" xfId="0" applyNumberFormat="1" applyFont="1" applyFill="1" applyBorder="1" applyAlignment="1">
      <alignment horizontal="center" vertical="center"/>
    </xf>
    <xf numFmtId="0" fontId="63" fillId="0" borderId="3" xfId="0" applyNumberFormat="1" applyFont="1" applyFill="1" applyBorder="1" applyAlignment="1">
      <alignment horizontal="center" vertical="center"/>
    </xf>
    <xf numFmtId="0" fontId="63" fillId="0" borderId="116" xfId="0" applyNumberFormat="1" applyFont="1" applyBorder="1" applyAlignment="1">
      <alignment horizontal="center" vertical="center"/>
    </xf>
    <xf numFmtId="0" fontId="63" fillId="0" borderId="124" xfId="0" applyNumberFormat="1" applyFont="1" applyBorder="1" applyAlignment="1">
      <alignment horizontal="center" vertical="center"/>
    </xf>
    <xf numFmtId="181" fontId="63" fillId="0" borderId="124" xfId="0" applyNumberFormat="1" applyFont="1" applyBorder="1" applyAlignment="1">
      <alignment horizontal="right" vertical="center"/>
    </xf>
    <xf numFmtId="181" fontId="63" fillId="0" borderId="115" xfId="0" applyNumberFormat="1" applyFont="1" applyBorder="1">
      <alignment vertical="center"/>
    </xf>
    <xf numFmtId="181" fontId="63" fillId="0" borderId="7" xfId="0" applyNumberFormat="1" applyFont="1" applyBorder="1">
      <alignment vertical="center"/>
    </xf>
    <xf numFmtId="0" fontId="63" fillId="9" borderId="3" xfId="0" applyNumberFormat="1" applyFont="1" applyFill="1" applyBorder="1" applyAlignment="1">
      <alignment horizontal="center" vertical="center"/>
    </xf>
    <xf numFmtId="181" fontId="63" fillId="0" borderId="10" xfId="0" applyNumberFormat="1" applyFont="1" applyBorder="1">
      <alignment vertical="center"/>
    </xf>
    <xf numFmtId="0" fontId="63" fillId="0" borderId="14" xfId="0" applyFont="1" applyBorder="1">
      <alignment vertical="center"/>
    </xf>
    <xf numFmtId="181" fontId="69" fillId="0" borderId="17" xfId="0" applyNumberFormat="1" applyFont="1" applyFill="1" applyBorder="1">
      <alignment vertical="center"/>
    </xf>
    <xf numFmtId="181" fontId="69" fillId="0" borderId="28" xfId="0" applyNumberFormat="1" applyFont="1" applyFill="1" applyBorder="1">
      <alignment vertical="center"/>
    </xf>
    <xf numFmtId="184" fontId="70" fillId="0" borderId="16" xfId="0" applyNumberFormat="1" applyFont="1" applyBorder="1">
      <alignment vertical="center"/>
    </xf>
    <xf numFmtId="184" fontId="70" fillId="0" borderId="29" xfId="0" applyNumberFormat="1" applyFont="1" applyBorder="1">
      <alignment vertical="center"/>
    </xf>
    <xf numFmtId="181" fontId="50" fillId="0" borderId="0" xfId="0" applyNumberFormat="1" applyFont="1" applyAlignment="1">
      <alignment horizontal="center" vertical="center"/>
    </xf>
    <xf numFmtId="0" fontId="73" fillId="0" borderId="15" xfId="0" applyFont="1" applyBorder="1" applyAlignment="1">
      <alignment horizontal="center" vertical="center"/>
    </xf>
    <xf numFmtId="176" fontId="77" fillId="0" borderId="30" xfId="1" applyNumberFormat="1" applyFont="1" applyFill="1" applyBorder="1" applyAlignment="1"/>
    <xf numFmtId="176" fontId="77" fillId="0" borderId="0" xfId="1" applyNumberFormat="1" applyFont="1" applyFill="1" applyBorder="1" applyAlignment="1"/>
    <xf numFmtId="176" fontId="77" fillId="0" borderId="0" xfId="1" applyNumberFormat="1" applyFont="1" applyFill="1" applyBorder="1" applyAlignment="1">
      <alignment vertical="center"/>
    </xf>
    <xf numFmtId="176" fontId="77" fillId="0" borderId="34" xfId="1" applyNumberFormat="1" applyFont="1" applyFill="1" applyBorder="1" applyAlignment="1"/>
    <xf numFmtId="176" fontId="78" fillId="0" borderId="102" xfId="1" applyNumberFormat="1" applyFont="1" applyFill="1" applyBorder="1" applyAlignment="1"/>
    <xf numFmtId="176" fontId="78" fillId="0" borderId="30" xfId="1" applyNumberFormat="1" applyFont="1" applyFill="1" applyBorder="1" applyAlignment="1"/>
    <xf numFmtId="185" fontId="79" fillId="0" borderId="0" xfId="0" applyNumberFormat="1" applyFont="1">
      <alignment vertical="center"/>
    </xf>
    <xf numFmtId="188" fontId="79" fillId="0" borderId="0" xfId="0" applyNumberFormat="1" applyFont="1" applyAlignment="1"/>
    <xf numFmtId="0" fontId="28" fillId="0" borderId="16" xfId="0" applyFont="1" applyBorder="1" applyAlignment="1">
      <alignment horizontal="center" vertical="center" wrapText="1"/>
    </xf>
    <xf numFmtId="0" fontId="28" fillId="0" borderId="5" xfId="0" applyFont="1" applyBorder="1" applyAlignment="1">
      <alignment horizontal="center" vertical="center" wrapText="1"/>
    </xf>
    <xf numFmtId="176" fontId="80" fillId="0" borderId="0" xfId="0" applyNumberFormat="1" applyFont="1" applyAlignment="1">
      <alignment horizontal="left" vertical="center"/>
    </xf>
    <xf numFmtId="0" fontId="81" fillId="0" borderId="0" xfId="0" applyFont="1">
      <alignment vertical="center"/>
    </xf>
    <xf numFmtId="0" fontId="82" fillId="0" borderId="0" xfId="0" applyFont="1" applyAlignment="1">
      <alignment horizontal="center" vertical="center"/>
    </xf>
    <xf numFmtId="176" fontId="81" fillId="0" borderId="0" xfId="0" applyNumberFormat="1" applyFont="1">
      <alignment vertical="center"/>
    </xf>
    <xf numFmtId="176" fontId="84" fillId="0" borderId="0" xfId="0" applyNumberFormat="1" applyFont="1" applyAlignment="1">
      <alignment horizontal="left" vertical="center"/>
    </xf>
    <xf numFmtId="176" fontId="85" fillId="0" borderId="0" xfId="0" applyNumberFormat="1" applyFont="1" applyAlignment="1">
      <alignment horizontal="center" vertical="center"/>
    </xf>
    <xf numFmtId="176" fontId="86" fillId="2" borderId="11" xfId="0" applyNumberFormat="1" applyFont="1" applyFill="1" applyBorder="1" applyAlignment="1">
      <alignment horizontal="center" vertical="center"/>
    </xf>
    <xf numFmtId="176" fontId="86" fillId="0" borderId="0" xfId="0" applyNumberFormat="1" applyFont="1" applyAlignment="1">
      <alignment horizontal="center" vertical="center"/>
    </xf>
    <xf numFmtId="176" fontId="81" fillId="2" borderId="37" xfId="0" applyNumberFormat="1" applyFont="1" applyFill="1" applyBorder="1">
      <alignment vertical="center"/>
    </xf>
    <xf numFmtId="176" fontId="81" fillId="0" borderId="0" xfId="0" applyNumberFormat="1" applyFont="1" applyAlignment="1">
      <alignment horizontal="right" vertical="center"/>
    </xf>
    <xf numFmtId="0" fontId="81" fillId="0" borderId="0" xfId="0" applyFont="1" applyAlignment="1">
      <alignment horizontal="center" vertical="center"/>
    </xf>
    <xf numFmtId="181" fontId="81" fillId="0" borderId="0" xfId="0" applyNumberFormat="1" applyFont="1">
      <alignment vertical="center"/>
    </xf>
    <xf numFmtId="0" fontId="81" fillId="0" borderId="0" xfId="0" applyFont="1" applyAlignment="1">
      <alignment vertical="center" wrapText="1"/>
    </xf>
    <xf numFmtId="176" fontId="81" fillId="0" borderId="31" xfId="0" applyNumberFormat="1" applyFont="1" applyBorder="1">
      <alignment vertical="center"/>
    </xf>
    <xf numFmtId="185" fontId="81" fillId="0" borderId="0" xfId="0" applyNumberFormat="1" applyFont="1">
      <alignment vertical="center"/>
    </xf>
    <xf numFmtId="176" fontId="81" fillId="0" borderId="37" xfId="0" applyNumberFormat="1" applyFont="1" applyBorder="1">
      <alignment vertical="center"/>
    </xf>
    <xf numFmtId="176" fontId="81" fillId="8" borderId="11" xfId="0" applyNumberFormat="1" applyFont="1" applyFill="1" applyBorder="1" applyAlignment="1">
      <alignment horizontal="right" vertical="center"/>
    </xf>
    <xf numFmtId="176" fontId="81" fillId="11" borderId="11" xfId="0" applyNumberFormat="1" applyFont="1" applyFill="1" applyBorder="1">
      <alignment vertical="center"/>
    </xf>
    <xf numFmtId="176" fontId="81" fillId="11" borderId="32" xfId="0" applyNumberFormat="1" applyFont="1" applyFill="1" applyBorder="1">
      <alignment vertical="center"/>
    </xf>
    <xf numFmtId="176" fontId="81" fillId="8" borderId="31" xfId="0" applyNumberFormat="1" applyFont="1" applyFill="1" applyBorder="1">
      <alignment vertical="center"/>
    </xf>
    <xf numFmtId="176" fontId="81" fillId="8" borderId="37" xfId="0" applyNumberFormat="1" applyFont="1" applyFill="1" applyBorder="1">
      <alignment vertical="center"/>
    </xf>
    <xf numFmtId="0" fontId="63" fillId="0" borderId="0" xfId="0" applyFont="1" applyFill="1">
      <alignment vertical="center"/>
    </xf>
    <xf numFmtId="179" fontId="63" fillId="0" borderId="0" xfId="0" applyNumberFormat="1" applyFont="1" applyFill="1">
      <alignment vertical="center"/>
    </xf>
    <xf numFmtId="0" fontId="63" fillId="0" borderId="0" xfId="0" applyFont="1" applyFill="1" applyBorder="1">
      <alignment vertical="center"/>
    </xf>
    <xf numFmtId="0" fontId="58" fillId="0" borderId="0" xfId="0" applyFont="1" applyFill="1" applyBorder="1" applyAlignment="1">
      <alignment horizontal="center" vertical="center"/>
    </xf>
    <xf numFmtId="0" fontId="58" fillId="0" borderId="0" xfId="0" applyFont="1" applyFill="1" applyBorder="1" applyAlignment="1">
      <alignment horizontal="center" vertical="center" wrapText="1"/>
    </xf>
    <xf numFmtId="0" fontId="58" fillId="0" borderId="0" xfId="0" applyFont="1" applyFill="1" applyBorder="1" applyAlignment="1">
      <alignment horizontal="center" vertical="center" shrinkToFit="1"/>
    </xf>
    <xf numFmtId="0" fontId="58" fillId="0" borderId="0" xfId="0" applyFont="1" applyFill="1" applyBorder="1" applyAlignment="1">
      <alignment vertical="center" shrinkToFit="1"/>
    </xf>
    <xf numFmtId="179" fontId="58" fillId="0" borderId="0" xfId="0" applyNumberFormat="1" applyFont="1" applyFill="1" applyBorder="1" applyAlignment="1">
      <alignment vertical="center" shrinkToFit="1"/>
    </xf>
    <xf numFmtId="179" fontId="63" fillId="0" borderId="0" xfId="0" applyNumberFormat="1" applyFont="1" applyFill="1" applyBorder="1">
      <alignment vertical="center"/>
    </xf>
    <xf numFmtId="0" fontId="58" fillId="9" borderId="0" xfId="0" applyFont="1" applyFill="1" applyBorder="1" applyAlignment="1">
      <alignment vertical="center" shrinkToFit="1"/>
    </xf>
    <xf numFmtId="179" fontId="58" fillId="9" borderId="0" xfId="0" applyNumberFormat="1" applyFont="1" applyFill="1" applyBorder="1" applyAlignment="1">
      <alignment vertical="center" shrinkToFit="1"/>
    </xf>
    <xf numFmtId="179" fontId="22" fillId="9" borderId="41" xfId="0" applyNumberFormat="1" applyFont="1" applyFill="1" applyBorder="1" applyAlignment="1" applyProtection="1">
      <alignment vertical="center" shrinkToFit="1"/>
      <protection locked="0"/>
    </xf>
    <xf numFmtId="0" fontId="58" fillId="9" borderId="14" xfId="0" applyFont="1" applyFill="1" applyBorder="1" applyAlignment="1">
      <alignment horizontal="center" vertical="center" shrinkToFit="1"/>
    </xf>
    <xf numFmtId="0" fontId="58" fillId="9" borderId="4" xfId="0" applyFont="1" applyFill="1" applyBorder="1" applyAlignment="1">
      <alignment vertical="center" shrinkToFit="1"/>
    </xf>
    <xf numFmtId="179" fontId="58" fillId="9" borderId="4" xfId="0" applyNumberFormat="1" applyFont="1" applyFill="1" applyBorder="1" applyAlignment="1">
      <alignment vertical="center" shrinkToFit="1"/>
    </xf>
    <xf numFmtId="179" fontId="58" fillId="12" borderId="15" xfId="0" applyNumberFormat="1" applyFont="1" applyFill="1" applyBorder="1" applyAlignment="1">
      <alignment vertical="center" shrinkToFit="1"/>
    </xf>
    <xf numFmtId="0" fontId="58" fillId="9" borderId="17" xfId="0" applyFont="1" applyFill="1" applyBorder="1" applyAlignment="1">
      <alignment horizontal="center" vertical="center" shrinkToFit="1"/>
    </xf>
    <xf numFmtId="179" fontId="58" fillId="12" borderId="16" xfId="0" applyNumberFormat="1" applyFont="1" applyFill="1" applyBorder="1" applyAlignment="1">
      <alignment vertical="center" shrinkToFit="1"/>
    </xf>
    <xf numFmtId="0" fontId="58" fillId="9" borderId="28" xfId="0" applyFont="1" applyFill="1" applyBorder="1" applyAlignment="1">
      <alignment horizontal="center" vertical="center" shrinkToFit="1"/>
    </xf>
    <xf numFmtId="0" fontId="58" fillId="9" borderId="30" xfId="0" applyFont="1" applyFill="1" applyBorder="1" applyAlignment="1">
      <alignment vertical="center" shrinkToFit="1"/>
    </xf>
    <xf numFmtId="179" fontId="58" fillId="9" borderId="30" xfId="0" applyNumberFormat="1" applyFont="1" applyFill="1" applyBorder="1" applyAlignment="1">
      <alignment vertical="center" shrinkToFit="1"/>
    </xf>
    <xf numFmtId="179" fontId="58" fillId="9" borderId="29" xfId="0" applyNumberFormat="1" applyFont="1" applyFill="1" applyBorder="1" applyAlignment="1">
      <alignment vertical="center" shrinkToFit="1"/>
    </xf>
    <xf numFmtId="179" fontId="58" fillId="9" borderId="15" xfId="0" applyNumberFormat="1" applyFont="1" applyFill="1" applyBorder="1" applyAlignment="1">
      <alignment vertical="center" shrinkToFit="1"/>
    </xf>
    <xf numFmtId="179" fontId="58" fillId="9" borderId="16" xfId="0" applyNumberFormat="1" applyFont="1" applyFill="1" applyBorder="1" applyAlignment="1">
      <alignment vertical="center" shrinkToFit="1"/>
    </xf>
    <xf numFmtId="0" fontId="58" fillId="9" borderId="33" xfId="0" applyFont="1" applyFill="1" applyBorder="1" applyAlignment="1">
      <alignment horizontal="center" vertical="center" shrinkToFit="1"/>
    </xf>
    <xf numFmtId="0" fontId="58" fillId="9" borderId="34" xfId="0" applyFont="1" applyFill="1" applyBorder="1" applyAlignment="1">
      <alignment vertical="center" shrinkToFit="1"/>
    </xf>
    <xf numFmtId="179" fontId="58" fillId="9" borderId="34" xfId="0" applyNumberFormat="1" applyFont="1" applyFill="1" applyBorder="1" applyAlignment="1">
      <alignment vertical="center" shrinkToFit="1"/>
    </xf>
    <xf numFmtId="179" fontId="58" fillId="12" borderId="35" xfId="0" applyNumberFormat="1" applyFont="1" applyFill="1" applyBorder="1" applyAlignment="1">
      <alignment vertical="center" shrinkToFit="1"/>
    </xf>
    <xf numFmtId="179" fontId="22" fillId="4" borderId="0" xfId="0" applyNumberFormat="1" applyFont="1" applyFill="1">
      <alignment vertical="center"/>
    </xf>
    <xf numFmtId="0" fontId="89" fillId="0" borderId="0" xfId="0" applyFont="1">
      <alignment vertical="center"/>
    </xf>
    <xf numFmtId="0" fontId="89" fillId="0" borderId="13" xfId="0" applyFont="1" applyBorder="1" applyAlignment="1">
      <alignment horizontal="center" vertical="center"/>
    </xf>
    <xf numFmtId="0" fontId="16" fillId="0" borderId="13" xfId="0" applyFont="1" applyBorder="1" applyAlignment="1">
      <alignment horizontal="left" vertical="center"/>
    </xf>
    <xf numFmtId="0" fontId="16" fillId="0" borderId="13" xfId="0" applyFont="1" applyBorder="1">
      <alignment vertical="center"/>
    </xf>
    <xf numFmtId="0" fontId="17" fillId="0" borderId="13" xfId="0" applyFont="1" applyBorder="1">
      <alignment vertical="center"/>
    </xf>
    <xf numFmtId="0" fontId="16" fillId="0" borderId="13" xfId="0" applyFont="1" applyBorder="1" applyAlignment="1">
      <alignment vertical="center" wrapText="1"/>
    </xf>
    <xf numFmtId="0" fontId="16" fillId="0" borderId="13" xfId="0" quotePrefix="1" applyFont="1" applyBorder="1">
      <alignment vertical="center"/>
    </xf>
    <xf numFmtId="0" fontId="22" fillId="0" borderId="0" xfId="0" applyFont="1" applyBorder="1" applyProtection="1">
      <alignment vertical="center"/>
      <protection locked="0"/>
    </xf>
    <xf numFmtId="0" fontId="22" fillId="0" borderId="0" xfId="0" applyFont="1" applyBorder="1" applyAlignment="1" applyProtection="1">
      <alignment horizontal="center" vertical="center"/>
      <protection locked="0"/>
    </xf>
    <xf numFmtId="183" fontId="22" fillId="0" borderId="131" xfId="0" applyNumberFormat="1" applyFont="1" applyBorder="1" applyAlignment="1" applyProtection="1">
      <alignment horizontal="center" vertical="center" shrinkToFit="1"/>
      <protection locked="0"/>
    </xf>
    <xf numFmtId="190" fontId="22" fillId="0" borderId="31" xfId="0" applyNumberFormat="1" applyFont="1" applyBorder="1" applyAlignment="1" applyProtection="1">
      <alignment vertical="center" shrinkToFit="1"/>
      <protection locked="0"/>
    </xf>
    <xf numFmtId="0" fontId="22" fillId="0" borderId="0" xfId="0" applyFont="1" applyBorder="1">
      <alignment vertical="center"/>
    </xf>
    <xf numFmtId="185" fontId="81" fillId="0" borderId="0" xfId="0" applyNumberFormat="1" applyFont="1" applyAlignment="1">
      <alignment horizontal="center" vertical="center"/>
    </xf>
    <xf numFmtId="0" fontId="89" fillId="0" borderId="0" xfId="0" applyFont="1" applyAlignment="1">
      <alignment horizontal="center" vertical="center"/>
    </xf>
    <xf numFmtId="0" fontId="0" fillId="0" borderId="0" xfId="0" applyAlignment="1">
      <alignment horizontal="center" vertical="center"/>
    </xf>
    <xf numFmtId="0" fontId="81" fillId="0" borderId="0" xfId="0" applyFont="1" applyAlignment="1">
      <alignment vertical="center" wrapText="1"/>
    </xf>
    <xf numFmtId="0" fontId="83" fillId="0" borderId="0" xfId="0" applyFont="1" applyAlignment="1">
      <alignment vertical="center" wrapText="1"/>
    </xf>
    <xf numFmtId="176" fontId="12" fillId="0" borderId="21" xfId="0" quotePrefix="1" applyNumberFormat="1" applyFont="1" applyBorder="1" applyAlignment="1" applyProtection="1">
      <alignment horizontal="center" vertical="center"/>
      <protection locked="0"/>
    </xf>
    <xf numFmtId="176" fontId="12" fillId="0" borderId="20" xfId="0" quotePrefix="1" applyNumberFormat="1" applyFont="1" applyBorder="1" applyAlignment="1" applyProtection="1">
      <alignment horizontal="center" vertical="center"/>
      <protection locked="0"/>
    </xf>
    <xf numFmtId="0" fontId="13" fillId="0" borderId="14" xfId="0" applyFont="1" applyBorder="1" applyAlignment="1">
      <alignment horizontal="center" vertical="center"/>
    </xf>
    <xf numFmtId="0" fontId="0" fillId="0" borderId="15" xfId="0" applyBorder="1" applyAlignment="1">
      <alignment horizontal="center" vertical="center"/>
    </xf>
    <xf numFmtId="0" fontId="13" fillId="0" borderId="4" xfId="0" applyFont="1" applyBorder="1" applyAlignment="1">
      <alignment horizontal="center" vertical="center"/>
    </xf>
    <xf numFmtId="0" fontId="14" fillId="0" borderId="0" xfId="0" applyFont="1" applyAlignment="1">
      <alignment horizontal="center"/>
    </xf>
    <xf numFmtId="0" fontId="18" fillId="0" borderId="0" xfId="0" applyFont="1" applyAlignment="1">
      <alignment horizontal="center"/>
    </xf>
    <xf numFmtId="0" fontId="45" fillId="0" borderId="0" xfId="0" applyFont="1" applyAlignment="1">
      <alignment horizontal="center" vertical="center"/>
    </xf>
    <xf numFmtId="0" fontId="45" fillId="0" borderId="0" xfId="0" applyFont="1">
      <alignment vertical="center"/>
    </xf>
    <xf numFmtId="0" fontId="61" fillId="0" borderId="0" xfId="0" applyFont="1" applyAlignment="1">
      <alignment horizontal="center" vertical="center"/>
    </xf>
    <xf numFmtId="38" fontId="37" fillId="0" borderId="0" xfId="1" applyFont="1" applyFill="1" applyBorder="1" applyAlignment="1">
      <alignment horizontal="center" vertical="center"/>
    </xf>
    <xf numFmtId="0" fontId="37" fillId="0" borderId="0" xfId="0" applyFont="1" applyAlignment="1">
      <alignment horizontal="center" vertical="center"/>
    </xf>
    <xf numFmtId="0" fontId="0" fillId="0" borderId="0" xfId="0" applyFont="1" applyAlignment="1">
      <alignment horizontal="center" vertical="center"/>
    </xf>
    <xf numFmtId="0" fontId="72" fillId="0" borderId="55" xfId="0" applyFont="1" applyBorder="1" applyAlignment="1">
      <alignment horizontal="center" vertical="center" wrapText="1"/>
    </xf>
    <xf numFmtId="0" fontId="71" fillId="0" borderId="78" xfId="0" applyFont="1" applyBorder="1" applyAlignment="1">
      <alignment horizontal="center" vertical="center" wrapText="1"/>
    </xf>
    <xf numFmtId="0" fontId="40" fillId="3" borderId="31" xfId="0" applyFont="1" applyFill="1" applyBorder="1" applyAlignment="1">
      <alignment horizontal="center" vertical="center" wrapText="1"/>
    </xf>
    <xf numFmtId="0" fontId="42" fillId="3" borderId="31" xfId="0" applyFont="1" applyFill="1" applyBorder="1" applyAlignment="1">
      <alignment horizontal="center" vertical="center" wrapText="1"/>
    </xf>
    <xf numFmtId="0" fontId="26" fillId="0" borderId="31" xfId="0" applyFont="1" applyBorder="1" applyAlignment="1">
      <alignment horizontal="center" vertical="center" wrapText="1"/>
    </xf>
    <xf numFmtId="0" fontId="0" fillId="0" borderId="31" xfId="0" applyBorder="1" applyAlignment="1">
      <alignment horizontal="center" vertical="center" wrapText="1"/>
    </xf>
    <xf numFmtId="0" fontId="40" fillId="6" borderId="31" xfId="0" applyFont="1" applyFill="1" applyBorder="1" applyAlignment="1">
      <alignment horizontal="center" vertical="center"/>
    </xf>
    <xf numFmtId="0" fontId="41" fillId="6" borderId="31" xfId="0" applyFont="1" applyFill="1" applyBorder="1" applyAlignment="1">
      <alignment horizontal="center" vertical="center"/>
    </xf>
    <xf numFmtId="0" fontId="26" fillId="0" borderId="50" xfId="0" applyFont="1" applyBorder="1" applyAlignment="1">
      <alignment horizontal="center" vertical="center" wrapText="1"/>
    </xf>
    <xf numFmtId="0" fontId="0" fillId="0" borderId="51" xfId="0" applyBorder="1" applyAlignment="1">
      <alignment horizontal="center" vertical="center"/>
    </xf>
    <xf numFmtId="0" fontId="22" fillId="0" borderId="69" xfId="0" applyFont="1" applyBorder="1" applyAlignment="1" applyProtection="1">
      <alignment horizontal="center" vertical="center"/>
      <protection locked="0"/>
    </xf>
    <xf numFmtId="0" fontId="22" fillId="0" borderId="70" xfId="0" applyFont="1" applyBorder="1" applyAlignment="1" applyProtection="1">
      <alignment horizontal="center" vertical="center"/>
      <protection locked="0"/>
    </xf>
    <xf numFmtId="0" fontId="26" fillId="0" borderId="55"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44" fillId="0" borderId="14" xfId="0" applyFont="1" applyBorder="1" applyAlignment="1" applyProtection="1">
      <alignment horizontal="center" vertical="center" wrapText="1"/>
      <protection locked="0"/>
    </xf>
    <xf numFmtId="0" fontId="18" fillId="0" borderId="15" xfId="0" applyFont="1" applyBorder="1">
      <alignment vertical="center"/>
    </xf>
    <xf numFmtId="0" fontId="18" fillId="0" borderId="17" xfId="0" applyFont="1" applyBorder="1">
      <alignment vertical="center"/>
    </xf>
    <xf numFmtId="0" fontId="18" fillId="0" borderId="16" xfId="0" applyFont="1" applyBorder="1">
      <alignment vertical="center"/>
    </xf>
    <xf numFmtId="0" fontId="18" fillId="0" borderId="28" xfId="0" applyFont="1" applyBorder="1">
      <alignment vertical="center"/>
    </xf>
    <xf numFmtId="0" fontId="18" fillId="0" borderId="29" xfId="0" applyFont="1" applyBorder="1">
      <alignment vertical="center"/>
    </xf>
    <xf numFmtId="0" fontId="26" fillId="0" borderId="33" xfId="0" applyFont="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26" fillId="0" borderId="54" xfId="0" applyFont="1" applyBorder="1" applyAlignment="1">
      <alignment horizontal="center" vertical="center" wrapText="1"/>
    </xf>
    <xf numFmtId="0" fontId="0" fillId="0" borderId="55" xfId="0" applyBorder="1" applyAlignment="1">
      <alignment horizontal="center" vertical="center"/>
    </xf>
    <xf numFmtId="0" fontId="26" fillId="0" borderId="49" xfId="0" applyFont="1" applyBorder="1" applyAlignment="1">
      <alignment horizontal="center" vertical="center" wrapText="1"/>
    </xf>
    <xf numFmtId="0" fontId="0" fillId="0" borderId="5" xfId="0" applyBorder="1" applyAlignment="1">
      <alignment horizontal="center" vertical="center"/>
    </xf>
    <xf numFmtId="0" fontId="26" fillId="0" borderId="7" xfId="0" applyFont="1" applyBorder="1" applyAlignment="1" applyProtection="1">
      <alignment horizontal="center" vertical="center" wrapText="1"/>
      <protection locked="0"/>
    </xf>
    <xf numFmtId="0" fontId="26" fillId="0" borderId="51" xfId="0" applyFont="1" applyBorder="1" applyAlignment="1" applyProtection="1">
      <alignment horizontal="center" vertical="center" wrapText="1"/>
      <protection locked="0"/>
    </xf>
    <xf numFmtId="0" fontId="26" fillId="0" borderId="54" xfId="0" applyFont="1" applyBorder="1" applyAlignment="1" applyProtection="1">
      <alignment horizontal="center" vertical="center" wrapText="1"/>
      <protection locked="0"/>
    </xf>
    <xf numFmtId="0" fontId="26" fillId="0" borderId="50" xfId="0" applyFont="1" applyBorder="1" applyAlignment="1" applyProtection="1">
      <alignment horizontal="center" vertical="center" wrapText="1"/>
      <protection locked="0"/>
    </xf>
    <xf numFmtId="0" fontId="39" fillId="0" borderId="33" xfId="0" applyFont="1" applyBorder="1" applyAlignment="1" applyProtection="1">
      <alignment horizontal="center" vertical="center"/>
      <protection locked="0"/>
    </xf>
    <xf numFmtId="0" fontId="0" fillId="0" borderId="34" xfId="0" applyBorder="1" applyAlignment="1">
      <alignment horizontal="center" vertical="center"/>
    </xf>
    <xf numFmtId="0" fontId="0" fillId="0" borderId="35" xfId="0" applyBorder="1" applyAlignment="1">
      <alignment horizontal="center" vertical="center"/>
    </xf>
    <xf numFmtId="0" fontId="39" fillId="0" borderId="33" xfId="0" applyFont="1" applyBorder="1" applyAlignment="1" applyProtection="1">
      <alignment horizontal="center" vertical="center" wrapText="1"/>
      <protection locked="0"/>
    </xf>
    <xf numFmtId="0" fontId="42" fillId="3" borderId="31" xfId="0" applyFont="1" applyFill="1" applyBorder="1" applyAlignment="1">
      <alignment vertical="center" wrapText="1"/>
    </xf>
    <xf numFmtId="0" fontId="49" fillId="6" borderId="31" xfId="0" applyFont="1" applyFill="1" applyBorder="1" applyAlignment="1">
      <alignment horizontal="center" vertical="center" wrapText="1"/>
    </xf>
    <xf numFmtId="0" fontId="49" fillId="6" borderId="31" xfId="0" applyFont="1" applyFill="1" applyBorder="1">
      <alignment vertical="center"/>
    </xf>
    <xf numFmtId="0" fontId="43" fillId="0" borderId="85" xfId="0" applyFont="1" applyBorder="1" applyAlignment="1">
      <alignment horizontal="center" vertical="center"/>
    </xf>
    <xf numFmtId="0" fontId="43" fillId="0" borderId="86" xfId="0" applyFont="1" applyBorder="1" applyAlignment="1">
      <alignment horizontal="center" vertical="center"/>
    </xf>
    <xf numFmtId="0" fontId="43" fillId="0" borderId="87" xfId="0" applyFont="1" applyBorder="1" applyAlignment="1">
      <alignment horizontal="center" vertical="center"/>
    </xf>
    <xf numFmtId="0" fontId="22" fillId="0" borderId="88" xfId="0" applyFont="1" applyBorder="1" applyAlignment="1">
      <alignment horizontal="center" vertical="center" wrapText="1"/>
    </xf>
    <xf numFmtId="0" fontId="0" fillId="0" borderId="17" xfId="0" applyBorder="1" applyAlignment="1">
      <alignment vertical="center" wrapText="1"/>
    </xf>
    <xf numFmtId="0" fontId="22" fillId="0" borderId="9" xfId="0" applyFont="1" applyBorder="1" applyAlignment="1">
      <alignment horizontal="center" vertical="center" wrapText="1"/>
    </xf>
    <xf numFmtId="0" fontId="0" fillId="0" borderId="0" xfId="0" applyAlignment="1">
      <alignment vertical="center" wrapText="1"/>
    </xf>
    <xf numFmtId="0" fontId="22" fillId="0" borderId="89" xfId="0" applyFont="1" applyBorder="1" applyAlignment="1">
      <alignment horizontal="center" vertical="center" wrapText="1"/>
    </xf>
    <xf numFmtId="0" fontId="0" fillId="0" borderId="16" xfId="0" applyBorder="1" applyAlignment="1">
      <alignment vertical="center" wrapText="1"/>
    </xf>
    <xf numFmtId="0" fontId="26"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6" fillId="0" borderId="51" xfId="0" applyFont="1" applyBorder="1" applyAlignment="1">
      <alignment horizontal="center" vertical="center" wrapText="1"/>
    </xf>
    <xf numFmtId="0" fontId="21" fillId="0" borderId="51" xfId="0" applyFont="1" applyBorder="1" applyAlignment="1">
      <alignment horizontal="center" vertical="center" wrapText="1"/>
    </xf>
    <xf numFmtId="0" fontId="27" fillId="0" borderId="0" xfId="0" applyFont="1" applyAlignment="1">
      <alignment horizontal="center" vertical="center" wrapText="1"/>
    </xf>
    <xf numFmtId="0" fontId="21" fillId="0" borderId="0" xfId="0" applyFont="1" applyAlignment="1">
      <alignment horizontal="center" vertical="center" wrapText="1"/>
    </xf>
    <xf numFmtId="0" fontId="72" fillId="0" borderId="3" xfId="0" applyFont="1" applyBorder="1" applyAlignment="1">
      <alignment horizontal="center" vertical="center" wrapText="1"/>
    </xf>
    <xf numFmtId="0" fontId="22" fillId="0" borderId="85" xfId="0" applyFont="1" applyBorder="1" applyAlignment="1">
      <alignment vertical="center" wrapText="1"/>
    </xf>
    <xf numFmtId="0" fontId="43" fillId="0" borderId="86" xfId="0" applyFont="1" applyBorder="1" applyAlignment="1">
      <alignment vertical="center" wrapText="1"/>
    </xf>
    <xf numFmtId="0" fontId="43" fillId="0" borderId="109" xfId="0" applyFont="1" applyBorder="1" applyAlignment="1">
      <alignment vertical="center" wrapText="1"/>
    </xf>
    <xf numFmtId="0" fontId="43" fillId="0" borderId="1" xfId="0" applyFont="1" applyBorder="1" applyAlignment="1">
      <alignment vertical="center" wrapText="1"/>
    </xf>
    <xf numFmtId="0" fontId="22" fillId="0" borderId="87" xfId="0" applyFont="1" applyBorder="1" applyAlignment="1">
      <alignment vertical="center" wrapText="1"/>
    </xf>
    <xf numFmtId="0" fontId="43" fillId="0" borderId="110" xfId="0" applyFont="1" applyBorder="1" applyAlignment="1">
      <alignment vertical="center" wrapText="1"/>
    </xf>
    <xf numFmtId="0" fontId="43" fillId="0" borderId="70" xfId="0" applyFont="1" applyBorder="1" applyAlignment="1">
      <alignment vertical="center" wrapText="1"/>
    </xf>
    <xf numFmtId="0" fontId="22" fillId="0" borderId="15" xfId="0" applyFont="1" applyBorder="1" applyAlignment="1" applyProtection="1">
      <alignment horizontal="center" vertical="center" wrapText="1"/>
      <protection locked="0"/>
    </xf>
    <xf numFmtId="0" fontId="22" fillId="0" borderId="16" xfId="0" applyFont="1" applyBorder="1" applyAlignment="1">
      <alignment vertical="center" wrapText="1"/>
    </xf>
    <xf numFmtId="0" fontId="22" fillId="0" borderId="29" xfId="0" applyFont="1" applyBorder="1" applyAlignment="1">
      <alignment vertical="center" wrapText="1"/>
    </xf>
    <xf numFmtId="0" fontId="22" fillId="0" borderId="54" xfId="0" applyFont="1" applyBorder="1" applyAlignment="1" applyProtection="1">
      <alignment horizontal="center" vertical="center" wrapText="1"/>
      <protection locked="0"/>
    </xf>
    <xf numFmtId="0" fontId="22" fillId="0" borderId="55" xfId="0" applyFont="1" applyBorder="1" applyAlignment="1">
      <alignment vertical="center" wrapText="1"/>
    </xf>
    <xf numFmtId="0" fontId="22" fillId="0" borderId="56" xfId="0" applyFont="1" applyBorder="1" applyAlignment="1">
      <alignment vertical="center" wrapText="1"/>
    </xf>
    <xf numFmtId="0" fontId="22" fillId="0" borderId="50" xfId="0" applyFont="1" applyBorder="1" applyAlignment="1" applyProtection="1">
      <alignment horizontal="center" vertical="center" wrapText="1"/>
      <protection locked="0"/>
    </xf>
    <xf numFmtId="0" fontId="22" fillId="0" borderId="51" xfId="0" applyFont="1" applyBorder="1" applyAlignment="1">
      <alignment vertical="center" wrapText="1"/>
    </xf>
    <xf numFmtId="0" fontId="22" fillId="0" borderId="53" xfId="0" applyFont="1" applyBorder="1" applyAlignment="1">
      <alignment vertical="center" wrapText="1"/>
    </xf>
    <xf numFmtId="0" fontId="22" fillId="0" borderId="14" xfId="0" applyFont="1" applyBorder="1" applyAlignment="1" applyProtection="1">
      <alignment horizontal="center" vertical="center" wrapText="1"/>
      <protection locked="0"/>
    </xf>
    <xf numFmtId="0" fontId="22" fillId="0" borderId="17" xfId="0" applyFont="1" applyBorder="1" applyAlignment="1">
      <alignment vertical="center" wrapText="1"/>
    </xf>
    <xf numFmtId="0" fontId="22" fillId="0" borderId="28" xfId="0" applyFont="1" applyBorder="1" applyAlignment="1">
      <alignment vertical="center" wrapText="1"/>
    </xf>
    <xf numFmtId="0" fontId="22" fillId="0" borderId="49" xfId="0" applyFont="1" applyBorder="1" applyAlignment="1" applyProtection="1">
      <alignment horizontal="center" vertical="center" wrapText="1"/>
      <protection locked="0"/>
    </xf>
    <xf numFmtId="0" fontId="22" fillId="0" borderId="5" xfId="0" applyFont="1" applyBorder="1" applyAlignment="1">
      <alignment vertical="center" wrapText="1"/>
    </xf>
    <xf numFmtId="0" fontId="22" fillId="0" borderId="52" xfId="0" applyFont="1" applyBorder="1" applyAlignment="1">
      <alignment vertical="center" wrapText="1"/>
    </xf>
    <xf numFmtId="0" fontId="49" fillId="0" borderId="14" xfId="0" applyFont="1" applyBorder="1" applyAlignment="1" applyProtection="1">
      <alignment horizontal="center" vertical="center"/>
      <protection locked="0"/>
    </xf>
    <xf numFmtId="0" fontId="49" fillId="0" borderId="15" xfId="0" applyFont="1" applyBorder="1">
      <alignment vertical="center"/>
    </xf>
    <xf numFmtId="0" fontId="49" fillId="0" borderId="17" xfId="0" applyFont="1" applyBorder="1">
      <alignment vertical="center"/>
    </xf>
    <xf numFmtId="0" fontId="49" fillId="0" borderId="16" xfId="0" applyFont="1" applyBorder="1">
      <alignment vertical="center"/>
    </xf>
    <xf numFmtId="0" fontId="49" fillId="0" borderId="28" xfId="0" applyFont="1" applyBorder="1">
      <alignment vertical="center"/>
    </xf>
    <xf numFmtId="0" fontId="49" fillId="0" borderId="29" xfId="0" applyFont="1" applyBorder="1">
      <alignment vertical="center"/>
    </xf>
    <xf numFmtId="0" fontId="22" fillId="0" borderId="92" xfId="0" applyFont="1" applyBorder="1" applyAlignment="1" applyProtection="1">
      <alignment horizontal="center" vertical="center"/>
      <protection locked="0"/>
    </xf>
    <xf numFmtId="0" fontId="22" fillId="0" borderId="104" xfId="0" applyFont="1" applyBorder="1" applyAlignment="1" applyProtection="1">
      <alignment horizontal="center" vertical="center"/>
      <protection locked="0"/>
    </xf>
    <xf numFmtId="0" fontId="22" fillId="0" borderId="88"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2" fillId="0" borderId="58"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56" fillId="0" borderId="14" xfId="0" applyFont="1" applyBorder="1" applyAlignment="1">
      <alignment horizontal="center" vertical="center"/>
    </xf>
    <xf numFmtId="0" fontId="57" fillId="0" borderId="15" xfId="0" applyFont="1" applyBorder="1">
      <alignment vertical="center"/>
    </xf>
    <xf numFmtId="0" fontId="57" fillId="0" borderId="28" xfId="0" applyFont="1" applyBorder="1">
      <alignment vertical="center"/>
    </xf>
    <xf numFmtId="0" fontId="57" fillId="0" borderId="29" xfId="0" applyFont="1" applyBorder="1">
      <alignment vertical="center"/>
    </xf>
    <xf numFmtId="0" fontId="16" fillId="0" borderId="14" xfId="0" applyFont="1" applyBorder="1" applyAlignment="1">
      <alignment horizontal="center" vertical="center"/>
    </xf>
    <xf numFmtId="0" fontId="35" fillId="0" borderId="15" xfId="0" applyFont="1" applyBorder="1">
      <alignment vertical="center"/>
    </xf>
    <xf numFmtId="0" fontId="35" fillId="0" borderId="28" xfId="0" applyFont="1" applyBorder="1">
      <alignment vertical="center"/>
    </xf>
    <xf numFmtId="0" fontId="35" fillId="0" borderId="29" xfId="0" applyFont="1" applyBorder="1">
      <alignment vertical="center"/>
    </xf>
    <xf numFmtId="0" fontId="17" fillId="0" borderId="14" xfId="0" applyFont="1" applyBorder="1" applyAlignment="1">
      <alignment horizontal="center" vertical="center" wrapText="1" shrinkToFit="1"/>
    </xf>
    <xf numFmtId="0" fontId="17" fillId="0" borderId="47" xfId="0" applyFont="1" applyBorder="1" applyAlignment="1">
      <alignment vertical="center" shrinkToFit="1"/>
    </xf>
    <xf numFmtId="0" fontId="17" fillId="0" borderId="103" xfId="0" applyFont="1" applyBorder="1" applyAlignment="1">
      <alignment vertical="center" shrinkToFit="1"/>
    </xf>
    <xf numFmtId="0" fontId="17" fillId="0" borderId="10" xfId="0" applyFont="1" applyBorder="1" applyAlignment="1">
      <alignment vertical="center" shrinkToFit="1"/>
    </xf>
    <xf numFmtId="0" fontId="13" fillId="0" borderId="14" xfId="0" applyFont="1" applyBorder="1" applyAlignment="1">
      <alignment horizontal="center" vertical="center" wrapText="1" shrinkToFit="1"/>
    </xf>
    <xf numFmtId="0" fontId="13" fillId="0" borderId="47" xfId="0" applyFont="1" applyBorder="1" applyAlignment="1">
      <alignment vertical="center" shrinkToFit="1"/>
    </xf>
    <xf numFmtId="0" fontId="13" fillId="0" borderId="103" xfId="0" applyFont="1" applyBorder="1" applyAlignment="1">
      <alignment vertical="center" shrinkToFit="1"/>
    </xf>
    <xf numFmtId="0" fontId="13" fillId="0" borderId="10" xfId="0" applyFont="1" applyBorder="1" applyAlignment="1">
      <alignment vertical="center" shrinkToFit="1"/>
    </xf>
    <xf numFmtId="49" fontId="17" fillId="0" borderId="33" xfId="0" applyNumberFormat="1" applyFont="1" applyBorder="1" applyAlignment="1">
      <alignment horizontal="center" vertical="center" wrapText="1"/>
    </xf>
    <xf numFmtId="0" fontId="29" fillId="0" borderId="35" xfId="0" applyFont="1" applyBorder="1" applyAlignment="1">
      <alignment horizontal="center" vertical="center" wrapText="1"/>
    </xf>
    <xf numFmtId="0" fontId="52" fillId="0" borderId="14" xfId="0" applyFont="1" applyBorder="1" applyAlignment="1">
      <alignment horizontal="center" vertical="center"/>
    </xf>
    <xf numFmtId="0" fontId="57" fillId="0" borderId="47" xfId="0" applyFont="1" applyBorder="1">
      <alignment vertical="center"/>
    </xf>
    <xf numFmtId="0" fontId="57" fillId="0" borderId="36" xfId="0" applyFont="1" applyBorder="1">
      <alignment vertical="center"/>
    </xf>
    <xf numFmtId="0" fontId="52" fillId="0" borderId="14" xfId="0" applyFont="1" applyBorder="1" applyAlignment="1">
      <alignment horizontal="center" vertical="center" shrinkToFit="1"/>
    </xf>
    <xf numFmtId="0" fontId="57" fillId="0" borderId="47" xfId="0" applyFont="1" applyBorder="1" applyAlignment="1">
      <alignment vertical="center" shrinkToFit="1"/>
    </xf>
    <xf numFmtId="0" fontId="57" fillId="0" borderId="28" xfId="0" applyFont="1" applyBorder="1" applyAlignment="1">
      <alignment vertical="center" shrinkToFit="1"/>
    </xf>
    <xf numFmtId="0" fontId="57" fillId="0" borderId="36" xfId="0" applyFont="1" applyBorder="1" applyAlignment="1">
      <alignment vertical="center" shrinkToFit="1"/>
    </xf>
    <xf numFmtId="0" fontId="58" fillId="0" borderId="21" xfId="5" applyFont="1" applyBorder="1" applyAlignment="1">
      <alignment horizontal="center" vertical="center"/>
    </xf>
    <xf numFmtId="0" fontId="58" fillId="0" borderId="2" xfId="5" applyFont="1" applyBorder="1" applyAlignment="1">
      <alignment horizontal="center" vertical="center"/>
    </xf>
    <xf numFmtId="0" fontId="58" fillId="0" borderId="20" xfId="5" applyFont="1" applyBorder="1" applyAlignment="1">
      <alignment horizontal="center" vertical="center"/>
    </xf>
    <xf numFmtId="0" fontId="58" fillId="0" borderId="117" xfId="5" applyFont="1" applyBorder="1" applyAlignment="1">
      <alignment horizontal="center" vertical="center" wrapText="1"/>
    </xf>
    <xf numFmtId="0" fontId="58" fillId="0" borderId="6" xfId="5" applyFont="1" applyBorder="1" applyAlignment="1">
      <alignment horizontal="center" vertical="center"/>
    </xf>
    <xf numFmtId="49" fontId="58" fillId="0" borderId="1" xfId="5" applyNumberFormat="1" applyFont="1" applyBorder="1" applyAlignment="1">
      <alignment horizontal="center" vertical="center" wrapText="1"/>
    </xf>
    <xf numFmtId="49" fontId="58" fillId="0" borderId="1" xfId="5" applyNumberFormat="1" applyFont="1" applyBorder="1" applyAlignment="1">
      <alignment horizontal="center" vertical="center"/>
    </xf>
    <xf numFmtId="0" fontId="58" fillId="0" borderId="1" xfId="5" applyFont="1" applyBorder="1" applyAlignment="1">
      <alignment horizontal="center" vertical="center"/>
    </xf>
    <xf numFmtId="0" fontId="58" fillId="0" borderId="1" xfId="5" applyFont="1" applyBorder="1" applyAlignment="1">
      <alignment vertical="center"/>
    </xf>
    <xf numFmtId="49" fontId="58" fillId="0" borderId="21" xfId="5" applyNumberFormat="1" applyFont="1" applyBorder="1" applyAlignment="1">
      <alignment horizontal="center" vertical="center" wrapText="1"/>
    </xf>
    <xf numFmtId="0" fontId="58" fillId="0" borderId="2" xfId="5" applyFont="1" applyBorder="1" applyAlignment="1">
      <alignment horizontal="center" vertical="center" wrapText="1"/>
    </xf>
    <xf numFmtId="0" fontId="58" fillId="0" borderId="0" xfId="5" applyFont="1" applyAlignment="1">
      <alignment horizontal="center" vertical="center"/>
    </xf>
    <xf numFmtId="0" fontId="58" fillId="0" borderId="21" xfId="5" applyFont="1" applyBorder="1" applyAlignment="1">
      <alignment horizontal="center" vertical="center" shrinkToFit="1"/>
    </xf>
    <xf numFmtId="0" fontId="58" fillId="0" borderId="2" xfId="5" applyFont="1" applyBorder="1" applyAlignment="1">
      <alignment horizontal="center" vertical="center" shrinkToFit="1"/>
    </xf>
    <xf numFmtId="0" fontId="58" fillId="0" borderId="20" xfId="5" applyFont="1" applyBorder="1" applyAlignment="1">
      <alignment horizontal="center" vertical="center" shrinkToFit="1"/>
    </xf>
    <xf numFmtId="0" fontId="58" fillId="0" borderId="117" xfId="5" applyFont="1" applyBorder="1" applyAlignment="1">
      <alignment horizontal="left" vertical="center" wrapText="1"/>
    </xf>
    <xf numFmtId="0" fontId="63" fillId="0" borderId="6" xfId="6" applyFont="1" applyBorder="1" applyAlignment="1">
      <alignment horizontal="left" vertical="center" wrapText="1"/>
    </xf>
    <xf numFmtId="0" fontId="58" fillId="0" borderId="5" xfId="5" applyFont="1" applyBorder="1" applyAlignment="1">
      <alignment horizontal="left" vertical="center" wrapText="1"/>
    </xf>
    <xf numFmtId="0" fontId="58" fillId="0" borderId="117" xfId="5" applyFont="1" applyBorder="1" applyAlignment="1">
      <alignment horizontal="left" vertical="center" wrapText="1" shrinkToFit="1"/>
    </xf>
    <xf numFmtId="0" fontId="58" fillId="0" borderId="5" xfId="5" applyFont="1" applyBorder="1" applyAlignment="1">
      <alignment horizontal="left" vertical="center" wrapText="1" shrinkToFit="1"/>
    </xf>
    <xf numFmtId="0" fontId="58" fillId="0" borderId="6" xfId="5" applyFont="1" applyBorder="1" applyAlignment="1">
      <alignment horizontal="left" vertical="center" wrapText="1"/>
    </xf>
    <xf numFmtId="176" fontId="81" fillId="0" borderId="0" xfId="0" applyNumberFormat="1" applyFont="1" applyBorder="1">
      <alignment vertical="center"/>
    </xf>
  </cellXfs>
  <cellStyles count="7">
    <cellStyle name="パーセント" xfId="4" builtinId="5"/>
    <cellStyle name="桁区切り" xfId="1" builtinId="6"/>
    <cellStyle name="標準" xfId="0" builtinId="0"/>
    <cellStyle name="標準 10" xfId="3" xr:uid="{00000000-0005-0000-0000-000002000000}"/>
    <cellStyle name="標準 17" xfId="6" xr:uid="{B6956E0C-7DA9-4049-B424-E106878F1DAF}"/>
    <cellStyle name="標準 2" xfId="2" xr:uid="{00000000-0005-0000-0000-000003000000}"/>
    <cellStyle name="標準 2 2 2" xfId="5" xr:uid="{5577C71B-D47D-499B-B8A1-AB15483536C3}"/>
  </cellStyles>
  <dxfs count="0"/>
  <tableStyles count="0" defaultTableStyle="TableStyleMedium2" defaultPivotStyle="PivotStyleLight16"/>
  <colors>
    <mruColors>
      <color rgb="FFFFFFCC"/>
      <color rgb="FFF7E1F5"/>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1409701</xdr:colOff>
      <xdr:row>1</xdr:row>
      <xdr:rowOff>38099</xdr:rowOff>
    </xdr:from>
    <xdr:to>
      <xdr:col>12</xdr:col>
      <xdr:colOff>161925</xdr:colOff>
      <xdr:row>4</xdr:row>
      <xdr:rowOff>38100</xdr:rowOff>
    </xdr:to>
    <xdr:sp macro="" textlink="">
      <xdr:nvSpPr>
        <xdr:cNvPr id="2" name="Text Box 1">
          <a:extLst>
            <a:ext uri="{FF2B5EF4-FFF2-40B4-BE49-F238E27FC236}">
              <a16:creationId xmlns:a16="http://schemas.microsoft.com/office/drawing/2014/main" id="{68FF536E-55F5-46FB-8BDD-8857368AF9E7}"/>
            </a:ext>
          </a:extLst>
        </xdr:cNvPr>
        <xdr:cNvSpPr txBox="1">
          <a:spLocks noChangeArrowheads="1"/>
        </xdr:cNvSpPr>
      </xdr:nvSpPr>
      <xdr:spPr bwMode="auto">
        <a:xfrm>
          <a:off x="6499861" y="335279"/>
          <a:ext cx="4330064" cy="792481"/>
        </a:xfrm>
        <a:prstGeom prst="rect">
          <a:avLst/>
        </a:prstGeom>
        <a:solidFill>
          <a:srgbClr xmlns:mc="http://schemas.openxmlformats.org/markup-compatibility/2006" xmlns:a14="http://schemas.microsoft.com/office/drawing/2010/main" val="FFFFFF" mc:Ignorable="a14" a14:legacySpreadsheetColorIndex="65">
            <a:alpha val="0"/>
          </a:srgbClr>
        </a:solidFill>
        <a:ln>
          <a:noFill/>
        </a:ln>
      </xdr:spPr>
      <xdr:txBody>
        <a:bodyPr vertOverflow="clip" wrap="square" lIns="18000" tIns="36000" rIns="18000" bIns="36000" anchor="t" upright="1"/>
        <a:lstStyle/>
        <a:p>
          <a:pPr algn="l" rtl="0">
            <a:defRPr sz="1000"/>
          </a:pPr>
          <a:r>
            <a:rPr lang="ja-JP" altLang="en-US" sz="800" b="0" i="0" u="none" strike="noStrike" baseline="0">
              <a:solidFill>
                <a:srgbClr val="000000"/>
              </a:solidFill>
              <a:latin typeface="ＭＳ 明朝" panose="02020609040205080304" pitchFamily="17" charset="-128"/>
              <a:ea typeface="ＭＳ 明朝" panose="02020609040205080304" pitchFamily="17" charset="-128"/>
            </a:rPr>
            <a:t>※基本分類における概念・定義・範囲は、平成</a:t>
          </a:r>
          <a:r>
            <a:rPr lang="en-US" altLang="ja-JP" sz="800" b="0" i="0" u="none" strike="noStrike" baseline="0">
              <a:solidFill>
                <a:srgbClr val="000000"/>
              </a:solidFill>
              <a:latin typeface="ＭＳ 明朝" panose="02020609040205080304" pitchFamily="17" charset="-128"/>
              <a:ea typeface="ＭＳ 明朝" panose="02020609040205080304" pitchFamily="17" charset="-128"/>
            </a:rPr>
            <a:t>27</a:t>
          </a:r>
          <a:r>
            <a:rPr lang="ja-JP" altLang="en-US" sz="800" b="0" i="0" u="none" strike="noStrike" baseline="0">
              <a:solidFill>
                <a:srgbClr val="000000"/>
              </a:solidFill>
              <a:latin typeface="ＭＳ 明朝" panose="02020609040205080304" pitchFamily="17" charset="-128"/>
              <a:ea typeface="ＭＳ 明朝" panose="02020609040205080304" pitchFamily="17" charset="-128"/>
            </a:rPr>
            <a:t>年産業連関表（全国表）の規定に準ずる。</a:t>
          </a:r>
          <a:endParaRPr lang="en-US" altLang="ja-JP" sz="800" b="0" i="0" u="none" strike="noStrike" baseline="0">
            <a:solidFill>
              <a:srgbClr val="000000"/>
            </a:solidFill>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（注１）　基本分類の部門名欄の★印は、生産活動主体を次のように示す。</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　　　　　★★・・・非市場生産者（一般政府）</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　　　　　★・・・・非市場生産者（対家計民間非営利団体）</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（注２）　Ｐは仮設部門を示す。</a:t>
          </a:r>
          <a:endParaRPr lang="ja-JP" altLang="ja-JP" sz="800">
            <a:effectLst/>
            <a:latin typeface="ＭＳ 明朝" panose="02020609040205080304" pitchFamily="17" charset="-128"/>
            <a:ea typeface="ＭＳ 明朝" panose="02020609040205080304" pitchFamily="17" charset="-128"/>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3"/>
  <sheetViews>
    <sheetView tabSelected="1" view="pageBreakPreview" zoomScaleNormal="100" zoomScaleSheetLayoutView="100" workbookViewId="0"/>
  </sheetViews>
  <sheetFormatPr defaultColWidth="9" defaultRowHeight="27" customHeight="1" x14ac:dyDescent="0.2"/>
  <cols>
    <col min="1" max="1" width="7.08984375" style="660" customWidth="1"/>
    <col min="2" max="2" width="75.08984375" style="7" customWidth="1"/>
    <col min="3" max="3" width="15.81640625" style="7" customWidth="1"/>
    <col min="4" max="4" width="10.1796875" style="7" bestFit="1" customWidth="1"/>
    <col min="5" max="16384" width="9" style="7"/>
  </cols>
  <sheetData>
    <row r="1" spans="1:3" ht="27" customHeight="1" x14ac:dyDescent="0.2">
      <c r="A1" s="660" t="s">
        <v>1670</v>
      </c>
    </row>
    <row r="2" spans="1:3" ht="14" customHeight="1" x14ac:dyDescent="0.2"/>
    <row r="3" spans="1:3" ht="15" customHeight="1" x14ac:dyDescent="0.2">
      <c r="B3" s="90"/>
    </row>
    <row r="4" spans="1:3" ht="40.5" customHeight="1" x14ac:dyDescent="0.2">
      <c r="A4" s="673" t="s">
        <v>282</v>
      </c>
      <c r="B4" s="674"/>
      <c r="C4" s="346"/>
    </row>
    <row r="5" spans="1:3" ht="15.5" customHeight="1" x14ac:dyDescent="0.2">
      <c r="B5" s="16"/>
      <c r="C5" s="346"/>
    </row>
    <row r="6" spans="1:3" ht="27" customHeight="1" x14ac:dyDescent="0.2">
      <c r="B6" s="347" t="s">
        <v>303</v>
      </c>
    </row>
    <row r="7" spans="1:3" ht="27" customHeight="1" x14ac:dyDescent="0.2">
      <c r="A7" s="661">
        <v>1</v>
      </c>
      <c r="B7" s="662" t="s">
        <v>279</v>
      </c>
    </row>
    <row r="8" spans="1:3" ht="27" customHeight="1" x14ac:dyDescent="0.2">
      <c r="A8" s="661">
        <v>2</v>
      </c>
      <c r="B8" s="663" t="s">
        <v>334</v>
      </c>
    </row>
    <row r="9" spans="1:3" ht="27" customHeight="1" x14ac:dyDescent="0.2">
      <c r="A9" s="661">
        <v>3</v>
      </c>
      <c r="B9" s="664" t="s">
        <v>1654</v>
      </c>
    </row>
    <row r="10" spans="1:3" ht="27" customHeight="1" x14ac:dyDescent="0.2">
      <c r="A10" s="661">
        <v>4</v>
      </c>
      <c r="B10" s="663" t="s">
        <v>1655</v>
      </c>
    </row>
    <row r="11" spans="1:3" ht="27" customHeight="1" x14ac:dyDescent="0.2">
      <c r="A11" s="661">
        <v>5</v>
      </c>
      <c r="B11" s="663" t="s">
        <v>1656</v>
      </c>
    </row>
    <row r="12" spans="1:3" ht="27" customHeight="1" x14ac:dyDescent="0.2">
      <c r="A12" s="661">
        <v>6</v>
      </c>
      <c r="B12" s="663" t="s">
        <v>1657</v>
      </c>
    </row>
    <row r="13" spans="1:3" ht="27" customHeight="1" x14ac:dyDescent="0.2">
      <c r="A13" s="661">
        <v>7</v>
      </c>
      <c r="B13" s="665" t="s">
        <v>1658</v>
      </c>
    </row>
    <row r="14" spans="1:3" ht="27" customHeight="1" x14ac:dyDescent="0.2">
      <c r="A14" s="661">
        <v>8</v>
      </c>
      <c r="B14" s="663" t="s">
        <v>1659</v>
      </c>
    </row>
    <row r="15" spans="1:3" ht="27" customHeight="1" x14ac:dyDescent="0.2">
      <c r="A15" s="661">
        <v>9</v>
      </c>
      <c r="B15" s="666" t="s">
        <v>1668</v>
      </c>
    </row>
    <row r="16" spans="1:3" ht="27" customHeight="1" x14ac:dyDescent="0.2">
      <c r="A16" s="661">
        <v>10</v>
      </c>
      <c r="B16" s="663" t="s">
        <v>1660</v>
      </c>
    </row>
    <row r="17" spans="1:2" ht="27" customHeight="1" x14ac:dyDescent="0.2">
      <c r="A17" s="661">
        <v>11</v>
      </c>
      <c r="B17" s="663" t="s">
        <v>1661</v>
      </c>
    </row>
    <row r="18" spans="1:2" ht="27" customHeight="1" x14ac:dyDescent="0.2">
      <c r="A18" s="661">
        <v>12</v>
      </c>
      <c r="B18" s="663" t="s">
        <v>1662</v>
      </c>
    </row>
    <row r="19" spans="1:2" ht="27" customHeight="1" x14ac:dyDescent="0.2">
      <c r="A19" s="661">
        <v>13</v>
      </c>
      <c r="B19" s="663" t="s">
        <v>1663</v>
      </c>
    </row>
    <row r="20" spans="1:2" ht="27" customHeight="1" x14ac:dyDescent="0.2">
      <c r="A20" s="661">
        <v>14</v>
      </c>
      <c r="B20" s="663" t="s">
        <v>1664</v>
      </c>
    </row>
    <row r="21" spans="1:2" ht="27" customHeight="1" x14ac:dyDescent="0.2">
      <c r="A21" s="661">
        <v>15</v>
      </c>
      <c r="B21" s="663" t="s">
        <v>1665</v>
      </c>
    </row>
    <row r="22" spans="1:2" ht="27" customHeight="1" x14ac:dyDescent="0.2">
      <c r="A22" s="661">
        <v>16</v>
      </c>
      <c r="B22" s="663" t="s">
        <v>1666</v>
      </c>
    </row>
    <row r="23" spans="1:2" ht="27" customHeight="1" x14ac:dyDescent="0.2">
      <c r="A23" s="661">
        <v>17</v>
      </c>
      <c r="B23" s="663" t="s">
        <v>1667</v>
      </c>
    </row>
  </sheetData>
  <mergeCells count="1">
    <mergeCell ref="A4:B4"/>
  </mergeCells>
  <phoneticPr fontId="9"/>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019D3-5070-4CB6-9CF2-0514C9A9CD3F}">
  <dimension ref="A1:P189"/>
  <sheetViews>
    <sheetView workbookViewId="0"/>
  </sheetViews>
  <sheetFormatPr defaultColWidth="8.90625" defaultRowHeight="12" x14ac:dyDescent="0.2"/>
  <cols>
    <col min="1" max="1" width="7.6328125" style="493" customWidth="1"/>
    <col min="2" max="2" width="15.90625" style="492" customWidth="1"/>
    <col min="3" max="3" width="10.81640625" style="492" customWidth="1"/>
    <col min="4" max="4" width="6.1796875" style="493" customWidth="1"/>
    <col min="5" max="5" width="2.81640625" style="493" customWidth="1"/>
    <col min="6" max="6" width="6" style="493" customWidth="1"/>
    <col min="7" max="7" width="23" style="493" customWidth="1"/>
    <col min="8" max="8" width="13.08984375" style="496" customWidth="1"/>
    <col min="9" max="9" width="6.36328125" style="493" customWidth="1"/>
    <col min="10" max="10" width="1.90625" style="492" customWidth="1"/>
    <col min="11" max="11" width="7.1796875" style="493" customWidth="1"/>
    <col min="12" max="12" width="24.1796875" style="492" customWidth="1"/>
    <col min="13" max="13" width="11.81640625" style="495" customWidth="1"/>
    <col min="14" max="14" width="2.81640625" style="492" customWidth="1"/>
    <col min="15" max="15" width="11.1796875" style="492" customWidth="1"/>
    <col min="16" max="16" width="11" style="492" customWidth="1"/>
    <col min="17" max="16384" width="8.90625" style="492"/>
  </cols>
  <sheetData>
    <row r="1" spans="1:16" ht="18.649999999999999" customHeight="1" thickBot="1" x14ac:dyDescent="0.25">
      <c r="C1" s="492" t="s">
        <v>349</v>
      </c>
      <c r="H1" s="496">
        <f>SUM(C3:C188)</f>
        <v>15509446</v>
      </c>
    </row>
    <row r="2" spans="1:16" ht="19.25" customHeight="1" x14ac:dyDescent="0.2">
      <c r="A2" s="569">
        <v>188</v>
      </c>
      <c r="B2" s="570"/>
      <c r="C2" s="570" t="s">
        <v>350</v>
      </c>
      <c r="D2" s="571"/>
      <c r="F2" s="569">
        <v>109</v>
      </c>
      <c r="G2" s="579"/>
      <c r="H2" s="580">
        <f>SUM(H3:H111)</f>
        <v>15509446</v>
      </c>
      <c r="I2" s="571"/>
      <c r="K2" s="569">
        <v>43</v>
      </c>
      <c r="L2" s="570"/>
      <c r="M2" s="589">
        <f>SUM(M3:M45)</f>
        <v>15509446</v>
      </c>
      <c r="O2" s="593"/>
      <c r="P2" s="599" t="s">
        <v>1625</v>
      </c>
    </row>
    <row r="3" spans="1:16" x14ac:dyDescent="0.2">
      <c r="A3" s="572" t="s">
        <v>351</v>
      </c>
      <c r="B3" s="573" t="s">
        <v>352</v>
      </c>
      <c r="C3" s="573">
        <v>1492</v>
      </c>
      <c r="D3" s="574">
        <v>11</v>
      </c>
      <c r="E3" s="494"/>
      <c r="F3" s="581">
        <v>11</v>
      </c>
      <c r="G3" s="582" t="s">
        <v>713</v>
      </c>
      <c r="H3" s="583">
        <f>SUMIF($D$3:$D$188,F3,$C$3:$C$188)</f>
        <v>17869</v>
      </c>
      <c r="I3" s="574">
        <v>1</v>
      </c>
      <c r="K3" s="581">
        <v>1</v>
      </c>
      <c r="L3" s="573" t="s">
        <v>227</v>
      </c>
      <c r="M3" s="590">
        <f>SUMIF($I$3:$I$111,K3,$H$3:$H$111)</f>
        <v>37649</v>
      </c>
      <c r="O3" s="594">
        <f>'11生産者価格評価表'!BM7</f>
        <v>360622</v>
      </c>
      <c r="P3" s="596">
        <f>+M3/O3</f>
        <v>0.10440017525275773</v>
      </c>
    </row>
    <row r="4" spans="1:16" x14ac:dyDescent="0.2">
      <c r="A4" s="572" t="s">
        <v>353</v>
      </c>
      <c r="B4" s="573" t="s">
        <v>354</v>
      </c>
      <c r="C4" s="573">
        <v>397</v>
      </c>
      <c r="D4" s="574">
        <v>11</v>
      </c>
      <c r="E4" s="494"/>
      <c r="F4" s="581">
        <v>12</v>
      </c>
      <c r="G4" s="582" t="s">
        <v>364</v>
      </c>
      <c r="H4" s="583">
        <f t="shared" ref="H4:H67" si="0">SUMIF($D$3:$D$188,F4,$C$3:$C$188)</f>
        <v>5733</v>
      </c>
      <c r="I4" s="574">
        <v>1</v>
      </c>
      <c r="K4" s="581">
        <v>2</v>
      </c>
      <c r="L4" s="573" t="s">
        <v>229</v>
      </c>
      <c r="M4" s="590">
        <f t="shared" ref="M4:M45" si="1">SUMIF($I$3:$I$111,K4,$H$3:$H$111)</f>
        <v>1314</v>
      </c>
      <c r="O4" s="594">
        <f>'11生産者価格評価表'!BM8</f>
        <v>5554</v>
      </c>
      <c r="P4" s="596">
        <f t="shared" ref="P4:P45" si="2">+M4/O4</f>
        <v>0.23658624414836155</v>
      </c>
    </row>
    <row r="5" spans="1:16" x14ac:dyDescent="0.2">
      <c r="A5" s="572" t="s">
        <v>355</v>
      </c>
      <c r="B5" s="573" t="s">
        <v>356</v>
      </c>
      <c r="C5" s="573">
        <v>6652</v>
      </c>
      <c r="D5" s="574">
        <v>11</v>
      </c>
      <c r="E5" s="494"/>
      <c r="F5" s="581">
        <v>13</v>
      </c>
      <c r="G5" s="582" t="s">
        <v>366</v>
      </c>
      <c r="H5" s="583">
        <f t="shared" si="0"/>
        <v>14047</v>
      </c>
      <c r="I5" s="574">
        <v>1</v>
      </c>
      <c r="K5" s="581">
        <v>3</v>
      </c>
      <c r="L5" s="573" t="s">
        <v>231</v>
      </c>
      <c r="M5" s="590">
        <f t="shared" si="1"/>
        <v>5406</v>
      </c>
      <c r="O5" s="594">
        <f>'11生産者価格評価表'!BM9</f>
        <v>39325</v>
      </c>
      <c r="P5" s="596">
        <f t="shared" si="2"/>
        <v>0.13746980292434838</v>
      </c>
    </row>
    <row r="6" spans="1:16" x14ac:dyDescent="0.2">
      <c r="A6" s="572" t="s">
        <v>357</v>
      </c>
      <c r="B6" s="573" t="s">
        <v>358</v>
      </c>
      <c r="C6" s="573">
        <v>1528</v>
      </c>
      <c r="D6" s="574">
        <v>11</v>
      </c>
      <c r="E6" s="494"/>
      <c r="F6" s="581">
        <v>15</v>
      </c>
      <c r="G6" s="582" t="s">
        <v>714</v>
      </c>
      <c r="H6" s="583">
        <f t="shared" si="0"/>
        <v>1314</v>
      </c>
      <c r="I6" s="575">
        <v>2</v>
      </c>
      <c r="K6" s="581">
        <v>6</v>
      </c>
      <c r="L6" s="573" t="s">
        <v>93</v>
      </c>
      <c r="M6" s="590">
        <f t="shared" si="1"/>
        <v>2944</v>
      </c>
      <c r="O6" s="594">
        <f>'11生産者価格評価表'!BM10</f>
        <v>15560</v>
      </c>
      <c r="P6" s="596">
        <f t="shared" si="2"/>
        <v>0.18920308483290488</v>
      </c>
    </row>
    <row r="7" spans="1:16" x14ac:dyDescent="0.2">
      <c r="A7" s="572" t="s">
        <v>359</v>
      </c>
      <c r="B7" s="573" t="s">
        <v>360</v>
      </c>
      <c r="C7" s="573">
        <v>102</v>
      </c>
      <c r="D7" s="574">
        <v>11</v>
      </c>
      <c r="E7" s="494"/>
      <c r="F7" s="581">
        <v>17</v>
      </c>
      <c r="G7" s="582" t="s">
        <v>715</v>
      </c>
      <c r="H7" s="583">
        <f t="shared" si="0"/>
        <v>5406</v>
      </c>
      <c r="I7" s="575">
        <v>3</v>
      </c>
      <c r="K7" s="581">
        <v>11</v>
      </c>
      <c r="L7" s="573" t="s">
        <v>94</v>
      </c>
      <c r="M7" s="590">
        <f t="shared" si="1"/>
        <v>255747</v>
      </c>
      <c r="O7" s="594">
        <f>'11生産者価格評価表'!BM11</f>
        <v>2204715</v>
      </c>
      <c r="P7" s="596">
        <f t="shared" si="2"/>
        <v>0.11600002721440186</v>
      </c>
    </row>
    <row r="8" spans="1:16" x14ac:dyDescent="0.2">
      <c r="A8" s="572" t="s">
        <v>361</v>
      </c>
      <c r="B8" s="573" t="s">
        <v>362</v>
      </c>
      <c r="C8" s="573">
        <v>7698</v>
      </c>
      <c r="D8" s="574">
        <v>11</v>
      </c>
      <c r="E8" s="494"/>
      <c r="F8" s="581">
        <v>61</v>
      </c>
      <c r="G8" s="582" t="s">
        <v>378</v>
      </c>
      <c r="H8" s="583">
        <f t="shared" si="0"/>
        <v>0</v>
      </c>
      <c r="I8" s="574">
        <v>6</v>
      </c>
      <c r="K8" s="581">
        <v>15</v>
      </c>
      <c r="L8" s="573" t="s">
        <v>95</v>
      </c>
      <c r="M8" s="590">
        <f t="shared" si="1"/>
        <v>57974</v>
      </c>
      <c r="O8" s="594">
        <f>'11生産者価格評価表'!BM12</f>
        <v>282090</v>
      </c>
      <c r="P8" s="596">
        <f t="shared" si="2"/>
        <v>0.20551597008047076</v>
      </c>
    </row>
    <row r="9" spans="1:16" x14ac:dyDescent="0.2">
      <c r="A9" s="572" t="s">
        <v>363</v>
      </c>
      <c r="B9" s="573" t="s">
        <v>364</v>
      </c>
      <c r="C9" s="573">
        <v>5733</v>
      </c>
      <c r="D9" s="574">
        <v>12</v>
      </c>
      <c r="E9" s="494"/>
      <c r="F9" s="581">
        <v>62</v>
      </c>
      <c r="G9" s="582" t="s">
        <v>716</v>
      </c>
      <c r="H9" s="583">
        <f t="shared" si="0"/>
        <v>2944</v>
      </c>
      <c r="I9" s="574">
        <v>6</v>
      </c>
      <c r="K9" s="581">
        <v>16</v>
      </c>
      <c r="L9" s="573" t="s">
        <v>96</v>
      </c>
      <c r="M9" s="590">
        <f t="shared" si="1"/>
        <v>102437</v>
      </c>
      <c r="O9" s="594">
        <f>'11生産者価格評価表'!BM13</f>
        <v>685564</v>
      </c>
      <c r="P9" s="596">
        <f t="shared" si="2"/>
        <v>0.14942003955866995</v>
      </c>
    </row>
    <row r="10" spans="1:16" x14ac:dyDescent="0.2">
      <c r="A10" s="572" t="s">
        <v>365</v>
      </c>
      <c r="B10" s="573" t="s">
        <v>366</v>
      </c>
      <c r="C10" s="573">
        <v>14047</v>
      </c>
      <c r="D10" s="574">
        <v>13</v>
      </c>
      <c r="E10" s="494"/>
      <c r="F10" s="581">
        <v>111</v>
      </c>
      <c r="G10" s="582" t="s">
        <v>717</v>
      </c>
      <c r="H10" s="583">
        <f t="shared" si="0"/>
        <v>222345</v>
      </c>
      <c r="I10" s="574">
        <v>11</v>
      </c>
      <c r="K10" s="581">
        <v>20</v>
      </c>
      <c r="L10" s="573" t="s">
        <v>97</v>
      </c>
      <c r="M10" s="590">
        <f t="shared" si="1"/>
        <v>91568</v>
      </c>
      <c r="O10" s="594">
        <f>'11生産者価格評価表'!BM14</f>
        <v>1141346</v>
      </c>
      <c r="P10" s="596">
        <f t="shared" si="2"/>
        <v>8.0228081580870303E-2</v>
      </c>
    </row>
    <row r="11" spans="1:16" x14ac:dyDescent="0.2">
      <c r="A11" s="572" t="s">
        <v>367</v>
      </c>
      <c r="B11" s="573" t="s">
        <v>368</v>
      </c>
      <c r="C11" s="573">
        <v>652</v>
      </c>
      <c r="D11" s="574">
        <v>15</v>
      </c>
      <c r="E11" s="494"/>
      <c r="F11" s="581">
        <v>112</v>
      </c>
      <c r="G11" s="582" t="s">
        <v>718</v>
      </c>
      <c r="H11" s="583">
        <f t="shared" si="0"/>
        <v>27213</v>
      </c>
      <c r="I11" s="574">
        <v>11</v>
      </c>
      <c r="K11" s="581">
        <v>21</v>
      </c>
      <c r="L11" s="573" t="s">
        <v>98</v>
      </c>
      <c r="M11" s="590">
        <f t="shared" si="1"/>
        <v>8736</v>
      </c>
      <c r="O11" s="594">
        <f>'11生産者価格評価表'!BM15</f>
        <v>952664</v>
      </c>
      <c r="P11" s="596">
        <f t="shared" si="2"/>
        <v>9.1700746538128861E-3</v>
      </c>
    </row>
    <row r="12" spans="1:16" x14ac:dyDescent="0.2">
      <c r="A12" s="572" t="s">
        <v>369</v>
      </c>
      <c r="B12" s="573" t="s">
        <v>370</v>
      </c>
      <c r="C12" s="573">
        <v>507</v>
      </c>
      <c r="D12" s="574">
        <v>15</v>
      </c>
      <c r="E12" s="494"/>
      <c r="F12" s="581">
        <v>113</v>
      </c>
      <c r="G12" s="582" t="s">
        <v>402</v>
      </c>
      <c r="H12" s="583">
        <f t="shared" si="0"/>
        <v>6189</v>
      </c>
      <c r="I12" s="574">
        <v>11</v>
      </c>
      <c r="K12" s="581">
        <v>22</v>
      </c>
      <c r="L12" s="573" t="s">
        <v>232</v>
      </c>
      <c r="M12" s="590">
        <f t="shared" si="1"/>
        <v>271842</v>
      </c>
      <c r="O12" s="594">
        <f>'11生産者価格評価表'!BM16</f>
        <v>1435469</v>
      </c>
      <c r="P12" s="596">
        <f t="shared" si="2"/>
        <v>0.18937504049199252</v>
      </c>
    </row>
    <row r="13" spans="1:16" x14ac:dyDescent="0.2">
      <c r="A13" s="572" t="s">
        <v>371</v>
      </c>
      <c r="B13" s="573" t="s">
        <v>372</v>
      </c>
      <c r="C13" s="573">
        <v>155</v>
      </c>
      <c r="D13" s="574">
        <v>15</v>
      </c>
      <c r="E13" s="494"/>
      <c r="F13" s="581">
        <v>114</v>
      </c>
      <c r="G13" s="582" t="s">
        <v>404</v>
      </c>
      <c r="H13" s="583">
        <f t="shared" si="0"/>
        <v>0</v>
      </c>
      <c r="I13" s="574">
        <v>11</v>
      </c>
      <c r="K13" s="581">
        <v>23</v>
      </c>
      <c r="L13" s="573" t="s">
        <v>234</v>
      </c>
      <c r="M13" s="590">
        <f t="shared" si="1"/>
        <v>83947</v>
      </c>
      <c r="O13" s="594">
        <f>'11生産者価格評価表'!BM17</f>
        <v>427602</v>
      </c>
      <c r="P13" s="596">
        <f t="shared" si="2"/>
        <v>0.19632041010098175</v>
      </c>
    </row>
    <row r="14" spans="1:16" x14ac:dyDescent="0.2">
      <c r="A14" s="572" t="s">
        <v>373</v>
      </c>
      <c r="B14" s="573" t="s">
        <v>374</v>
      </c>
      <c r="C14" s="573">
        <v>3714</v>
      </c>
      <c r="D14" s="574">
        <v>17</v>
      </c>
      <c r="E14" s="494"/>
      <c r="F14" s="581">
        <v>151</v>
      </c>
      <c r="G14" s="582" t="s">
        <v>719</v>
      </c>
      <c r="H14" s="583">
        <f t="shared" si="0"/>
        <v>32533</v>
      </c>
      <c r="I14" s="574">
        <v>15</v>
      </c>
      <c r="K14" s="591">
        <v>24</v>
      </c>
      <c r="L14" s="573" t="s">
        <v>236</v>
      </c>
      <c r="M14" s="590">
        <f t="shared" si="1"/>
        <v>45953</v>
      </c>
      <c r="O14" s="594">
        <f>'11生産者価格評価表'!BM18</f>
        <v>191309</v>
      </c>
      <c r="P14" s="596">
        <f t="shared" si="2"/>
        <v>0.24020302233559321</v>
      </c>
    </row>
    <row r="15" spans="1:16" x14ac:dyDescent="0.2">
      <c r="A15" s="572" t="s">
        <v>375</v>
      </c>
      <c r="B15" s="573" t="s">
        <v>376</v>
      </c>
      <c r="C15" s="573">
        <v>1692</v>
      </c>
      <c r="D15" s="574">
        <v>17</v>
      </c>
      <c r="E15" s="494"/>
      <c r="F15" s="581">
        <v>152</v>
      </c>
      <c r="G15" s="582" t="s">
        <v>720</v>
      </c>
      <c r="H15" s="583">
        <f t="shared" si="0"/>
        <v>25441</v>
      </c>
      <c r="I15" s="574">
        <v>15</v>
      </c>
      <c r="K15" s="581">
        <v>25</v>
      </c>
      <c r="L15" s="573" t="s">
        <v>237</v>
      </c>
      <c r="M15" s="590">
        <f t="shared" si="1"/>
        <v>79968</v>
      </c>
      <c r="O15" s="594">
        <f>'11生産者価格評価表'!BM19</f>
        <v>432487</v>
      </c>
      <c r="P15" s="596">
        <f t="shared" si="2"/>
        <v>0.18490266759463289</v>
      </c>
    </row>
    <row r="16" spans="1:16" x14ac:dyDescent="0.2">
      <c r="A16" s="572" t="s">
        <v>377</v>
      </c>
      <c r="B16" s="573" t="s">
        <v>378</v>
      </c>
      <c r="C16" s="573">
        <v>0</v>
      </c>
      <c r="D16" s="574">
        <v>61</v>
      </c>
      <c r="E16" s="494"/>
      <c r="F16" s="581">
        <v>161</v>
      </c>
      <c r="G16" s="582" t="s">
        <v>721</v>
      </c>
      <c r="H16" s="583">
        <f t="shared" si="0"/>
        <v>18751</v>
      </c>
      <c r="I16" s="574">
        <v>16</v>
      </c>
      <c r="K16" s="581">
        <v>26</v>
      </c>
      <c r="L16" s="573" t="s">
        <v>99</v>
      </c>
      <c r="M16" s="590">
        <f t="shared" si="1"/>
        <v>205879</v>
      </c>
      <c r="O16" s="594">
        <f>'11生産者価格評価表'!BM20</f>
        <v>3411351</v>
      </c>
      <c r="P16" s="596">
        <f t="shared" si="2"/>
        <v>6.0351162926359676E-2</v>
      </c>
    </row>
    <row r="17" spans="1:16" x14ac:dyDescent="0.2">
      <c r="A17" s="572" t="s">
        <v>379</v>
      </c>
      <c r="B17" s="573" t="s">
        <v>380</v>
      </c>
      <c r="C17" s="573">
        <v>2304</v>
      </c>
      <c r="D17" s="574">
        <v>62</v>
      </c>
      <c r="E17" s="494"/>
      <c r="F17" s="581">
        <v>162</v>
      </c>
      <c r="G17" s="582" t="s">
        <v>426</v>
      </c>
      <c r="H17" s="583">
        <f t="shared" si="0"/>
        <v>29969</v>
      </c>
      <c r="I17" s="574">
        <v>16</v>
      </c>
      <c r="K17" s="581">
        <v>27</v>
      </c>
      <c r="L17" s="573" t="s">
        <v>100</v>
      </c>
      <c r="M17" s="590">
        <f t="shared" si="1"/>
        <v>92495</v>
      </c>
      <c r="O17" s="594">
        <f>'11生産者価格評価表'!BM21</f>
        <v>733852</v>
      </c>
      <c r="P17" s="596">
        <f t="shared" si="2"/>
        <v>0.12604040051672544</v>
      </c>
    </row>
    <row r="18" spans="1:16" x14ac:dyDescent="0.2">
      <c r="A18" s="572" t="s">
        <v>381</v>
      </c>
      <c r="B18" s="573" t="s">
        <v>382</v>
      </c>
      <c r="C18" s="573">
        <v>640</v>
      </c>
      <c r="D18" s="574">
        <v>62</v>
      </c>
      <c r="E18" s="494"/>
      <c r="F18" s="581">
        <v>163</v>
      </c>
      <c r="G18" s="582" t="s">
        <v>722</v>
      </c>
      <c r="H18" s="583">
        <f t="shared" si="0"/>
        <v>12078</v>
      </c>
      <c r="I18" s="574">
        <v>16</v>
      </c>
      <c r="K18" s="581">
        <v>28</v>
      </c>
      <c r="L18" s="573" t="s">
        <v>101</v>
      </c>
      <c r="M18" s="590">
        <f t="shared" si="1"/>
        <v>257139</v>
      </c>
      <c r="O18" s="594">
        <f>'11生産者価格評価表'!BM22</f>
        <v>1114008</v>
      </c>
      <c r="P18" s="596">
        <f t="shared" si="2"/>
        <v>0.23082329749876124</v>
      </c>
    </row>
    <row r="19" spans="1:16" x14ac:dyDescent="0.2">
      <c r="A19" s="572" t="s">
        <v>383</v>
      </c>
      <c r="B19" s="573" t="s">
        <v>384</v>
      </c>
      <c r="C19" s="573">
        <v>23285</v>
      </c>
      <c r="D19" s="574">
        <v>111</v>
      </c>
      <c r="E19" s="494"/>
      <c r="F19" s="581">
        <v>164</v>
      </c>
      <c r="G19" s="582" t="s">
        <v>723</v>
      </c>
      <c r="H19" s="583">
        <f t="shared" si="0"/>
        <v>41639</v>
      </c>
      <c r="I19" s="574">
        <v>16</v>
      </c>
      <c r="K19" s="581">
        <v>29</v>
      </c>
      <c r="L19" s="573" t="s">
        <v>1</v>
      </c>
      <c r="M19" s="590">
        <f t="shared" si="1"/>
        <v>189026</v>
      </c>
      <c r="O19" s="594">
        <f>'11生産者価格評価表'!BM23</f>
        <v>973875</v>
      </c>
      <c r="P19" s="596">
        <f t="shared" si="2"/>
        <v>0.1940967783339751</v>
      </c>
    </row>
    <row r="20" spans="1:16" x14ac:dyDescent="0.2">
      <c r="A20" s="572" t="s">
        <v>385</v>
      </c>
      <c r="B20" s="573" t="s">
        <v>386</v>
      </c>
      <c r="C20" s="573">
        <v>12743</v>
      </c>
      <c r="D20" s="574">
        <v>111</v>
      </c>
      <c r="E20" s="494"/>
      <c r="F20" s="581">
        <v>191</v>
      </c>
      <c r="G20" s="582" t="s">
        <v>437</v>
      </c>
      <c r="H20" s="583">
        <f t="shared" si="0"/>
        <v>68548</v>
      </c>
      <c r="I20" s="575">
        <v>39</v>
      </c>
      <c r="K20" s="581">
        <v>30</v>
      </c>
      <c r="L20" s="573" t="s">
        <v>2</v>
      </c>
      <c r="M20" s="590">
        <f t="shared" si="1"/>
        <v>432781</v>
      </c>
      <c r="O20" s="594">
        <f>'11生産者価格評価表'!BM24</f>
        <v>1978015</v>
      </c>
      <c r="P20" s="596">
        <f t="shared" si="2"/>
        <v>0.21879561075118237</v>
      </c>
    </row>
    <row r="21" spans="1:16" x14ac:dyDescent="0.2">
      <c r="A21" s="572" t="s">
        <v>387</v>
      </c>
      <c r="B21" s="573" t="s">
        <v>388</v>
      </c>
      <c r="C21" s="573">
        <v>4234</v>
      </c>
      <c r="D21" s="574">
        <v>111</v>
      </c>
      <c r="E21" s="494"/>
      <c r="F21" s="581">
        <v>201</v>
      </c>
      <c r="G21" s="582" t="s">
        <v>439</v>
      </c>
      <c r="H21" s="583">
        <f t="shared" si="0"/>
        <v>938</v>
      </c>
      <c r="I21" s="574">
        <v>20</v>
      </c>
      <c r="K21" s="581">
        <v>31</v>
      </c>
      <c r="L21" s="573" t="s">
        <v>3</v>
      </c>
      <c r="M21" s="590">
        <f t="shared" si="1"/>
        <v>158277</v>
      </c>
      <c r="O21" s="594">
        <f>'11生産者価格評価表'!BM25</f>
        <v>1192125</v>
      </c>
      <c r="P21" s="596">
        <f t="shared" si="2"/>
        <v>0.1327687952186222</v>
      </c>
    </row>
    <row r="22" spans="1:16" x14ac:dyDescent="0.2">
      <c r="A22" s="572" t="s">
        <v>389</v>
      </c>
      <c r="B22" s="573" t="s">
        <v>390</v>
      </c>
      <c r="C22" s="573">
        <v>89121</v>
      </c>
      <c r="D22" s="574">
        <v>111</v>
      </c>
      <c r="E22" s="494"/>
      <c r="F22" s="581">
        <v>202</v>
      </c>
      <c r="G22" s="582" t="s">
        <v>724</v>
      </c>
      <c r="H22" s="583">
        <f t="shared" si="0"/>
        <v>7967</v>
      </c>
      <c r="I22" s="574">
        <v>20</v>
      </c>
      <c r="K22" s="581">
        <v>32</v>
      </c>
      <c r="L22" s="573" t="s">
        <v>102</v>
      </c>
      <c r="M22" s="590">
        <f t="shared" si="1"/>
        <v>65587</v>
      </c>
      <c r="O22" s="594">
        <f>'11生産者価格評価表'!BM26</f>
        <v>432094</v>
      </c>
      <c r="P22" s="596">
        <f t="shared" si="2"/>
        <v>0.15178873115572075</v>
      </c>
    </row>
    <row r="23" spans="1:16" x14ac:dyDescent="0.2">
      <c r="A23" s="572" t="s">
        <v>391</v>
      </c>
      <c r="B23" s="573" t="s">
        <v>392</v>
      </c>
      <c r="C23" s="573">
        <v>6345</v>
      </c>
      <c r="D23" s="574">
        <v>111</v>
      </c>
      <c r="E23" s="494"/>
      <c r="F23" s="581">
        <v>203</v>
      </c>
      <c r="G23" s="582" t="s">
        <v>445</v>
      </c>
      <c r="H23" s="583">
        <f t="shared" si="0"/>
        <v>1324</v>
      </c>
      <c r="I23" s="574">
        <v>20</v>
      </c>
      <c r="K23" s="581">
        <v>33</v>
      </c>
      <c r="L23" s="573" t="s">
        <v>103</v>
      </c>
      <c r="M23" s="590">
        <f t="shared" si="1"/>
        <v>319846</v>
      </c>
      <c r="O23" s="594">
        <f>'11生産者価格評価表'!BM27</f>
        <v>1889398</v>
      </c>
      <c r="P23" s="596">
        <f t="shared" si="2"/>
        <v>0.16928460811327206</v>
      </c>
    </row>
    <row r="24" spans="1:16" x14ac:dyDescent="0.2">
      <c r="A24" s="572" t="s">
        <v>393</v>
      </c>
      <c r="B24" s="573" t="s">
        <v>394</v>
      </c>
      <c r="C24" s="573">
        <v>27459</v>
      </c>
      <c r="D24" s="574">
        <v>111</v>
      </c>
      <c r="E24" s="494"/>
      <c r="F24" s="581">
        <v>204</v>
      </c>
      <c r="G24" s="582" t="s">
        <v>725</v>
      </c>
      <c r="H24" s="583">
        <f t="shared" si="0"/>
        <v>14897</v>
      </c>
      <c r="I24" s="574">
        <v>20</v>
      </c>
      <c r="K24" s="581">
        <v>34</v>
      </c>
      <c r="L24" s="573" t="s">
        <v>126</v>
      </c>
      <c r="M24" s="590">
        <f t="shared" si="1"/>
        <v>51563</v>
      </c>
      <c r="O24" s="594">
        <f>'11生産者価格評価表'!BM28</f>
        <v>302701</v>
      </c>
      <c r="P24" s="596">
        <f t="shared" si="2"/>
        <v>0.17034301175086966</v>
      </c>
    </row>
    <row r="25" spans="1:16" x14ac:dyDescent="0.2">
      <c r="A25" s="572" t="s">
        <v>395</v>
      </c>
      <c r="B25" s="573" t="s">
        <v>396</v>
      </c>
      <c r="C25" s="573">
        <v>59158</v>
      </c>
      <c r="D25" s="574">
        <v>111</v>
      </c>
      <c r="E25" s="494"/>
      <c r="F25" s="581">
        <v>205</v>
      </c>
      <c r="G25" s="582" t="s">
        <v>453</v>
      </c>
      <c r="H25" s="583">
        <f t="shared" si="0"/>
        <v>9907</v>
      </c>
      <c r="I25" s="574">
        <v>20</v>
      </c>
      <c r="K25" s="581">
        <v>35</v>
      </c>
      <c r="L25" s="573" t="s">
        <v>238</v>
      </c>
      <c r="M25" s="590">
        <f t="shared" si="1"/>
        <v>1709343</v>
      </c>
      <c r="O25" s="594">
        <f>'11生産者価格評価表'!BM29</f>
        <v>16236527</v>
      </c>
      <c r="P25" s="596">
        <f t="shared" si="2"/>
        <v>0.10527762495021256</v>
      </c>
    </row>
    <row r="26" spans="1:16" x14ac:dyDescent="0.2">
      <c r="A26" s="572" t="s">
        <v>397</v>
      </c>
      <c r="B26" s="573" t="s">
        <v>398</v>
      </c>
      <c r="C26" s="573">
        <v>12172</v>
      </c>
      <c r="D26" s="574">
        <v>112</v>
      </c>
      <c r="E26" s="494"/>
      <c r="F26" s="581">
        <v>206</v>
      </c>
      <c r="G26" s="582" t="s">
        <v>455</v>
      </c>
      <c r="H26" s="583">
        <f t="shared" si="0"/>
        <v>6465</v>
      </c>
      <c r="I26" s="574">
        <v>20</v>
      </c>
      <c r="K26" s="581">
        <v>36</v>
      </c>
      <c r="L26" s="573" t="s">
        <v>240</v>
      </c>
      <c r="M26" s="590">
        <f t="shared" si="1"/>
        <v>102503</v>
      </c>
      <c r="O26" s="594">
        <f>'11生産者価格評価表'!BM30</f>
        <v>574509</v>
      </c>
      <c r="P26" s="596">
        <f t="shared" si="2"/>
        <v>0.17841844079030963</v>
      </c>
    </row>
    <row r="27" spans="1:16" x14ac:dyDescent="0.2">
      <c r="A27" s="572" t="s">
        <v>399</v>
      </c>
      <c r="B27" s="573" t="s">
        <v>400</v>
      </c>
      <c r="C27" s="573">
        <v>15041</v>
      </c>
      <c r="D27" s="574">
        <v>112</v>
      </c>
      <c r="E27" s="494"/>
      <c r="F27" s="581">
        <v>207</v>
      </c>
      <c r="G27" s="582" t="s">
        <v>457</v>
      </c>
      <c r="H27" s="583">
        <f t="shared" si="0"/>
        <v>14896</v>
      </c>
      <c r="I27" s="574">
        <v>20</v>
      </c>
      <c r="K27" s="581">
        <v>37</v>
      </c>
      <c r="L27" s="573" t="s">
        <v>242</v>
      </c>
      <c r="M27" s="590">
        <f t="shared" si="1"/>
        <v>75412</v>
      </c>
      <c r="O27" s="594">
        <f>'11生産者価格評価表'!BM31</f>
        <v>562906</v>
      </c>
      <c r="P27" s="596">
        <f t="shared" si="2"/>
        <v>0.13396908187157358</v>
      </c>
    </row>
    <row r="28" spans="1:16" x14ac:dyDescent="0.2">
      <c r="A28" s="572" t="s">
        <v>401</v>
      </c>
      <c r="B28" s="573" t="s">
        <v>402</v>
      </c>
      <c r="C28" s="573">
        <v>6189</v>
      </c>
      <c r="D28" s="574">
        <v>113</v>
      </c>
      <c r="E28" s="494"/>
      <c r="F28" s="581">
        <v>208</v>
      </c>
      <c r="G28" s="582" t="s">
        <v>726</v>
      </c>
      <c r="H28" s="583">
        <f t="shared" si="0"/>
        <v>35174</v>
      </c>
      <c r="I28" s="574">
        <v>20</v>
      </c>
      <c r="K28" s="591">
        <v>39</v>
      </c>
      <c r="L28" s="573" t="s">
        <v>4</v>
      </c>
      <c r="M28" s="590">
        <f t="shared" si="1"/>
        <v>154543</v>
      </c>
      <c r="O28" s="594">
        <f>'11生産者価格評価表'!BM32</f>
        <v>718968</v>
      </c>
      <c r="P28" s="596">
        <f t="shared" si="2"/>
        <v>0.21495115220705233</v>
      </c>
    </row>
    <row r="29" spans="1:16" x14ac:dyDescent="0.2">
      <c r="A29" s="572" t="s">
        <v>403</v>
      </c>
      <c r="B29" s="573" t="s">
        <v>404</v>
      </c>
      <c r="C29" s="573">
        <v>0</v>
      </c>
      <c r="D29" s="574">
        <v>114</v>
      </c>
      <c r="E29" s="494"/>
      <c r="F29" s="581">
        <v>211</v>
      </c>
      <c r="G29" s="582" t="s">
        <v>469</v>
      </c>
      <c r="H29" s="583">
        <f t="shared" si="0"/>
        <v>6410</v>
      </c>
      <c r="I29" s="574">
        <v>21</v>
      </c>
      <c r="K29" s="581">
        <v>41</v>
      </c>
      <c r="L29" s="573" t="s">
        <v>104</v>
      </c>
      <c r="M29" s="590">
        <f t="shared" si="1"/>
        <v>931106</v>
      </c>
      <c r="O29" s="594">
        <f>'11生産者価格評価表'!BM33</f>
        <v>3100958</v>
      </c>
      <c r="P29" s="596">
        <f t="shared" si="2"/>
        <v>0.30026398293688594</v>
      </c>
    </row>
    <row r="30" spans="1:16" x14ac:dyDescent="0.2">
      <c r="A30" s="572" t="s">
        <v>405</v>
      </c>
      <c r="B30" s="573" t="s">
        <v>406</v>
      </c>
      <c r="C30" s="573">
        <v>3780</v>
      </c>
      <c r="D30" s="574">
        <v>151</v>
      </c>
      <c r="E30" s="494"/>
      <c r="F30" s="581">
        <v>212</v>
      </c>
      <c r="G30" s="582" t="s">
        <v>471</v>
      </c>
      <c r="H30" s="583">
        <f t="shared" si="0"/>
        <v>2326</v>
      </c>
      <c r="I30" s="574">
        <v>21</v>
      </c>
      <c r="K30" s="581">
        <v>46</v>
      </c>
      <c r="L30" s="573" t="s">
        <v>243</v>
      </c>
      <c r="M30" s="590">
        <f t="shared" si="1"/>
        <v>107269</v>
      </c>
      <c r="O30" s="594">
        <f>'11生産者価格評価表'!BM34</f>
        <v>1956333</v>
      </c>
      <c r="P30" s="596">
        <f t="shared" si="2"/>
        <v>5.4831667205940911E-2</v>
      </c>
    </row>
    <row r="31" spans="1:16" x14ac:dyDescent="0.2">
      <c r="A31" s="572" t="s">
        <v>407</v>
      </c>
      <c r="B31" s="573" t="s">
        <v>408</v>
      </c>
      <c r="C31" s="573">
        <v>6728</v>
      </c>
      <c r="D31" s="574">
        <v>151</v>
      </c>
      <c r="E31" s="494"/>
      <c r="F31" s="581">
        <v>221</v>
      </c>
      <c r="G31" s="582" t="s">
        <v>232</v>
      </c>
      <c r="H31" s="583">
        <f t="shared" si="0"/>
        <v>271842</v>
      </c>
      <c r="I31" s="574">
        <v>22</v>
      </c>
      <c r="K31" s="581">
        <v>47</v>
      </c>
      <c r="L31" s="573" t="s">
        <v>5</v>
      </c>
      <c r="M31" s="590">
        <f t="shared" si="1"/>
        <v>32636</v>
      </c>
      <c r="O31" s="594">
        <f>'11生産者価格評価表'!BM35</f>
        <v>293094</v>
      </c>
      <c r="P31" s="596">
        <f t="shared" si="2"/>
        <v>0.11134994233931776</v>
      </c>
    </row>
    <row r="32" spans="1:16" x14ac:dyDescent="0.2">
      <c r="A32" s="572" t="s">
        <v>409</v>
      </c>
      <c r="B32" s="573" t="s">
        <v>410</v>
      </c>
      <c r="C32" s="573">
        <v>3441</v>
      </c>
      <c r="D32" s="574">
        <v>151</v>
      </c>
      <c r="E32" s="494"/>
      <c r="F32" s="584">
        <v>222</v>
      </c>
      <c r="G32" s="582" t="s">
        <v>234</v>
      </c>
      <c r="H32" s="583">
        <f t="shared" si="0"/>
        <v>83947</v>
      </c>
      <c r="I32" s="575">
        <v>23</v>
      </c>
      <c r="K32" s="581">
        <v>48</v>
      </c>
      <c r="L32" s="573" t="s">
        <v>6</v>
      </c>
      <c r="M32" s="590">
        <f t="shared" si="1"/>
        <v>133736</v>
      </c>
      <c r="O32" s="594">
        <f>'11生産者価格評価表'!BM36</f>
        <v>322955</v>
      </c>
      <c r="P32" s="596">
        <f t="shared" si="2"/>
        <v>0.41410103574801443</v>
      </c>
    </row>
    <row r="33" spans="1:16" x14ac:dyDescent="0.2">
      <c r="A33" s="572" t="s">
        <v>411</v>
      </c>
      <c r="B33" s="573" t="s">
        <v>412</v>
      </c>
      <c r="C33" s="573">
        <v>10644</v>
      </c>
      <c r="D33" s="574">
        <v>151</v>
      </c>
      <c r="E33" s="494"/>
      <c r="F33" s="584">
        <v>231</v>
      </c>
      <c r="G33" s="582" t="s">
        <v>727</v>
      </c>
      <c r="H33" s="583">
        <f t="shared" si="0"/>
        <v>2790</v>
      </c>
      <c r="I33" s="575">
        <v>39</v>
      </c>
      <c r="K33" s="581">
        <v>51</v>
      </c>
      <c r="L33" s="573" t="s">
        <v>105</v>
      </c>
      <c r="M33" s="590">
        <f t="shared" si="1"/>
        <v>2256941</v>
      </c>
      <c r="O33" s="594">
        <f>'11生産者価格評価表'!BM37</f>
        <v>6910098</v>
      </c>
      <c r="P33" s="596">
        <f t="shared" si="2"/>
        <v>0.32661490473796462</v>
      </c>
    </row>
    <row r="34" spans="1:16" x14ac:dyDescent="0.2">
      <c r="A34" s="572" t="s">
        <v>413</v>
      </c>
      <c r="B34" s="573" t="s">
        <v>414</v>
      </c>
      <c r="C34" s="573">
        <v>7940</v>
      </c>
      <c r="D34" s="574">
        <v>151</v>
      </c>
      <c r="E34" s="494"/>
      <c r="F34" s="581">
        <v>251</v>
      </c>
      <c r="G34" s="582" t="s">
        <v>482</v>
      </c>
      <c r="H34" s="583">
        <f t="shared" si="0"/>
        <v>20800</v>
      </c>
      <c r="I34" s="574">
        <v>25</v>
      </c>
      <c r="K34" s="581">
        <v>53</v>
      </c>
      <c r="L34" s="573" t="s">
        <v>7</v>
      </c>
      <c r="M34" s="590">
        <f t="shared" si="1"/>
        <v>431976</v>
      </c>
      <c r="O34" s="594">
        <f>'11生産者価格評価表'!BM38</f>
        <v>1764531</v>
      </c>
      <c r="P34" s="596">
        <f t="shared" si="2"/>
        <v>0.24481066073647897</v>
      </c>
    </row>
    <row r="35" spans="1:16" x14ac:dyDescent="0.2">
      <c r="A35" s="572" t="s">
        <v>415</v>
      </c>
      <c r="B35" s="573" t="s">
        <v>416</v>
      </c>
      <c r="C35" s="573">
        <v>5699</v>
      </c>
      <c r="D35" s="574">
        <v>152</v>
      </c>
      <c r="E35" s="494"/>
      <c r="F35" s="581">
        <v>252</v>
      </c>
      <c r="G35" s="582" t="s">
        <v>484</v>
      </c>
      <c r="H35" s="583">
        <f t="shared" si="0"/>
        <v>21210</v>
      </c>
      <c r="I35" s="574">
        <v>25</v>
      </c>
      <c r="K35" s="581">
        <v>55</v>
      </c>
      <c r="L35" s="573" t="s">
        <v>106</v>
      </c>
      <c r="M35" s="590">
        <f t="shared" si="1"/>
        <v>238656</v>
      </c>
      <c r="O35" s="594">
        <f>'11生産者価格評価表'!BM39</f>
        <v>4694843</v>
      </c>
      <c r="P35" s="596">
        <f t="shared" si="2"/>
        <v>5.0833648750341597E-2</v>
      </c>
    </row>
    <row r="36" spans="1:16" x14ac:dyDescent="0.2">
      <c r="A36" s="572" t="s">
        <v>417</v>
      </c>
      <c r="B36" s="573" t="s">
        <v>418</v>
      </c>
      <c r="C36" s="573">
        <v>1327</v>
      </c>
      <c r="D36" s="574">
        <v>152</v>
      </c>
      <c r="E36" s="494"/>
      <c r="F36" s="581">
        <v>253</v>
      </c>
      <c r="G36" s="582" t="s">
        <v>236</v>
      </c>
      <c r="H36" s="583">
        <f t="shared" si="0"/>
        <v>45953</v>
      </c>
      <c r="I36" s="575">
        <v>24</v>
      </c>
      <c r="K36" s="581">
        <v>57</v>
      </c>
      <c r="L36" s="573" t="s">
        <v>107</v>
      </c>
      <c r="M36" s="590">
        <f t="shared" si="1"/>
        <v>768006</v>
      </c>
      <c r="O36" s="594">
        <f>'11生産者価格評価表'!BM40</f>
        <v>3406731</v>
      </c>
      <c r="P36" s="596">
        <f t="shared" si="2"/>
        <v>0.22543781707449165</v>
      </c>
    </row>
    <row r="37" spans="1:16" x14ac:dyDescent="0.2">
      <c r="A37" s="572" t="s">
        <v>419</v>
      </c>
      <c r="B37" s="573" t="s">
        <v>420</v>
      </c>
      <c r="C37" s="573">
        <v>18415</v>
      </c>
      <c r="D37" s="574">
        <v>152</v>
      </c>
      <c r="E37" s="494"/>
      <c r="F37" s="581">
        <v>259</v>
      </c>
      <c r="G37" s="582" t="s">
        <v>237</v>
      </c>
      <c r="H37" s="583">
        <f t="shared" si="0"/>
        <v>37958</v>
      </c>
      <c r="I37" s="574">
        <v>25</v>
      </c>
      <c r="K37" s="581">
        <v>59</v>
      </c>
      <c r="L37" s="573" t="s">
        <v>108</v>
      </c>
      <c r="M37" s="590">
        <f t="shared" si="1"/>
        <v>426422</v>
      </c>
      <c r="O37" s="594">
        <f>'11生産者価格評価表'!BM41</f>
        <v>2414910</v>
      </c>
      <c r="P37" s="596">
        <f t="shared" si="2"/>
        <v>0.17657883730656629</v>
      </c>
    </row>
    <row r="38" spans="1:16" x14ac:dyDescent="0.2">
      <c r="A38" s="572" t="s">
        <v>421</v>
      </c>
      <c r="B38" s="573" t="s">
        <v>422</v>
      </c>
      <c r="C38" s="573">
        <v>7217</v>
      </c>
      <c r="D38" s="574">
        <v>161</v>
      </c>
      <c r="E38" s="494"/>
      <c r="F38" s="581">
        <v>261</v>
      </c>
      <c r="G38" s="582" t="s">
        <v>490</v>
      </c>
      <c r="H38" s="583">
        <f t="shared" si="0"/>
        <v>25128</v>
      </c>
      <c r="I38" s="574">
        <v>26</v>
      </c>
      <c r="K38" s="581">
        <v>61</v>
      </c>
      <c r="L38" s="573" t="s">
        <v>8</v>
      </c>
      <c r="M38" s="590">
        <f t="shared" si="1"/>
        <v>370995</v>
      </c>
      <c r="O38" s="594">
        <f>'11生産者価格評価表'!BM42</f>
        <v>1366940</v>
      </c>
      <c r="P38" s="596">
        <f t="shared" si="2"/>
        <v>0.27140547500256046</v>
      </c>
    </row>
    <row r="39" spans="1:16" x14ac:dyDescent="0.2">
      <c r="A39" s="572" t="s">
        <v>423</v>
      </c>
      <c r="B39" s="573" t="s">
        <v>424</v>
      </c>
      <c r="C39" s="573">
        <v>11534</v>
      </c>
      <c r="D39" s="574">
        <v>161</v>
      </c>
      <c r="E39" s="494"/>
      <c r="F39" s="581">
        <v>262</v>
      </c>
      <c r="G39" s="582" t="s">
        <v>728</v>
      </c>
      <c r="H39" s="583">
        <f t="shared" si="0"/>
        <v>82391</v>
      </c>
      <c r="I39" s="574">
        <v>26</v>
      </c>
      <c r="K39" s="581">
        <v>63</v>
      </c>
      <c r="L39" s="573" t="s">
        <v>109</v>
      </c>
      <c r="M39" s="590">
        <f t="shared" si="1"/>
        <v>1260567</v>
      </c>
      <c r="O39" s="594">
        <f>'11生産者価格評価表'!BM43</f>
        <v>3168441</v>
      </c>
      <c r="P39" s="596">
        <f t="shared" si="2"/>
        <v>0.39785086735085173</v>
      </c>
    </row>
    <row r="40" spans="1:16" x14ac:dyDescent="0.2">
      <c r="A40" s="572" t="s">
        <v>425</v>
      </c>
      <c r="B40" s="573" t="s">
        <v>426</v>
      </c>
      <c r="C40" s="573">
        <v>29969</v>
      </c>
      <c r="D40" s="574">
        <v>162</v>
      </c>
      <c r="E40" s="494"/>
      <c r="F40" s="581">
        <v>263</v>
      </c>
      <c r="G40" s="582" t="s">
        <v>499</v>
      </c>
      <c r="H40" s="583">
        <f t="shared" si="0"/>
        <v>60018</v>
      </c>
      <c r="I40" s="574">
        <v>26</v>
      </c>
      <c r="K40" s="581">
        <v>64</v>
      </c>
      <c r="L40" s="573" t="s">
        <v>110</v>
      </c>
      <c r="M40" s="590">
        <f t="shared" si="1"/>
        <v>1517001</v>
      </c>
      <c r="O40" s="594">
        <f>'11生産者価格評価表'!BM44</f>
        <v>3521191</v>
      </c>
      <c r="P40" s="596">
        <f t="shared" si="2"/>
        <v>0.43082042411218252</v>
      </c>
    </row>
    <row r="41" spans="1:16" x14ac:dyDescent="0.2">
      <c r="A41" s="572" t="s">
        <v>427</v>
      </c>
      <c r="B41" s="573" t="s">
        <v>428</v>
      </c>
      <c r="C41" s="573">
        <v>1240</v>
      </c>
      <c r="D41" s="574">
        <v>163</v>
      </c>
      <c r="E41" s="494"/>
      <c r="F41" s="581">
        <v>269</v>
      </c>
      <c r="G41" s="582" t="s">
        <v>501</v>
      </c>
      <c r="H41" s="583">
        <f t="shared" si="0"/>
        <v>38342</v>
      </c>
      <c r="I41" s="574">
        <v>26</v>
      </c>
      <c r="K41" s="581">
        <v>65</v>
      </c>
      <c r="L41" s="573" t="s">
        <v>127</v>
      </c>
      <c r="M41" s="590">
        <f t="shared" si="1"/>
        <v>93564</v>
      </c>
      <c r="O41" s="594">
        <f>'11生産者価格評価表'!BM45</f>
        <v>207487</v>
      </c>
      <c r="P41" s="596">
        <f t="shared" si="2"/>
        <v>0.45093909497944451</v>
      </c>
    </row>
    <row r="42" spans="1:16" x14ac:dyDescent="0.2">
      <c r="A42" s="572" t="s">
        <v>429</v>
      </c>
      <c r="B42" s="573" t="s">
        <v>430</v>
      </c>
      <c r="C42" s="573">
        <v>7764</v>
      </c>
      <c r="D42" s="574">
        <v>163</v>
      </c>
      <c r="E42" s="494"/>
      <c r="F42" s="581">
        <v>271</v>
      </c>
      <c r="G42" s="582" t="s">
        <v>503</v>
      </c>
      <c r="H42" s="583">
        <f t="shared" si="0"/>
        <v>7821</v>
      </c>
      <c r="I42" s="574">
        <v>27</v>
      </c>
      <c r="K42" s="581">
        <v>66</v>
      </c>
      <c r="L42" s="573" t="s">
        <v>111</v>
      </c>
      <c r="M42" s="590">
        <f t="shared" si="1"/>
        <v>1408433</v>
      </c>
      <c r="O42" s="594">
        <f>'11生産者価格評価表'!BM46</f>
        <v>4384887</v>
      </c>
      <c r="P42" s="596">
        <f t="shared" si="2"/>
        <v>0.32120166380570353</v>
      </c>
    </row>
    <row r="43" spans="1:16" x14ac:dyDescent="0.2">
      <c r="A43" s="572">
        <v>1633</v>
      </c>
      <c r="B43" s="573" t="s">
        <v>431</v>
      </c>
      <c r="C43" s="573">
        <v>3074</v>
      </c>
      <c r="D43" s="574">
        <v>163</v>
      </c>
      <c r="E43" s="494"/>
      <c r="F43" s="581">
        <v>272</v>
      </c>
      <c r="G43" s="582" t="s">
        <v>729</v>
      </c>
      <c r="H43" s="583">
        <f t="shared" si="0"/>
        <v>84674</v>
      </c>
      <c r="I43" s="574">
        <v>27</v>
      </c>
      <c r="K43" s="581">
        <v>67</v>
      </c>
      <c r="L43" s="573" t="s">
        <v>112</v>
      </c>
      <c r="M43" s="590">
        <f t="shared" si="1"/>
        <v>669339</v>
      </c>
      <c r="O43" s="594">
        <f>'11生産者価格評価表'!BM47</f>
        <v>2803555</v>
      </c>
      <c r="P43" s="596">
        <f t="shared" si="2"/>
        <v>0.23874652004330216</v>
      </c>
    </row>
    <row r="44" spans="1:16" x14ac:dyDescent="0.2">
      <c r="A44" s="572" t="s">
        <v>432</v>
      </c>
      <c r="B44" s="573" t="s">
        <v>433</v>
      </c>
      <c r="C44" s="573">
        <v>28935</v>
      </c>
      <c r="D44" s="574">
        <v>164</v>
      </c>
      <c r="E44" s="494"/>
      <c r="F44" s="581">
        <v>281</v>
      </c>
      <c r="G44" s="582" t="s">
        <v>730</v>
      </c>
      <c r="H44" s="583">
        <f t="shared" si="0"/>
        <v>47538</v>
      </c>
      <c r="I44" s="574">
        <v>28</v>
      </c>
      <c r="K44" s="581">
        <v>68</v>
      </c>
      <c r="L44" s="573" t="s">
        <v>244</v>
      </c>
      <c r="M44" s="590">
        <f t="shared" si="1"/>
        <v>0</v>
      </c>
      <c r="O44" s="594">
        <f>'11生産者価格評価表'!BM48</f>
        <v>93389</v>
      </c>
      <c r="P44" s="596">
        <f t="shared" si="2"/>
        <v>0</v>
      </c>
    </row>
    <row r="45" spans="1:16" ht="12.5" thickBot="1" x14ac:dyDescent="0.25">
      <c r="A45" s="572" t="s">
        <v>434</v>
      </c>
      <c r="B45" s="573" t="s">
        <v>435</v>
      </c>
      <c r="C45" s="573">
        <v>12704</v>
      </c>
      <c r="D45" s="574">
        <v>164</v>
      </c>
      <c r="E45" s="494"/>
      <c r="F45" s="581">
        <v>289</v>
      </c>
      <c r="G45" s="582" t="s">
        <v>516</v>
      </c>
      <c r="H45" s="583">
        <f t="shared" si="0"/>
        <v>209601</v>
      </c>
      <c r="I45" s="574">
        <v>28</v>
      </c>
      <c r="K45" s="586">
        <v>69</v>
      </c>
      <c r="L45" s="577" t="s">
        <v>245</v>
      </c>
      <c r="M45" s="592">
        <f t="shared" si="1"/>
        <v>2920</v>
      </c>
      <c r="O45" s="595">
        <f>'11生産者価格評価表'!BM49</f>
        <v>275273</v>
      </c>
      <c r="P45" s="597">
        <f t="shared" si="2"/>
        <v>1.0607651313423401E-2</v>
      </c>
    </row>
    <row r="46" spans="1:16" x14ac:dyDescent="0.2">
      <c r="A46" s="572" t="s">
        <v>436</v>
      </c>
      <c r="B46" s="573" t="s">
        <v>437</v>
      </c>
      <c r="C46" s="573">
        <v>68548</v>
      </c>
      <c r="D46" s="574">
        <v>191</v>
      </c>
      <c r="E46" s="494"/>
      <c r="F46" s="581">
        <v>291</v>
      </c>
      <c r="G46" s="582" t="s">
        <v>1</v>
      </c>
      <c r="H46" s="583">
        <f t="shared" si="0"/>
        <v>189026</v>
      </c>
      <c r="I46" s="574">
        <v>29</v>
      </c>
    </row>
    <row r="47" spans="1:16" x14ac:dyDescent="0.2">
      <c r="A47" s="572" t="s">
        <v>438</v>
      </c>
      <c r="B47" s="573" t="s">
        <v>439</v>
      </c>
      <c r="C47" s="573">
        <v>938</v>
      </c>
      <c r="D47" s="574">
        <v>201</v>
      </c>
      <c r="E47" s="494"/>
      <c r="F47" s="581">
        <v>301</v>
      </c>
      <c r="G47" s="582" t="s">
        <v>2</v>
      </c>
      <c r="H47" s="583">
        <f t="shared" si="0"/>
        <v>432781</v>
      </c>
      <c r="I47" s="574">
        <v>30</v>
      </c>
    </row>
    <row r="48" spans="1:16" x14ac:dyDescent="0.2">
      <c r="A48" s="572" t="s">
        <v>440</v>
      </c>
      <c r="B48" s="573" t="s">
        <v>441</v>
      </c>
      <c r="C48" s="573">
        <v>337</v>
      </c>
      <c r="D48" s="574">
        <v>202</v>
      </c>
      <c r="E48" s="494"/>
      <c r="F48" s="581">
        <v>311</v>
      </c>
      <c r="G48" s="582" t="s">
        <v>3</v>
      </c>
      <c r="H48" s="583">
        <f t="shared" si="0"/>
        <v>158277</v>
      </c>
      <c r="I48" s="574">
        <v>31</v>
      </c>
    </row>
    <row r="49" spans="1:9" x14ac:dyDescent="0.2">
      <c r="A49" s="572" t="s">
        <v>442</v>
      </c>
      <c r="B49" s="573" t="s">
        <v>443</v>
      </c>
      <c r="C49" s="573">
        <v>7630</v>
      </c>
      <c r="D49" s="574">
        <v>202</v>
      </c>
      <c r="E49" s="494"/>
      <c r="F49" s="581">
        <v>321</v>
      </c>
      <c r="G49" s="582" t="s">
        <v>556</v>
      </c>
      <c r="H49" s="583">
        <f t="shared" si="0"/>
        <v>29724</v>
      </c>
      <c r="I49" s="574">
        <v>32</v>
      </c>
    </row>
    <row r="50" spans="1:9" x14ac:dyDescent="0.2">
      <c r="A50" s="572" t="s">
        <v>444</v>
      </c>
      <c r="B50" s="573" t="s">
        <v>445</v>
      </c>
      <c r="C50" s="573">
        <v>1324</v>
      </c>
      <c r="D50" s="574">
        <v>203</v>
      </c>
      <c r="E50" s="494"/>
      <c r="F50" s="581">
        <v>329</v>
      </c>
      <c r="G50" s="582" t="s">
        <v>558</v>
      </c>
      <c r="H50" s="583">
        <f t="shared" si="0"/>
        <v>35863</v>
      </c>
      <c r="I50" s="574">
        <v>32</v>
      </c>
    </row>
    <row r="51" spans="1:9" x14ac:dyDescent="0.2">
      <c r="A51" s="572" t="s">
        <v>446</v>
      </c>
      <c r="B51" s="573" t="s">
        <v>447</v>
      </c>
      <c r="C51" s="573">
        <v>4082</v>
      </c>
      <c r="D51" s="574">
        <v>204</v>
      </c>
      <c r="E51" s="494"/>
      <c r="F51" s="581">
        <v>331</v>
      </c>
      <c r="G51" s="582" t="s">
        <v>560</v>
      </c>
      <c r="H51" s="583">
        <f t="shared" si="0"/>
        <v>275922</v>
      </c>
      <c r="I51" s="574">
        <v>33</v>
      </c>
    </row>
    <row r="52" spans="1:9" x14ac:dyDescent="0.2">
      <c r="A52" s="572" t="s">
        <v>448</v>
      </c>
      <c r="B52" s="573" t="s">
        <v>449</v>
      </c>
      <c r="C52" s="573">
        <v>0</v>
      </c>
      <c r="D52" s="574">
        <v>204</v>
      </c>
      <c r="E52" s="494"/>
      <c r="F52" s="581">
        <v>332</v>
      </c>
      <c r="G52" s="582" t="s">
        <v>562</v>
      </c>
      <c r="H52" s="583">
        <f t="shared" si="0"/>
        <v>21092</v>
      </c>
      <c r="I52" s="574">
        <v>33</v>
      </c>
    </row>
    <row r="53" spans="1:9" x14ac:dyDescent="0.2">
      <c r="A53" s="572" t="s">
        <v>450</v>
      </c>
      <c r="B53" s="573" t="s">
        <v>451</v>
      </c>
      <c r="C53" s="573">
        <v>10815</v>
      </c>
      <c r="D53" s="574">
        <v>204</v>
      </c>
      <c r="E53" s="494"/>
      <c r="F53" s="581">
        <v>333</v>
      </c>
      <c r="G53" s="582" t="s">
        <v>731</v>
      </c>
      <c r="H53" s="583">
        <f t="shared" si="0"/>
        <v>10947</v>
      </c>
      <c r="I53" s="574">
        <v>33</v>
      </c>
    </row>
    <row r="54" spans="1:9" x14ac:dyDescent="0.2">
      <c r="A54" s="572" t="s">
        <v>452</v>
      </c>
      <c r="B54" s="573" t="s">
        <v>453</v>
      </c>
      <c r="C54" s="573">
        <v>9907</v>
      </c>
      <c r="D54" s="574">
        <v>205</v>
      </c>
      <c r="E54" s="494"/>
      <c r="F54" s="581">
        <v>339</v>
      </c>
      <c r="G54" s="582" t="s">
        <v>568</v>
      </c>
      <c r="H54" s="583">
        <f t="shared" si="0"/>
        <v>11885</v>
      </c>
      <c r="I54" s="574">
        <v>33</v>
      </c>
    </row>
    <row r="55" spans="1:9" x14ac:dyDescent="0.2">
      <c r="A55" s="572" t="s">
        <v>454</v>
      </c>
      <c r="B55" s="573" t="s">
        <v>455</v>
      </c>
      <c r="C55" s="573">
        <v>6465</v>
      </c>
      <c r="D55" s="574">
        <v>206</v>
      </c>
      <c r="E55" s="494"/>
      <c r="F55" s="581">
        <v>341</v>
      </c>
      <c r="G55" s="582" t="s">
        <v>732</v>
      </c>
      <c r="H55" s="583">
        <f t="shared" si="0"/>
        <v>40228</v>
      </c>
      <c r="I55" s="574">
        <v>34</v>
      </c>
    </row>
    <row r="56" spans="1:9" x14ac:dyDescent="0.2">
      <c r="A56" s="572" t="s">
        <v>456</v>
      </c>
      <c r="B56" s="573" t="s">
        <v>457</v>
      </c>
      <c r="C56" s="573">
        <v>14896</v>
      </c>
      <c r="D56" s="574">
        <v>207</v>
      </c>
      <c r="E56" s="494"/>
      <c r="F56" s="581">
        <v>342</v>
      </c>
      <c r="G56" s="582" t="s">
        <v>574</v>
      </c>
      <c r="H56" s="583">
        <f t="shared" si="0"/>
        <v>11335</v>
      </c>
      <c r="I56" s="574">
        <v>34</v>
      </c>
    </row>
    <row r="57" spans="1:9" x14ac:dyDescent="0.2">
      <c r="A57" s="572" t="s">
        <v>458</v>
      </c>
      <c r="B57" s="573" t="s">
        <v>459</v>
      </c>
      <c r="C57" s="573">
        <v>5114</v>
      </c>
      <c r="D57" s="574">
        <v>208</v>
      </c>
      <c r="E57" s="494"/>
      <c r="F57" s="581">
        <v>351</v>
      </c>
      <c r="G57" s="582" t="s">
        <v>576</v>
      </c>
      <c r="H57" s="583">
        <f t="shared" si="0"/>
        <v>286310</v>
      </c>
      <c r="I57" s="574">
        <v>35</v>
      </c>
    </row>
    <row r="58" spans="1:9" x14ac:dyDescent="0.2">
      <c r="A58" s="572" t="s">
        <v>460</v>
      </c>
      <c r="B58" s="573" t="s">
        <v>461</v>
      </c>
      <c r="C58" s="573">
        <v>6555</v>
      </c>
      <c r="D58" s="574">
        <v>208</v>
      </c>
      <c r="E58" s="494"/>
      <c r="F58" s="581">
        <v>352</v>
      </c>
      <c r="G58" s="582" t="s">
        <v>578</v>
      </c>
      <c r="H58" s="583">
        <f t="shared" si="0"/>
        <v>28951</v>
      </c>
      <c r="I58" s="574">
        <v>35</v>
      </c>
    </row>
    <row r="59" spans="1:9" x14ac:dyDescent="0.2">
      <c r="A59" s="572" t="s">
        <v>462</v>
      </c>
      <c r="B59" s="573" t="s">
        <v>463</v>
      </c>
      <c r="C59" s="573">
        <v>13318</v>
      </c>
      <c r="D59" s="574">
        <v>208</v>
      </c>
      <c r="E59" s="494"/>
      <c r="F59" s="581">
        <v>353</v>
      </c>
      <c r="G59" s="582" t="s">
        <v>580</v>
      </c>
      <c r="H59" s="583">
        <f t="shared" si="0"/>
        <v>1383459</v>
      </c>
      <c r="I59" s="574">
        <v>35</v>
      </c>
    </row>
    <row r="60" spans="1:9" x14ac:dyDescent="0.2">
      <c r="A60" s="572" t="s">
        <v>464</v>
      </c>
      <c r="B60" s="573" t="s">
        <v>465</v>
      </c>
      <c r="C60" s="573">
        <v>110</v>
      </c>
      <c r="D60" s="574">
        <v>208</v>
      </c>
      <c r="E60" s="494"/>
      <c r="F60" s="581">
        <v>354</v>
      </c>
      <c r="G60" s="582" t="s">
        <v>582</v>
      </c>
      <c r="H60" s="583">
        <f t="shared" si="0"/>
        <v>10623</v>
      </c>
      <c r="I60" s="574">
        <v>35</v>
      </c>
    </row>
    <row r="61" spans="1:9" x14ac:dyDescent="0.2">
      <c r="A61" s="572" t="s">
        <v>466</v>
      </c>
      <c r="B61" s="573" t="s">
        <v>467</v>
      </c>
      <c r="C61" s="573">
        <v>10077</v>
      </c>
      <c r="D61" s="574">
        <v>208</v>
      </c>
      <c r="E61" s="494"/>
      <c r="F61" s="584">
        <v>355</v>
      </c>
      <c r="G61" s="582" t="s">
        <v>586</v>
      </c>
      <c r="H61" s="583">
        <f>SUMIF($D$3:$D$188,F61,$C$3:$C$188)</f>
        <v>102503</v>
      </c>
      <c r="I61" s="575">
        <v>36</v>
      </c>
    </row>
    <row r="62" spans="1:9" x14ac:dyDescent="0.2">
      <c r="A62" s="572" t="s">
        <v>468</v>
      </c>
      <c r="B62" s="573" t="s">
        <v>469</v>
      </c>
      <c r="C62" s="573">
        <v>6410</v>
      </c>
      <c r="D62" s="574">
        <v>211</v>
      </c>
      <c r="E62" s="494"/>
      <c r="F62" s="584">
        <v>359</v>
      </c>
      <c r="G62" s="582" t="s">
        <v>733</v>
      </c>
      <c r="H62" s="583">
        <f t="shared" si="0"/>
        <v>75412</v>
      </c>
      <c r="I62" s="575">
        <v>37</v>
      </c>
    </row>
    <row r="63" spans="1:9" x14ac:dyDescent="0.2">
      <c r="A63" s="572" t="s">
        <v>470</v>
      </c>
      <c r="B63" s="573" t="s">
        <v>471</v>
      </c>
      <c r="C63" s="573">
        <v>2326</v>
      </c>
      <c r="D63" s="574">
        <v>212</v>
      </c>
      <c r="E63" s="494"/>
      <c r="F63" s="585">
        <v>391</v>
      </c>
      <c r="G63" s="582" t="s">
        <v>4</v>
      </c>
      <c r="H63" s="583">
        <f t="shared" si="0"/>
        <v>64765</v>
      </c>
      <c r="I63" s="574">
        <v>39</v>
      </c>
    </row>
    <row r="64" spans="1:9" x14ac:dyDescent="0.2">
      <c r="A64" s="572" t="s">
        <v>472</v>
      </c>
      <c r="B64" s="573" t="s">
        <v>232</v>
      </c>
      <c r="C64" s="573">
        <v>271842</v>
      </c>
      <c r="D64" s="574">
        <v>221</v>
      </c>
      <c r="E64" s="494"/>
      <c r="F64" s="581">
        <v>392</v>
      </c>
      <c r="G64" s="582" t="s">
        <v>592</v>
      </c>
      <c r="H64" s="583">
        <f t="shared" si="0"/>
        <v>18440</v>
      </c>
      <c r="I64" s="574">
        <v>39</v>
      </c>
    </row>
    <row r="65" spans="1:9" x14ac:dyDescent="0.2">
      <c r="A65" s="572" t="s">
        <v>473</v>
      </c>
      <c r="B65" s="573" t="s">
        <v>474</v>
      </c>
      <c r="C65" s="573">
        <v>18982</v>
      </c>
      <c r="D65" s="574">
        <v>222</v>
      </c>
      <c r="E65" s="494"/>
      <c r="F65" s="584">
        <v>410</v>
      </c>
      <c r="G65" s="582" t="s">
        <v>594</v>
      </c>
      <c r="H65" s="583">
        <f t="shared" si="0"/>
        <v>304914</v>
      </c>
      <c r="I65" s="574">
        <v>41</v>
      </c>
    </row>
    <row r="66" spans="1:9" x14ac:dyDescent="0.2">
      <c r="A66" s="572" t="s">
        <v>475</v>
      </c>
      <c r="B66" s="573" t="s">
        <v>476</v>
      </c>
      <c r="C66" s="573">
        <v>64965</v>
      </c>
      <c r="D66" s="574">
        <v>222</v>
      </c>
      <c r="E66" s="494"/>
      <c r="F66" s="581">
        <v>411</v>
      </c>
      <c r="G66" s="582" t="s">
        <v>596</v>
      </c>
      <c r="H66" s="583">
        <f t="shared" si="0"/>
        <v>150544</v>
      </c>
      <c r="I66" s="574">
        <v>41</v>
      </c>
    </row>
    <row r="67" spans="1:9" x14ac:dyDescent="0.2">
      <c r="A67" s="572" t="s">
        <v>477</v>
      </c>
      <c r="B67" s="573" t="s">
        <v>478</v>
      </c>
      <c r="C67" s="573">
        <v>302</v>
      </c>
      <c r="D67" s="574">
        <v>231</v>
      </c>
      <c r="E67" s="494"/>
      <c r="F67" s="581">
        <v>412</v>
      </c>
      <c r="G67" s="582" t="s">
        <v>598</v>
      </c>
      <c r="H67" s="583">
        <f t="shared" si="0"/>
        <v>156074</v>
      </c>
      <c r="I67" s="574">
        <v>41</v>
      </c>
    </row>
    <row r="68" spans="1:9" x14ac:dyDescent="0.2">
      <c r="A68" s="572" t="s">
        <v>479</v>
      </c>
      <c r="B68" s="573" t="s">
        <v>480</v>
      </c>
      <c r="C68" s="573">
        <v>2488</v>
      </c>
      <c r="D68" s="574">
        <v>231</v>
      </c>
      <c r="E68" s="494"/>
      <c r="F68" s="581">
        <v>413</v>
      </c>
      <c r="G68" s="582" t="s">
        <v>600</v>
      </c>
      <c r="H68" s="583">
        <f t="shared" ref="H68:H111" si="3">SUMIF($D$3:$D$188,F68,$C$3:$C$188)</f>
        <v>171601</v>
      </c>
      <c r="I68" s="574">
        <v>41</v>
      </c>
    </row>
    <row r="69" spans="1:9" x14ac:dyDescent="0.2">
      <c r="A69" s="572" t="s">
        <v>481</v>
      </c>
      <c r="B69" s="573" t="s">
        <v>482</v>
      </c>
      <c r="C69" s="573">
        <v>20800</v>
      </c>
      <c r="D69" s="574">
        <v>251</v>
      </c>
      <c r="E69" s="494"/>
      <c r="F69" s="581">
        <v>419</v>
      </c>
      <c r="G69" s="582" t="s">
        <v>602</v>
      </c>
      <c r="H69" s="583">
        <f t="shared" si="3"/>
        <v>147973</v>
      </c>
      <c r="I69" s="574">
        <v>41</v>
      </c>
    </row>
    <row r="70" spans="1:9" x14ac:dyDescent="0.2">
      <c r="A70" s="572" t="s">
        <v>483</v>
      </c>
      <c r="B70" s="573" t="s">
        <v>484</v>
      </c>
      <c r="C70" s="573">
        <v>21210</v>
      </c>
      <c r="D70" s="574">
        <v>252</v>
      </c>
      <c r="E70" s="494"/>
      <c r="F70" s="581">
        <v>461</v>
      </c>
      <c r="G70" s="582" t="s">
        <v>604</v>
      </c>
      <c r="H70" s="583">
        <f t="shared" si="3"/>
        <v>78096</v>
      </c>
      <c r="I70" s="574">
        <v>46</v>
      </c>
    </row>
    <row r="71" spans="1:9" x14ac:dyDescent="0.2">
      <c r="A71" s="572" t="s">
        <v>485</v>
      </c>
      <c r="B71" s="573" t="s">
        <v>236</v>
      </c>
      <c r="C71" s="573">
        <v>45953</v>
      </c>
      <c r="D71" s="574">
        <v>253</v>
      </c>
      <c r="E71" s="494"/>
      <c r="F71" s="581">
        <v>462</v>
      </c>
      <c r="G71" s="582" t="s">
        <v>734</v>
      </c>
      <c r="H71" s="583">
        <f t="shared" si="3"/>
        <v>29173</v>
      </c>
      <c r="I71" s="574">
        <v>46</v>
      </c>
    </row>
    <row r="72" spans="1:9" x14ac:dyDescent="0.2">
      <c r="A72" s="572" t="s">
        <v>486</v>
      </c>
      <c r="B72" s="573" t="s">
        <v>487</v>
      </c>
      <c r="C72" s="573">
        <v>9750</v>
      </c>
      <c r="D72" s="574">
        <v>259</v>
      </c>
      <c r="E72" s="494"/>
      <c r="F72" s="581">
        <v>471</v>
      </c>
      <c r="G72" s="582" t="s">
        <v>5</v>
      </c>
      <c r="H72" s="583">
        <f t="shared" si="3"/>
        <v>32636</v>
      </c>
      <c r="I72" s="574">
        <v>47</v>
      </c>
    </row>
    <row r="73" spans="1:9" x14ac:dyDescent="0.2">
      <c r="A73" s="572" t="s">
        <v>488</v>
      </c>
      <c r="B73" s="573" t="s">
        <v>237</v>
      </c>
      <c r="C73" s="573">
        <v>28208</v>
      </c>
      <c r="D73" s="574">
        <v>259</v>
      </c>
      <c r="E73" s="494"/>
      <c r="F73" s="581">
        <v>481</v>
      </c>
      <c r="G73" s="582" t="s">
        <v>6</v>
      </c>
      <c r="H73" s="583">
        <f t="shared" si="3"/>
        <v>133736</v>
      </c>
      <c r="I73" s="574">
        <v>48</v>
      </c>
    </row>
    <row r="74" spans="1:9" x14ac:dyDescent="0.2">
      <c r="A74" s="572" t="s">
        <v>489</v>
      </c>
      <c r="B74" s="573" t="s">
        <v>490</v>
      </c>
      <c r="C74" s="573">
        <v>25128</v>
      </c>
      <c r="D74" s="574">
        <v>261</v>
      </c>
      <c r="E74" s="494"/>
      <c r="F74" s="584">
        <v>510</v>
      </c>
      <c r="G74" s="582" t="s">
        <v>612</v>
      </c>
      <c r="H74" s="583">
        <f t="shared" si="3"/>
        <v>1293746</v>
      </c>
      <c r="I74" s="574">
        <v>51</v>
      </c>
    </row>
    <row r="75" spans="1:9" x14ac:dyDescent="0.2">
      <c r="A75" s="572">
        <v>2612</v>
      </c>
      <c r="B75" s="573" t="s">
        <v>491</v>
      </c>
      <c r="C75" s="573">
        <v>0</v>
      </c>
      <c r="D75" s="574">
        <v>261</v>
      </c>
      <c r="E75" s="494"/>
      <c r="F75" s="581">
        <v>511</v>
      </c>
      <c r="G75" s="582" t="s">
        <v>614</v>
      </c>
      <c r="H75" s="583">
        <f t="shared" si="3"/>
        <v>963195</v>
      </c>
      <c r="I75" s="574">
        <v>51</v>
      </c>
    </row>
    <row r="76" spans="1:9" x14ac:dyDescent="0.2">
      <c r="A76" s="572" t="s">
        <v>492</v>
      </c>
      <c r="B76" s="573" t="s">
        <v>493</v>
      </c>
      <c r="C76" s="573">
        <v>33774</v>
      </c>
      <c r="D76" s="574">
        <v>262</v>
      </c>
      <c r="E76" s="494"/>
      <c r="F76" s="581">
        <v>531</v>
      </c>
      <c r="G76" s="582" t="s">
        <v>7</v>
      </c>
      <c r="H76" s="583">
        <f t="shared" si="3"/>
        <v>431976</v>
      </c>
      <c r="I76" s="574">
        <v>53</v>
      </c>
    </row>
    <row r="77" spans="1:9" x14ac:dyDescent="0.2">
      <c r="A77" s="572" t="s">
        <v>494</v>
      </c>
      <c r="B77" s="573" t="s">
        <v>495</v>
      </c>
      <c r="C77" s="573">
        <v>17355</v>
      </c>
      <c r="D77" s="574">
        <v>262</v>
      </c>
      <c r="E77" s="494"/>
      <c r="F77" s="581">
        <v>551</v>
      </c>
      <c r="G77" s="582" t="s">
        <v>620</v>
      </c>
      <c r="H77" s="583">
        <f t="shared" si="3"/>
        <v>117190</v>
      </c>
      <c r="I77" s="574">
        <v>55</v>
      </c>
    </row>
    <row r="78" spans="1:9" x14ac:dyDescent="0.2">
      <c r="A78" s="572" t="s">
        <v>496</v>
      </c>
      <c r="B78" s="573" t="s">
        <v>497</v>
      </c>
      <c r="C78" s="573">
        <v>31262</v>
      </c>
      <c r="D78" s="574">
        <v>262</v>
      </c>
      <c r="E78" s="494"/>
      <c r="F78" s="581">
        <v>552</v>
      </c>
      <c r="G78" s="582" t="s">
        <v>622</v>
      </c>
      <c r="H78" s="583">
        <f t="shared" si="3"/>
        <v>121466</v>
      </c>
      <c r="I78" s="574">
        <v>55</v>
      </c>
    </row>
    <row r="79" spans="1:9" x14ac:dyDescent="0.2">
      <c r="A79" s="572" t="s">
        <v>498</v>
      </c>
      <c r="B79" s="573" t="s">
        <v>499</v>
      </c>
      <c r="C79" s="573">
        <v>60018</v>
      </c>
      <c r="D79" s="574">
        <v>263</v>
      </c>
      <c r="E79" s="494"/>
      <c r="F79" s="581">
        <v>553</v>
      </c>
      <c r="G79" s="582" t="s">
        <v>735</v>
      </c>
      <c r="H79" s="583">
        <f t="shared" si="3"/>
        <v>0</v>
      </c>
      <c r="I79" s="574">
        <v>55</v>
      </c>
    </row>
    <row r="80" spans="1:9" x14ac:dyDescent="0.2">
      <c r="A80" s="572" t="s">
        <v>500</v>
      </c>
      <c r="B80" s="573" t="s">
        <v>501</v>
      </c>
      <c r="C80" s="573">
        <v>38342</v>
      </c>
      <c r="D80" s="574">
        <v>269</v>
      </c>
      <c r="E80" s="494"/>
      <c r="F80" s="581">
        <v>571</v>
      </c>
      <c r="G80" s="582" t="s">
        <v>736</v>
      </c>
      <c r="H80" s="583">
        <f t="shared" si="3"/>
        <v>90812</v>
      </c>
      <c r="I80" s="574">
        <v>57</v>
      </c>
    </row>
    <row r="81" spans="1:9" x14ac:dyDescent="0.2">
      <c r="A81" s="572" t="s">
        <v>502</v>
      </c>
      <c r="B81" s="573" t="s">
        <v>503</v>
      </c>
      <c r="C81" s="573">
        <v>7821</v>
      </c>
      <c r="D81" s="574">
        <v>271</v>
      </c>
      <c r="E81" s="494"/>
      <c r="F81" s="581">
        <v>572</v>
      </c>
      <c r="G81" s="582" t="s">
        <v>737</v>
      </c>
      <c r="H81" s="583">
        <f t="shared" si="3"/>
        <v>419939</v>
      </c>
      <c r="I81" s="574">
        <v>57</v>
      </c>
    </row>
    <row r="82" spans="1:9" x14ac:dyDescent="0.2">
      <c r="A82" s="572">
        <v>2712</v>
      </c>
      <c r="B82" s="573" t="s">
        <v>504</v>
      </c>
      <c r="C82" s="573">
        <v>0</v>
      </c>
      <c r="D82" s="574">
        <v>271</v>
      </c>
      <c r="E82" s="494"/>
      <c r="F82" s="581">
        <v>573</v>
      </c>
      <c r="G82" s="582" t="s">
        <v>738</v>
      </c>
      <c r="H82" s="583">
        <f t="shared" si="3"/>
        <v>0</v>
      </c>
      <c r="I82" s="574">
        <v>57</v>
      </c>
    </row>
    <row r="83" spans="1:9" x14ac:dyDescent="0.2">
      <c r="A83" s="572" t="s">
        <v>505</v>
      </c>
      <c r="B83" s="573" t="s">
        <v>506</v>
      </c>
      <c r="C83" s="573">
        <v>3077</v>
      </c>
      <c r="D83" s="574">
        <v>272</v>
      </c>
      <c r="E83" s="494"/>
      <c r="F83" s="581">
        <v>574</v>
      </c>
      <c r="G83" s="582" t="s">
        <v>739</v>
      </c>
      <c r="H83" s="583">
        <f t="shared" si="3"/>
        <v>60296</v>
      </c>
      <c r="I83" s="574">
        <v>57</v>
      </c>
    </row>
    <row r="84" spans="1:9" x14ac:dyDescent="0.2">
      <c r="A84" s="572" t="s">
        <v>507</v>
      </c>
      <c r="B84" s="573" t="s">
        <v>508</v>
      </c>
      <c r="C84" s="573">
        <v>81597</v>
      </c>
      <c r="D84" s="574">
        <v>272</v>
      </c>
      <c r="E84" s="494"/>
      <c r="F84" s="581">
        <v>575</v>
      </c>
      <c r="G84" s="582" t="s">
        <v>644</v>
      </c>
      <c r="H84" s="583">
        <f t="shared" si="3"/>
        <v>12913</v>
      </c>
      <c r="I84" s="574">
        <v>57</v>
      </c>
    </row>
    <row r="85" spans="1:9" x14ac:dyDescent="0.2">
      <c r="A85" s="572" t="s">
        <v>509</v>
      </c>
      <c r="B85" s="573" t="s">
        <v>510</v>
      </c>
      <c r="C85" s="573">
        <v>30163</v>
      </c>
      <c r="D85" s="574">
        <v>281</v>
      </c>
      <c r="E85" s="494"/>
      <c r="F85" s="581">
        <v>577</v>
      </c>
      <c r="G85" s="582" t="s">
        <v>648</v>
      </c>
      <c r="H85" s="583">
        <f t="shared" si="3"/>
        <v>26421</v>
      </c>
      <c r="I85" s="574">
        <v>57</v>
      </c>
    </row>
    <row r="86" spans="1:9" x14ac:dyDescent="0.2">
      <c r="A86" s="572" t="s">
        <v>511</v>
      </c>
      <c r="B86" s="573" t="s">
        <v>512</v>
      </c>
      <c r="C86" s="573">
        <v>17375</v>
      </c>
      <c r="D86" s="574">
        <v>281</v>
      </c>
      <c r="E86" s="494"/>
      <c r="F86" s="581">
        <v>578</v>
      </c>
      <c r="G86" s="582" t="s">
        <v>740</v>
      </c>
      <c r="H86" s="583">
        <f t="shared" si="3"/>
        <v>103994</v>
      </c>
      <c r="I86" s="574">
        <v>57</v>
      </c>
    </row>
    <row r="87" spans="1:9" x14ac:dyDescent="0.2">
      <c r="A87" s="572" t="s">
        <v>513</v>
      </c>
      <c r="B87" s="573" t="s">
        <v>514</v>
      </c>
      <c r="C87" s="573">
        <v>33399</v>
      </c>
      <c r="D87" s="574">
        <v>289</v>
      </c>
      <c r="E87" s="494"/>
      <c r="F87" s="581">
        <v>579</v>
      </c>
      <c r="G87" s="582" t="s">
        <v>654</v>
      </c>
      <c r="H87" s="583">
        <f t="shared" si="3"/>
        <v>53631</v>
      </c>
      <c r="I87" s="574">
        <v>57</v>
      </c>
    </row>
    <row r="88" spans="1:9" x14ac:dyDescent="0.2">
      <c r="A88" s="572" t="s">
        <v>515</v>
      </c>
      <c r="B88" s="573" t="s">
        <v>516</v>
      </c>
      <c r="C88" s="573">
        <v>176202</v>
      </c>
      <c r="D88" s="574">
        <v>289</v>
      </c>
      <c r="E88" s="494"/>
      <c r="F88" s="581">
        <v>591</v>
      </c>
      <c r="G88" s="582" t="s">
        <v>656</v>
      </c>
      <c r="H88" s="583">
        <f t="shared" si="3"/>
        <v>51520</v>
      </c>
      <c r="I88" s="574">
        <v>59</v>
      </c>
    </row>
    <row r="89" spans="1:9" x14ac:dyDescent="0.2">
      <c r="A89" s="572" t="s">
        <v>517</v>
      </c>
      <c r="B89" s="573" t="s">
        <v>518</v>
      </c>
      <c r="C89" s="573">
        <v>3204</v>
      </c>
      <c r="D89" s="574">
        <v>291</v>
      </c>
      <c r="E89" s="494"/>
      <c r="F89" s="581">
        <v>592</v>
      </c>
      <c r="G89" s="582" t="s">
        <v>658</v>
      </c>
      <c r="H89" s="583">
        <f t="shared" si="3"/>
        <v>22914</v>
      </c>
      <c r="I89" s="574">
        <v>59</v>
      </c>
    </row>
    <row r="90" spans="1:9" x14ac:dyDescent="0.2">
      <c r="A90" s="572" t="s">
        <v>519</v>
      </c>
      <c r="B90" s="573" t="s">
        <v>520</v>
      </c>
      <c r="C90" s="573">
        <v>23931</v>
      </c>
      <c r="D90" s="574">
        <v>291</v>
      </c>
      <c r="E90" s="494"/>
      <c r="F90" s="581">
        <v>593</v>
      </c>
      <c r="G90" s="582" t="s">
        <v>660</v>
      </c>
      <c r="H90" s="583">
        <f t="shared" si="3"/>
        <v>292213</v>
      </c>
      <c r="I90" s="574">
        <v>59</v>
      </c>
    </row>
    <row r="91" spans="1:9" x14ac:dyDescent="0.2">
      <c r="A91" s="572" t="s">
        <v>521</v>
      </c>
      <c r="B91" s="573" t="s">
        <v>522</v>
      </c>
      <c r="C91" s="573">
        <v>49681</v>
      </c>
      <c r="D91" s="574">
        <v>291</v>
      </c>
      <c r="E91" s="494"/>
      <c r="F91" s="581">
        <v>594</v>
      </c>
      <c r="G91" s="582" t="s">
        <v>662</v>
      </c>
      <c r="H91" s="583">
        <f t="shared" si="3"/>
        <v>12925</v>
      </c>
      <c r="I91" s="574">
        <v>59</v>
      </c>
    </row>
    <row r="92" spans="1:9" x14ac:dyDescent="0.2">
      <c r="A92" s="572" t="s">
        <v>523</v>
      </c>
      <c r="B92" s="573" t="s">
        <v>524</v>
      </c>
      <c r="C92" s="573">
        <v>36392</v>
      </c>
      <c r="D92" s="574">
        <v>291</v>
      </c>
      <c r="E92" s="494"/>
      <c r="F92" s="581">
        <v>595</v>
      </c>
      <c r="G92" s="582" t="s">
        <v>664</v>
      </c>
      <c r="H92" s="583">
        <f t="shared" si="3"/>
        <v>46850</v>
      </c>
      <c r="I92" s="574">
        <v>59</v>
      </c>
    </row>
    <row r="93" spans="1:9" x14ac:dyDescent="0.2">
      <c r="A93" s="572" t="s">
        <v>525</v>
      </c>
      <c r="B93" s="573" t="s">
        <v>526</v>
      </c>
      <c r="C93" s="573">
        <v>75818</v>
      </c>
      <c r="D93" s="574">
        <v>291</v>
      </c>
      <c r="E93" s="494"/>
      <c r="F93" s="581">
        <v>611</v>
      </c>
      <c r="G93" s="582" t="s">
        <v>8</v>
      </c>
      <c r="H93" s="583">
        <f t="shared" si="3"/>
        <v>370995</v>
      </c>
      <c r="I93" s="574">
        <v>61</v>
      </c>
    </row>
    <row r="94" spans="1:9" x14ac:dyDescent="0.2">
      <c r="A94" s="572" t="s">
        <v>527</v>
      </c>
      <c r="B94" s="573" t="s">
        <v>528</v>
      </c>
      <c r="C94" s="573">
        <v>1631</v>
      </c>
      <c r="D94" s="574">
        <v>301</v>
      </c>
      <c r="E94" s="494"/>
      <c r="F94" s="581">
        <v>631</v>
      </c>
      <c r="G94" s="582" t="s">
        <v>741</v>
      </c>
      <c r="H94" s="583">
        <f t="shared" si="3"/>
        <v>649434</v>
      </c>
      <c r="I94" s="574">
        <v>63</v>
      </c>
    </row>
    <row r="95" spans="1:9" x14ac:dyDescent="0.2">
      <c r="A95" s="572" t="s">
        <v>529</v>
      </c>
      <c r="B95" s="573" t="s">
        <v>530</v>
      </c>
      <c r="C95" s="573">
        <v>6947</v>
      </c>
      <c r="D95" s="574">
        <v>301</v>
      </c>
      <c r="E95" s="494"/>
      <c r="F95" s="581">
        <v>632</v>
      </c>
      <c r="G95" s="582" t="s">
        <v>742</v>
      </c>
      <c r="H95" s="583">
        <f t="shared" si="3"/>
        <v>611133</v>
      </c>
      <c r="I95" s="574">
        <v>63</v>
      </c>
    </row>
    <row r="96" spans="1:9" x14ac:dyDescent="0.2">
      <c r="A96" s="572" t="s">
        <v>531</v>
      </c>
      <c r="B96" s="573" t="s">
        <v>532</v>
      </c>
      <c r="C96" s="573">
        <v>19266</v>
      </c>
      <c r="D96" s="574">
        <v>301</v>
      </c>
      <c r="E96" s="494"/>
      <c r="F96" s="581">
        <v>641</v>
      </c>
      <c r="G96" s="582" t="s">
        <v>678</v>
      </c>
      <c r="H96" s="583">
        <f t="shared" si="3"/>
        <v>932835</v>
      </c>
      <c r="I96" s="574">
        <v>64</v>
      </c>
    </row>
    <row r="97" spans="1:9" x14ac:dyDescent="0.2">
      <c r="A97" s="572" t="s">
        <v>533</v>
      </c>
      <c r="B97" s="573" t="s">
        <v>534</v>
      </c>
      <c r="C97" s="573">
        <v>27333</v>
      </c>
      <c r="D97" s="574">
        <v>301</v>
      </c>
      <c r="E97" s="494"/>
      <c r="F97" s="581">
        <v>642</v>
      </c>
      <c r="G97" s="582" t="s">
        <v>680</v>
      </c>
      <c r="H97" s="583">
        <f t="shared" si="3"/>
        <v>48804</v>
      </c>
      <c r="I97" s="574">
        <v>64</v>
      </c>
    </row>
    <row r="98" spans="1:9" x14ac:dyDescent="0.2">
      <c r="A98" s="572" t="s">
        <v>535</v>
      </c>
      <c r="B98" s="573" t="s">
        <v>536</v>
      </c>
      <c r="C98" s="573">
        <v>20448</v>
      </c>
      <c r="D98" s="574">
        <v>301</v>
      </c>
      <c r="E98" s="494"/>
      <c r="F98" s="581">
        <v>643</v>
      </c>
      <c r="G98" s="582" t="s">
        <v>682</v>
      </c>
      <c r="H98" s="583">
        <f t="shared" si="3"/>
        <v>275063</v>
      </c>
      <c r="I98" s="574">
        <v>64</v>
      </c>
    </row>
    <row r="99" spans="1:9" x14ac:dyDescent="0.2">
      <c r="A99" s="572" t="s">
        <v>537</v>
      </c>
      <c r="B99" s="573" t="s">
        <v>538</v>
      </c>
      <c r="C99" s="573">
        <v>193092</v>
      </c>
      <c r="D99" s="574">
        <v>301</v>
      </c>
      <c r="E99" s="494"/>
      <c r="F99" s="581">
        <v>644</v>
      </c>
      <c r="G99" s="582" t="s">
        <v>684</v>
      </c>
      <c r="H99" s="583">
        <f t="shared" si="3"/>
        <v>260299</v>
      </c>
      <c r="I99" s="574">
        <v>64</v>
      </c>
    </row>
    <row r="100" spans="1:9" x14ac:dyDescent="0.2">
      <c r="A100" s="572" t="s">
        <v>539</v>
      </c>
      <c r="B100" s="573" t="s">
        <v>540</v>
      </c>
      <c r="C100" s="573">
        <v>10082</v>
      </c>
      <c r="D100" s="574">
        <v>301</v>
      </c>
      <c r="E100" s="494"/>
      <c r="F100" s="581">
        <v>659</v>
      </c>
      <c r="G100" s="582" t="s">
        <v>127</v>
      </c>
      <c r="H100" s="583">
        <f t="shared" si="3"/>
        <v>93564</v>
      </c>
      <c r="I100" s="574">
        <v>65</v>
      </c>
    </row>
    <row r="101" spans="1:9" x14ac:dyDescent="0.2">
      <c r="A101" s="572" t="s">
        <v>541</v>
      </c>
      <c r="B101" s="573" t="s">
        <v>542</v>
      </c>
      <c r="C101" s="573">
        <v>153982</v>
      </c>
      <c r="D101" s="574">
        <v>301</v>
      </c>
      <c r="E101" s="494"/>
      <c r="F101" s="581">
        <v>661</v>
      </c>
      <c r="G101" s="582" t="s">
        <v>743</v>
      </c>
      <c r="H101" s="583">
        <f t="shared" si="3"/>
        <v>58327</v>
      </c>
      <c r="I101" s="574">
        <v>66</v>
      </c>
    </row>
    <row r="102" spans="1:9" x14ac:dyDescent="0.2">
      <c r="A102" s="572" t="s">
        <v>543</v>
      </c>
      <c r="B102" s="573" t="s">
        <v>544</v>
      </c>
      <c r="C102" s="573">
        <v>3212</v>
      </c>
      <c r="D102" s="574">
        <v>311</v>
      </c>
      <c r="E102" s="494"/>
      <c r="F102" s="581">
        <v>662</v>
      </c>
      <c r="G102" s="582" t="s">
        <v>691</v>
      </c>
      <c r="H102" s="583">
        <f t="shared" si="3"/>
        <v>44918</v>
      </c>
      <c r="I102" s="574">
        <v>66</v>
      </c>
    </row>
    <row r="103" spans="1:9" x14ac:dyDescent="0.2">
      <c r="A103" s="572" t="s">
        <v>545</v>
      </c>
      <c r="B103" s="573" t="s">
        <v>546</v>
      </c>
      <c r="C103" s="573">
        <v>63937</v>
      </c>
      <c r="D103" s="574">
        <v>311</v>
      </c>
      <c r="E103" s="494"/>
      <c r="F103" s="581">
        <v>663</v>
      </c>
      <c r="G103" s="582" t="s">
        <v>744</v>
      </c>
      <c r="H103" s="583">
        <f t="shared" si="3"/>
        <v>193623</v>
      </c>
      <c r="I103" s="574">
        <v>66</v>
      </c>
    </row>
    <row r="104" spans="1:9" x14ac:dyDescent="0.2">
      <c r="A104" s="572" t="s">
        <v>547</v>
      </c>
      <c r="B104" s="573" t="s">
        <v>548</v>
      </c>
      <c r="C104" s="573">
        <v>50674</v>
      </c>
      <c r="D104" s="574">
        <v>311</v>
      </c>
      <c r="E104" s="494"/>
      <c r="F104" s="581">
        <v>669</v>
      </c>
      <c r="G104" s="582" t="s">
        <v>697</v>
      </c>
      <c r="H104" s="583">
        <f t="shared" si="3"/>
        <v>1111565</v>
      </c>
      <c r="I104" s="574">
        <v>66</v>
      </c>
    </row>
    <row r="105" spans="1:9" x14ac:dyDescent="0.2">
      <c r="A105" s="572" t="s">
        <v>549</v>
      </c>
      <c r="B105" s="573" t="s">
        <v>550</v>
      </c>
      <c r="C105" s="573">
        <v>16755</v>
      </c>
      <c r="D105" s="574">
        <v>311</v>
      </c>
      <c r="E105" s="494"/>
      <c r="F105" s="581">
        <v>671</v>
      </c>
      <c r="G105" s="582" t="s">
        <v>699</v>
      </c>
      <c r="H105" s="583">
        <f t="shared" si="3"/>
        <v>34602</v>
      </c>
      <c r="I105" s="574">
        <v>67</v>
      </c>
    </row>
    <row r="106" spans="1:9" x14ac:dyDescent="0.2">
      <c r="A106" s="572" t="s">
        <v>551</v>
      </c>
      <c r="B106" s="573" t="s">
        <v>552</v>
      </c>
      <c r="C106" s="573">
        <v>2078</v>
      </c>
      <c r="D106" s="574">
        <v>311</v>
      </c>
      <c r="E106" s="494"/>
      <c r="F106" s="581">
        <v>672</v>
      </c>
      <c r="G106" s="582" t="s">
        <v>701</v>
      </c>
      <c r="H106" s="583">
        <f t="shared" si="3"/>
        <v>345854</v>
      </c>
      <c r="I106" s="574">
        <v>67</v>
      </c>
    </row>
    <row r="107" spans="1:9" x14ac:dyDescent="0.2">
      <c r="A107" s="572" t="s">
        <v>553</v>
      </c>
      <c r="B107" s="573" t="s">
        <v>554</v>
      </c>
      <c r="C107" s="573">
        <v>21621</v>
      </c>
      <c r="D107" s="574">
        <v>311</v>
      </c>
      <c r="E107" s="494"/>
      <c r="F107" s="581">
        <v>673</v>
      </c>
      <c r="G107" s="582" t="s">
        <v>703</v>
      </c>
      <c r="H107" s="583">
        <f t="shared" si="3"/>
        <v>105126</v>
      </c>
      <c r="I107" s="574">
        <v>67</v>
      </c>
    </row>
    <row r="108" spans="1:9" x14ac:dyDescent="0.2">
      <c r="A108" s="572" t="s">
        <v>555</v>
      </c>
      <c r="B108" s="573" t="s">
        <v>556</v>
      </c>
      <c r="C108" s="573">
        <v>29724</v>
      </c>
      <c r="D108" s="574">
        <v>321</v>
      </c>
      <c r="E108" s="494"/>
      <c r="F108" s="581">
        <v>674</v>
      </c>
      <c r="G108" s="582" t="s">
        <v>705</v>
      </c>
      <c r="H108" s="583">
        <f t="shared" si="3"/>
        <v>88377</v>
      </c>
      <c r="I108" s="574">
        <v>67</v>
      </c>
    </row>
    <row r="109" spans="1:9" x14ac:dyDescent="0.2">
      <c r="A109" s="572" t="s">
        <v>557</v>
      </c>
      <c r="B109" s="573" t="s">
        <v>558</v>
      </c>
      <c r="C109" s="573">
        <v>35863</v>
      </c>
      <c r="D109" s="574">
        <v>329</v>
      </c>
      <c r="E109" s="494"/>
      <c r="F109" s="581">
        <v>679</v>
      </c>
      <c r="G109" s="582" t="s">
        <v>707</v>
      </c>
      <c r="H109" s="583">
        <f t="shared" si="3"/>
        <v>95380</v>
      </c>
      <c r="I109" s="574">
        <v>67</v>
      </c>
    </row>
    <row r="110" spans="1:9" x14ac:dyDescent="0.2">
      <c r="A110" s="572" t="s">
        <v>559</v>
      </c>
      <c r="B110" s="573" t="s">
        <v>560</v>
      </c>
      <c r="C110" s="573">
        <v>275922</v>
      </c>
      <c r="D110" s="574">
        <v>331</v>
      </c>
      <c r="E110" s="494"/>
      <c r="F110" s="581">
        <v>681</v>
      </c>
      <c r="G110" s="582" t="s">
        <v>745</v>
      </c>
      <c r="H110" s="583">
        <f t="shared" si="3"/>
        <v>0</v>
      </c>
      <c r="I110" s="574">
        <v>68</v>
      </c>
    </row>
    <row r="111" spans="1:9" x14ac:dyDescent="0.2">
      <c r="A111" s="572" t="s">
        <v>561</v>
      </c>
      <c r="B111" s="573" t="s">
        <v>562</v>
      </c>
      <c r="C111" s="573">
        <v>21092</v>
      </c>
      <c r="D111" s="574">
        <v>332</v>
      </c>
      <c r="E111" s="494"/>
      <c r="F111" s="586">
        <v>691</v>
      </c>
      <c r="G111" s="587" t="s">
        <v>746</v>
      </c>
      <c r="H111" s="588">
        <f t="shared" si="3"/>
        <v>2920</v>
      </c>
      <c r="I111" s="578">
        <v>69</v>
      </c>
    </row>
    <row r="112" spans="1:9" x14ac:dyDescent="0.2">
      <c r="A112" s="572" t="s">
        <v>563</v>
      </c>
      <c r="B112" s="573" t="s">
        <v>564</v>
      </c>
      <c r="C112" s="573">
        <v>6745</v>
      </c>
      <c r="D112" s="574">
        <v>333</v>
      </c>
      <c r="E112" s="494"/>
      <c r="F112" s="494"/>
      <c r="G112" s="494"/>
      <c r="I112" s="494"/>
    </row>
    <row r="113" spans="1:9" x14ac:dyDescent="0.2">
      <c r="A113" s="572" t="s">
        <v>565</v>
      </c>
      <c r="B113" s="573" t="s">
        <v>566</v>
      </c>
      <c r="C113" s="573">
        <v>4202</v>
      </c>
      <c r="D113" s="574">
        <v>333</v>
      </c>
      <c r="E113" s="494"/>
      <c r="F113" s="494"/>
      <c r="G113" s="494"/>
      <c r="I113" s="494"/>
    </row>
    <row r="114" spans="1:9" x14ac:dyDescent="0.2">
      <c r="A114" s="572" t="s">
        <v>567</v>
      </c>
      <c r="B114" s="573" t="s">
        <v>568</v>
      </c>
      <c r="C114" s="573">
        <v>11885</v>
      </c>
      <c r="D114" s="574">
        <v>339</v>
      </c>
      <c r="E114" s="494"/>
      <c r="F114" s="494"/>
      <c r="G114" s="494"/>
      <c r="I114" s="494"/>
    </row>
    <row r="115" spans="1:9" x14ac:dyDescent="0.2">
      <c r="A115" s="572" t="s">
        <v>569</v>
      </c>
      <c r="B115" s="573" t="s">
        <v>570</v>
      </c>
      <c r="C115" s="573">
        <v>24386</v>
      </c>
      <c r="D115" s="574">
        <v>341</v>
      </c>
      <c r="E115" s="494"/>
      <c r="F115" s="494"/>
      <c r="G115" s="494"/>
      <c r="I115" s="494"/>
    </row>
    <row r="116" spans="1:9" x14ac:dyDescent="0.2">
      <c r="A116" s="572" t="s">
        <v>571</v>
      </c>
      <c r="B116" s="573" t="s">
        <v>572</v>
      </c>
      <c r="C116" s="573">
        <v>15842</v>
      </c>
      <c r="D116" s="574">
        <v>341</v>
      </c>
      <c r="E116" s="494"/>
      <c r="F116" s="494"/>
      <c r="G116" s="494"/>
      <c r="I116" s="494"/>
    </row>
    <row r="117" spans="1:9" x14ac:dyDescent="0.2">
      <c r="A117" s="572" t="s">
        <v>573</v>
      </c>
      <c r="B117" s="573" t="s">
        <v>574</v>
      </c>
      <c r="C117" s="573">
        <v>11335</v>
      </c>
      <c r="D117" s="574">
        <v>342</v>
      </c>
      <c r="E117" s="494"/>
      <c r="F117" s="494"/>
      <c r="G117" s="494"/>
      <c r="I117" s="494"/>
    </row>
    <row r="118" spans="1:9" x14ac:dyDescent="0.2">
      <c r="A118" s="572" t="s">
        <v>575</v>
      </c>
      <c r="B118" s="573" t="s">
        <v>576</v>
      </c>
      <c r="C118" s="573">
        <v>286310</v>
      </c>
      <c r="D118" s="574">
        <v>351</v>
      </c>
      <c r="E118" s="494"/>
      <c r="F118" s="494"/>
      <c r="G118" s="494"/>
      <c r="I118" s="494"/>
    </row>
    <row r="119" spans="1:9" x14ac:dyDescent="0.2">
      <c r="A119" s="572" t="s">
        <v>577</v>
      </c>
      <c r="B119" s="573" t="s">
        <v>578</v>
      </c>
      <c r="C119" s="573">
        <v>28951</v>
      </c>
      <c r="D119" s="574">
        <v>352</v>
      </c>
      <c r="E119" s="494"/>
      <c r="F119" s="494"/>
      <c r="G119" s="494"/>
      <c r="I119" s="494"/>
    </row>
    <row r="120" spans="1:9" x14ac:dyDescent="0.2">
      <c r="A120" s="572" t="s">
        <v>579</v>
      </c>
      <c r="B120" s="573" t="s">
        <v>580</v>
      </c>
      <c r="C120" s="573">
        <v>1383459</v>
      </c>
      <c r="D120" s="574">
        <v>353</v>
      </c>
      <c r="E120" s="494"/>
      <c r="F120" s="494"/>
      <c r="G120" s="494"/>
      <c r="I120" s="494"/>
    </row>
    <row r="121" spans="1:9" x14ac:dyDescent="0.2">
      <c r="A121" s="572" t="s">
        <v>581</v>
      </c>
      <c r="B121" s="573" t="s">
        <v>582</v>
      </c>
      <c r="C121" s="573">
        <v>10623</v>
      </c>
      <c r="D121" s="574">
        <v>354</v>
      </c>
      <c r="E121" s="494"/>
      <c r="F121" s="494"/>
      <c r="G121" s="494"/>
      <c r="I121" s="494"/>
    </row>
    <row r="122" spans="1:9" x14ac:dyDescent="0.2">
      <c r="A122" s="572" t="s">
        <v>583</v>
      </c>
      <c r="B122" s="573" t="s">
        <v>584</v>
      </c>
      <c r="C122" s="573">
        <v>19256</v>
      </c>
      <c r="D122" s="574">
        <v>359</v>
      </c>
      <c r="E122" s="494"/>
      <c r="F122" s="494"/>
      <c r="G122" s="494"/>
      <c r="I122" s="494"/>
    </row>
    <row r="123" spans="1:9" x14ac:dyDescent="0.2">
      <c r="A123" s="572" t="s">
        <v>585</v>
      </c>
      <c r="B123" s="573" t="s">
        <v>586</v>
      </c>
      <c r="C123" s="573">
        <v>102503</v>
      </c>
      <c r="D123" s="575">
        <v>355</v>
      </c>
      <c r="E123" s="494"/>
      <c r="F123" s="494"/>
      <c r="G123" s="494"/>
      <c r="I123" s="494"/>
    </row>
    <row r="124" spans="1:9" x14ac:dyDescent="0.2">
      <c r="A124" s="572" t="s">
        <v>587</v>
      </c>
      <c r="B124" s="573" t="s">
        <v>242</v>
      </c>
      <c r="C124" s="573">
        <v>56156</v>
      </c>
      <c r="D124" s="574">
        <v>359</v>
      </c>
      <c r="E124" s="494"/>
      <c r="F124" s="494"/>
      <c r="G124" s="494"/>
      <c r="I124" s="494"/>
    </row>
    <row r="125" spans="1:9" x14ac:dyDescent="0.2">
      <c r="A125" s="572" t="s">
        <v>588</v>
      </c>
      <c r="B125" s="573" t="s">
        <v>589</v>
      </c>
      <c r="C125" s="573">
        <v>2602</v>
      </c>
      <c r="D125" s="574">
        <v>391</v>
      </c>
      <c r="E125" s="494"/>
      <c r="F125" s="494"/>
      <c r="G125" s="494"/>
      <c r="I125" s="494"/>
    </row>
    <row r="126" spans="1:9" x14ac:dyDescent="0.2">
      <c r="A126" s="572" t="s">
        <v>590</v>
      </c>
      <c r="B126" s="573" t="s">
        <v>4</v>
      </c>
      <c r="C126" s="573">
        <v>62163</v>
      </c>
      <c r="D126" s="574">
        <v>391</v>
      </c>
      <c r="E126" s="494"/>
      <c r="F126" s="494"/>
      <c r="G126" s="494"/>
      <c r="I126" s="494"/>
    </row>
    <row r="127" spans="1:9" x14ac:dyDescent="0.2">
      <c r="A127" s="572" t="s">
        <v>591</v>
      </c>
      <c r="B127" s="573" t="s">
        <v>592</v>
      </c>
      <c r="C127" s="573">
        <v>18440</v>
      </c>
      <c r="D127" s="574">
        <v>392</v>
      </c>
      <c r="E127" s="494"/>
      <c r="F127" s="494"/>
      <c r="G127" s="494"/>
      <c r="I127" s="494"/>
    </row>
    <row r="128" spans="1:9" x14ac:dyDescent="0.2">
      <c r="A128" s="572" t="s">
        <v>593</v>
      </c>
      <c r="B128" s="573" t="s">
        <v>594</v>
      </c>
      <c r="C128" s="573">
        <v>304914</v>
      </c>
      <c r="D128" s="575">
        <v>410</v>
      </c>
      <c r="E128" s="494"/>
      <c r="F128" s="494"/>
      <c r="G128" s="494"/>
      <c r="I128" s="494"/>
    </row>
    <row r="129" spans="1:9" x14ac:dyDescent="0.2">
      <c r="A129" s="572" t="s">
        <v>595</v>
      </c>
      <c r="B129" s="573" t="s">
        <v>596</v>
      </c>
      <c r="C129" s="573">
        <v>150544</v>
      </c>
      <c r="D129" s="574">
        <v>411</v>
      </c>
      <c r="E129" s="494"/>
      <c r="F129" s="494"/>
      <c r="G129" s="494"/>
      <c r="I129" s="494"/>
    </row>
    <row r="130" spans="1:9" x14ac:dyDescent="0.2">
      <c r="A130" s="572" t="s">
        <v>597</v>
      </c>
      <c r="B130" s="573" t="s">
        <v>598</v>
      </c>
      <c r="C130" s="573">
        <v>156074</v>
      </c>
      <c r="D130" s="574">
        <v>412</v>
      </c>
      <c r="E130" s="494"/>
      <c r="F130" s="494"/>
      <c r="G130" s="494"/>
      <c r="I130" s="494"/>
    </row>
    <row r="131" spans="1:9" x14ac:dyDescent="0.2">
      <c r="A131" s="572" t="s">
        <v>599</v>
      </c>
      <c r="B131" s="573" t="s">
        <v>600</v>
      </c>
      <c r="C131" s="573">
        <v>171601</v>
      </c>
      <c r="D131" s="574">
        <v>413</v>
      </c>
      <c r="E131" s="494"/>
      <c r="F131" s="494"/>
      <c r="G131" s="494"/>
      <c r="I131" s="494"/>
    </row>
    <row r="132" spans="1:9" x14ac:dyDescent="0.2">
      <c r="A132" s="572" t="s">
        <v>601</v>
      </c>
      <c r="B132" s="573" t="s">
        <v>602</v>
      </c>
      <c r="C132" s="573">
        <v>147973</v>
      </c>
      <c r="D132" s="574">
        <v>419</v>
      </c>
      <c r="E132" s="494"/>
      <c r="F132" s="494"/>
      <c r="G132" s="494"/>
      <c r="I132" s="494"/>
    </row>
    <row r="133" spans="1:9" x14ac:dyDescent="0.2">
      <c r="A133" s="572" t="s">
        <v>603</v>
      </c>
      <c r="B133" s="573" t="s">
        <v>604</v>
      </c>
      <c r="C133" s="573">
        <v>78096</v>
      </c>
      <c r="D133" s="574">
        <v>461</v>
      </c>
      <c r="E133" s="494"/>
      <c r="F133" s="494"/>
      <c r="G133" s="494"/>
      <c r="I133" s="494"/>
    </row>
    <row r="134" spans="1:9" x14ac:dyDescent="0.2">
      <c r="A134" s="572" t="s">
        <v>605</v>
      </c>
      <c r="B134" s="573" t="s">
        <v>606</v>
      </c>
      <c r="C134" s="573">
        <v>28643</v>
      </c>
      <c r="D134" s="574">
        <v>462</v>
      </c>
      <c r="E134" s="494"/>
      <c r="F134" s="494"/>
      <c r="G134" s="494"/>
      <c r="I134" s="494"/>
    </row>
    <row r="135" spans="1:9" x14ac:dyDescent="0.2">
      <c r="A135" s="572" t="s">
        <v>607</v>
      </c>
      <c r="B135" s="573" t="s">
        <v>608</v>
      </c>
      <c r="C135" s="573">
        <v>530</v>
      </c>
      <c r="D135" s="574">
        <v>462</v>
      </c>
      <c r="E135" s="494"/>
      <c r="F135" s="494"/>
      <c r="G135" s="494"/>
      <c r="I135" s="494"/>
    </row>
    <row r="136" spans="1:9" x14ac:dyDescent="0.2">
      <c r="A136" s="572" t="s">
        <v>609</v>
      </c>
      <c r="B136" s="573" t="s">
        <v>5</v>
      </c>
      <c r="C136" s="573">
        <v>32636</v>
      </c>
      <c r="D136" s="574">
        <v>471</v>
      </c>
      <c r="E136" s="494"/>
      <c r="F136" s="494"/>
      <c r="G136" s="494"/>
      <c r="I136" s="494"/>
    </row>
    <row r="137" spans="1:9" x14ac:dyDescent="0.2">
      <c r="A137" s="572" t="s">
        <v>610</v>
      </c>
      <c r="B137" s="573" t="s">
        <v>6</v>
      </c>
      <c r="C137" s="573">
        <v>133736</v>
      </c>
      <c r="D137" s="574">
        <v>481</v>
      </c>
      <c r="E137" s="494"/>
      <c r="F137" s="494"/>
      <c r="G137" s="494"/>
      <c r="I137" s="494"/>
    </row>
    <row r="138" spans="1:9" x14ac:dyDescent="0.2">
      <c r="A138" s="572" t="s">
        <v>611</v>
      </c>
      <c r="B138" s="573" t="s">
        <v>612</v>
      </c>
      <c r="C138" s="573">
        <v>1293746</v>
      </c>
      <c r="D138" s="575">
        <v>510</v>
      </c>
      <c r="E138" s="494"/>
      <c r="F138" s="494"/>
      <c r="G138" s="494"/>
      <c r="I138" s="494"/>
    </row>
    <row r="139" spans="1:9" x14ac:dyDescent="0.2">
      <c r="A139" s="572" t="s">
        <v>613</v>
      </c>
      <c r="B139" s="573" t="s">
        <v>614</v>
      </c>
      <c r="C139" s="573">
        <v>963195</v>
      </c>
      <c r="D139" s="574">
        <v>511</v>
      </c>
      <c r="E139" s="494"/>
      <c r="F139" s="494"/>
      <c r="G139" s="494"/>
      <c r="I139" s="494"/>
    </row>
    <row r="140" spans="1:9" x14ac:dyDescent="0.2">
      <c r="A140" s="572" t="s">
        <v>615</v>
      </c>
      <c r="B140" s="573" t="s">
        <v>616</v>
      </c>
      <c r="C140" s="573">
        <v>199403</v>
      </c>
      <c r="D140" s="574">
        <v>531</v>
      </c>
      <c r="E140" s="494"/>
      <c r="F140" s="494"/>
      <c r="G140" s="494"/>
      <c r="I140" s="494"/>
    </row>
    <row r="141" spans="1:9" x14ac:dyDescent="0.2">
      <c r="A141" s="572" t="s">
        <v>617</v>
      </c>
      <c r="B141" s="573" t="s">
        <v>618</v>
      </c>
      <c r="C141" s="573">
        <v>232573</v>
      </c>
      <c r="D141" s="574">
        <v>531</v>
      </c>
      <c r="E141" s="494"/>
      <c r="F141" s="494"/>
      <c r="G141" s="494"/>
      <c r="I141" s="494"/>
    </row>
    <row r="142" spans="1:9" x14ac:dyDescent="0.2">
      <c r="A142" s="572" t="s">
        <v>619</v>
      </c>
      <c r="B142" s="573" t="s">
        <v>620</v>
      </c>
      <c r="C142" s="573">
        <v>117190</v>
      </c>
      <c r="D142" s="574">
        <v>551</v>
      </c>
      <c r="E142" s="494"/>
      <c r="F142" s="494"/>
      <c r="G142" s="494"/>
      <c r="I142" s="494"/>
    </row>
    <row r="143" spans="1:9" x14ac:dyDescent="0.2">
      <c r="A143" s="572" t="s">
        <v>621</v>
      </c>
      <c r="B143" s="573" t="s">
        <v>622</v>
      </c>
      <c r="C143" s="573">
        <v>121466</v>
      </c>
      <c r="D143" s="574">
        <v>552</v>
      </c>
      <c r="E143" s="494"/>
      <c r="F143" s="494"/>
      <c r="G143" s="494"/>
      <c r="I143" s="494"/>
    </row>
    <row r="144" spans="1:9" x14ac:dyDescent="0.2">
      <c r="A144" s="572" t="s">
        <v>623</v>
      </c>
      <c r="B144" s="573" t="s">
        <v>624</v>
      </c>
      <c r="C144" s="573">
        <v>0</v>
      </c>
      <c r="D144" s="574">
        <v>553</v>
      </c>
      <c r="E144" s="494"/>
      <c r="F144" s="494"/>
      <c r="G144" s="494"/>
      <c r="I144" s="494"/>
    </row>
    <row r="145" spans="1:9" x14ac:dyDescent="0.2">
      <c r="A145" s="572" t="s">
        <v>625</v>
      </c>
      <c r="B145" s="573" t="s">
        <v>626</v>
      </c>
      <c r="C145" s="573">
        <v>88273</v>
      </c>
      <c r="D145" s="574">
        <v>571</v>
      </c>
      <c r="E145" s="494"/>
      <c r="F145" s="494"/>
      <c r="G145" s="494"/>
      <c r="I145" s="494"/>
    </row>
    <row r="146" spans="1:9" x14ac:dyDescent="0.2">
      <c r="A146" s="572" t="s">
        <v>627</v>
      </c>
      <c r="B146" s="573" t="s">
        <v>628</v>
      </c>
      <c r="C146" s="573">
        <v>2539</v>
      </c>
      <c r="D146" s="574">
        <v>571</v>
      </c>
      <c r="E146" s="494"/>
      <c r="F146" s="494"/>
      <c r="G146" s="494"/>
      <c r="I146" s="494"/>
    </row>
    <row r="147" spans="1:9" x14ac:dyDescent="0.2">
      <c r="A147" s="572" t="s">
        <v>629</v>
      </c>
      <c r="B147" s="573" t="s">
        <v>630</v>
      </c>
      <c r="C147" s="573">
        <v>79322</v>
      </c>
      <c r="D147" s="574">
        <v>572</v>
      </c>
      <c r="E147" s="494"/>
      <c r="F147" s="494"/>
      <c r="G147" s="494"/>
      <c r="I147" s="494"/>
    </row>
    <row r="148" spans="1:9" x14ac:dyDescent="0.2">
      <c r="A148" s="572" t="s">
        <v>631</v>
      </c>
      <c r="B148" s="573" t="s">
        <v>632</v>
      </c>
      <c r="C148" s="573">
        <v>338328</v>
      </c>
      <c r="D148" s="574">
        <v>572</v>
      </c>
      <c r="E148" s="494"/>
      <c r="F148" s="494"/>
      <c r="G148" s="494"/>
      <c r="I148" s="494"/>
    </row>
    <row r="149" spans="1:9" x14ac:dyDescent="0.2">
      <c r="A149" s="572" t="s">
        <v>633</v>
      </c>
      <c r="B149" s="573" t="s">
        <v>634</v>
      </c>
      <c r="C149" s="573">
        <v>0</v>
      </c>
      <c r="D149" s="574">
        <v>573</v>
      </c>
      <c r="E149" s="494"/>
      <c r="F149" s="494"/>
      <c r="G149" s="494"/>
      <c r="I149" s="494"/>
    </row>
    <row r="150" spans="1:9" x14ac:dyDescent="0.2">
      <c r="A150" s="572" t="s">
        <v>635</v>
      </c>
      <c r="B150" s="573" t="s">
        <v>636</v>
      </c>
      <c r="C150" s="573">
        <v>0</v>
      </c>
      <c r="D150" s="574">
        <v>573</v>
      </c>
      <c r="E150" s="494"/>
      <c r="F150" s="494"/>
      <c r="G150" s="494"/>
      <c r="I150" s="494"/>
    </row>
    <row r="151" spans="1:9" x14ac:dyDescent="0.2">
      <c r="A151" s="572" t="s">
        <v>637</v>
      </c>
      <c r="B151" s="573" t="s">
        <v>638</v>
      </c>
      <c r="C151" s="573">
        <v>4114</v>
      </c>
      <c r="D151" s="574">
        <v>574</v>
      </c>
      <c r="E151" s="494"/>
      <c r="F151" s="494"/>
      <c r="G151" s="494"/>
      <c r="I151" s="494"/>
    </row>
    <row r="152" spans="1:9" x14ac:dyDescent="0.2">
      <c r="A152" s="572" t="s">
        <v>639</v>
      </c>
      <c r="B152" s="573" t="s">
        <v>640</v>
      </c>
      <c r="C152" s="573">
        <v>4743</v>
      </c>
      <c r="D152" s="574">
        <v>574</v>
      </c>
      <c r="E152" s="494"/>
      <c r="F152" s="494"/>
      <c r="G152" s="494"/>
      <c r="I152" s="494"/>
    </row>
    <row r="153" spans="1:9" x14ac:dyDescent="0.2">
      <c r="A153" s="572" t="s">
        <v>641</v>
      </c>
      <c r="B153" s="573" t="s">
        <v>642</v>
      </c>
      <c r="C153" s="573">
        <v>51439</v>
      </c>
      <c r="D153" s="574">
        <v>574</v>
      </c>
      <c r="E153" s="494"/>
      <c r="F153" s="494"/>
      <c r="G153" s="494"/>
      <c r="I153" s="494"/>
    </row>
    <row r="154" spans="1:9" x14ac:dyDescent="0.2">
      <c r="A154" s="572" t="s">
        <v>643</v>
      </c>
      <c r="B154" s="573" t="s">
        <v>644</v>
      </c>
      <c r="C154" s="573">
        <v>12913</v>
      </c>
      <c r="D154" s="574">
        <v>575</v>
      </c>
      <c r="E154" s="494"/>
      <c r="F154" s="494"/>
      <c r="G154" s="494"/>
      <c r="I154" s="494"/>
    </row>
    <row r="155" spans="1:9" x14ac:dyDescent="0.2">
      <c r="A155" s="572" t="s">
        <v>645</v>
      </c>
      <c r="B155" s="573" t="s">
        <v>646</v>
      </c>
      <c r="C155" s="573">
        <v>2289</v>
      </c>
      <c r="D155" s="575">
        <v>572</v>
      </c>
      <c r="E155" s="494"/>
      <c r="F155" s="494"/>
      <c r="G155" s="494"/>
      <c r="I155" s="494"/>
    </row>
    <row r="156" spans="1:9" x14ac:dyDescent="0.2">
      <c r="A156" s="572" t="s">
        <v>647</v>
      </c>
      <c r="B156" s="573" t="s">
        <v>648</v>
      </c>
      <c r="C156" s="573">
        <v>26421</v>
      </c>
      <c r="D156" s="574">
        <v>577</v>
      </c>
      <c r="E156" s="494"/>
      <c r="F156" s="494"/>
      <c r="G156" s="494"/>
      <c r="I156" s="494"/>
    </row>
    <row r="157" spans="1:9" x14ac:dyDescent="0.2">
      <c r="A157" s="572" t="s">
        <v>649</v>
      </c>
      <c r="B157" s="573" t="s">
        <v>650</v>
      </c>
      <c r="C157" s="573">
        <v>6926</v>
      </c>
      <c r="D157" s="574">
        <v>578</v>
      </c>
      <c r="E157" s="494"/>
      <c r="F157" s="494"/>
      <c r="G157" s="494"/>
      <c r="I157" s="494"/>
    </row>
    <row r="158" spans="1:9" x14ac:dyDescent="0.2">
      <c r="A158" s="572" t="s">
        <v>651</v>
      </c>
      <c r="B158" s="573" t="s">
        <v>652</v>
      </c>
      <c r="C158" s="573">
        <v>97068</v>
      </c>
      <c r="D158" s="574">
        <v>578</v>
      </c>
      <c r="E158" s="494"/>
      <c r="F158" s="494"/>
      <c r="G158" s="494"/>
      <c r="I158" s="494"/>
    </row>
    <row r="159" spans="1:9" x14ac:dyDescent="0.2">
      <c r="A159" s="572" t="s">
        <v>653</v>
      </c>
      <c r="B159" s="573" t="s">
        <v>654</v>
      </c>
      <c r="C159" s="573">
        <v>53631</v>
      </c>
      <c r="D159" s="574">
        <v>579</v>
      </c>
      <c r="E159" s="494"/>
      <c r="F159" s="494"/>
      <c r="G159" s="494"/>
      <c r="I159" s="494"/>
    </row>
    <row r="160" spans="1:9" x14ac:dyDescent="0.2">
      <c r="A160" s="572" t="s">
        <v>655</v>
      </c>
      <c r="B160" s="573" t="s">
        <v>656</v>
      </c>
      <c r="C160" s="573">
        <v>51520</v>
      </c>
      <c r="D160" s="574">
        <v>591</v>
      </c>
      <c r="E160" s="494"/>
      <c r="F160" s="494"/>
      <c r="G160" s="494"/>
      <c r="I160" s="494"/>
    </row>
    <row r="161" spans="1:9" x14ac:dyDescent="0.2">
      <c r="A161" s="572" t="s">
        <v>657</v>
      </c>
      <c r="B161" s="573" t="s">
        <v>658</v>
      </c>
      <c r="C161" s="573">
        <v>22914</v>
      </c>
      <c r="D161" s="574">
        <v>592</v>
      </c>
      <c r="E161" s="494"/>
      <c r="F161" s="494"/>
      <c r="G161" s="494"/>
      <c r="I161" s="494"/>
    </row>
    <row r="162" spans="1:9" x14ac:dyDescent="0.2">
      <c r="A162" s="572" t="s">
        <v>659</v>
      </c>
      <c r="B162" s="573" t="s">
        <v>660</v>
      </c>
      <c r="C162" s="573">
        <v>292213</v>
      </c>
      <c r="D162" s="574">
        <v>593</v>
      </c>
      <c r="E162" s="494"/>
      <c r="F162" s="494"/>
      <c r="G162" s="494"/>
      <c r="I162" s="494"/>
    </row>
    <row r="163" spans="1:9" x14ac:dyDescent="0.2">
      <c r="A163" s="572" t="s">
        <v>661</v>
      </c>
      <c r="B163" s="573" t="s">
        <v>662</v>
      </c>
      <c r="C163" s="573">
        <v>12925</v>
      </c>
      <c r="D163" s="574">
        <v>594</v>
      </c>
      <c r="E163" s="494"/>
      <c r="F163" s="494"/>
      <c r="G163" s="494"/>
      <c r="I163" s="494"/>
    </row>
    <row r="164" spans="1:9" x14ac:dyDescent="0.2">
      <c r="A164" s="572" t="s">
        <v>663</v>
      </c>
      <c r="B164" s="573" t="s">
        <v>664</v>
      </c>
      <c r="C164" s="573">
        <v>46850</v>
      </c>
      <c r="D164" s="574">
        <v>595</v>
      </c>
      <c r="E164" s="494"/>
      <c r="F164" s="494"/>
      <c r="G164" s="494"/>
      <c r="I164" s="494"/>
    </row>
    <row r="165" spans="1:9" x14ac:dyDescent="0.2">
      <c r="A165" s="572" t="s">
        <v>665</v>
      </c>
      <c r="B165" s="573" t="s">
        <v>666</v>
      </c>
      <c r="C165" s="573">
        <v>65012</v>
      </c>
      <c r="D165" s="574">
        <v>611</v>
      </c>
      <c r="E165" s="494"/>
      <c r="F165" s="494"/>
      <c r="G165" s="494"/>
      <c r="I165" s="494"/>
    </row>
    <row r="166" spans="1:9" x14ac:dyDescent="0.2">
      <c r="A166" s="572" t="s">
        <v>667</v>
      </c>
      <c r="B166" s="573" t="s">
        <v>668</v>
      </c>
      <c r="C166" s="573">
        <v>305983</v>
      </c>
      <c r="D166" s="574">
        <v>611</v>
      </c>
      <c r="E166" s="494"/>
      <c r="F166" s="494"/>
      <c r="G166" s="494"/>
      <c r="I166" s="494"/>
    </row>
    <row r="167" spans="1:9" x14ac:dyDescent="0.2">
      <c r="A167" s="572" t="s">
        <v>669</v>
      </c>
      <c r="B167" s="573" t="s">
        <v>670</v>
      </c>
      <c r="C167" s="573">
        <v>608278</v>
      </c>
      <c r="D167" s="574">
        <v>631</v>
      </c>
      <c r="E167" s="494"/>
      <c r="F167" s="494"/>
      <c r="G167" s="494"/>
      <c r="I167" s="494"/>
    </row>
    <row r="168" spans="1:9" x14ac:dyDescent="0.2">
      <c r="A168" s="572" t="s">
        <v>671</v>
      </c>
      <c r="B168" s="573" t="s">
        <v>672</v>
      </c>
      <c r="C168" s="573">
        <v>41156</v>
      </c>
      <c r="D168" s="574">
        <v>631</v>
      </c>
      <c r="E168" s="494"/>
      <c r="F168" s="494"/>
      <c r="G168" s="494"/>
      <c r="I168" s="494"/>
    </row>
    <row r="169" spans="1:9" x14ac:dyDescent="0.2">
      <c r="A169" s="572" t="s">
        <v>673</v>
      </c>
      <c r="B169" s="573" t="s">
        <v>674</v>
      </c>
      <c r="C169" s="573">
        <v>45408</v>
      </c>
      <c r="D169" s="574">
        <v>632</v>
      </c>
      <c r="E169" s="494"/>
      <c r="F169" s="494"/>
      <c r="G169" s="494"/>
      <c r="I169" s="494"/>
    </row>
    <row r="170" spans="1:9" x14ac:dyDescent="0.2">
      <c r="A170" s="572" t="s">
        <v>675</v>
      </c>
      <c r="B170" s="573" t="s">
        <v>676</v>
      </c>
      <c r="C170" s="573">
        <v>565725</v>
      </c>
      <c r="D170" s="574">
        <v>632</v>
      </c>
      <c r="E170" s="494"/>
      <c r="F170" s="494"/>
      <c r="G170" s="494"/>
      <c r="I170" s="494"/>
    </row>
    <row r="171" spans="1:9" x14ac:dyDescent="0.2">
      <c r="A171" s="572" t="s">
        <v>677</v>
      </c>
      <c r="B171" s="573" t="s">
        <v>678</v>
      </c>
      <c r="C171" s="573">
        <v>932835</v>
      </c>
      <c r="D171" s="574">
        <v>641</v>
      </c>
      <c r="E171" s="494"/>
      <c r="F171" s="494"/>
      <c r="G171" s="494"/>
      <c r="I171" s="494"/>
    </row>
    <row r="172" spans="1:9" x14ac:dyDescent="0.2">
      <c r="A172" s="572" t="s">
        <v>679</v>
      </c>
      <c r="B172" s="573" t="s">
        <v>680</v>
      </c>
      <c r="C172" s="573">
        <v>48804</v>
      </c>
      <c r="D172" s="574">
        <v>642</v>
      </c>
      <c r="E172" s="494"/>
      <c r="F172" s="494"/>
      <c r="G172" s="494"/>
      <c r="I172" s="494"/>
    </row>
    <row r="173" spans="1:9" x14ac:dyDescent="0.2">
      <c r="A173" s="572" t="s">
        <v>681</v>
      </c>
      <c r="B173" s="573" t="s">
        <v>682</v>
      </c>
      <c r="C173" s="573">
        <v>275063</v>
      </c>
      <c r="D173" s="574">
        <v>643</v>
      </c>
      <c r="E173" s="494"/>
      <c r="F173" s="494"/>
      <c r="G173" s="494"/>
      <c r="I173" s="494"/>
    </row>
    <row r="174" spans="1:9" x14ac:dyDescent="0.2">
      <c r="A174" s="572" t="s">
        <v>683</v>
      </c>
      <c r="B174" s="573" t="s">
        <v>684</v>
      </c>
      <c r="C174" s="573">
        <v>260299</v>
      </c>
      <c r="D174" s="574">
        <v>644</v>
      </c>
      <c r="E174" s="494"/>
      <c r="F174" s="494"/>
      <c r="G174" s="494"/>
      <c r="I174" s="494"/>
    </row>
    <row r="175" spans="1:9" x14ac:dyDescent="0.2">
      <c r="A175" s="572" t="s">
        <v>685</v>
      </c>
      <c r="B175" s="573" t="s">
        <v>127</v>
      </c>
      <c r="C175" s="573">
        <v>93564</v>
      </c>
      <c r="D175" s="574">
        <v>659</v>
      </c>
      <c r="E175" s="494"/>
      <c r="F175" s="494"/>
      <c r="G175" s="494"/>
      <c r="I175" s="494"/>
    </row>
    <row r="176" spans="1:9" x14ac:dyDescent="0.2">
      <c r="A176" s="572" t="s">
        <v>686</v>
      </c>
      <c r="B176" s="573" t="s">
        <v>687</v>
      </c>
      <c r="C176" s="573">
        <v>42529</v>
      </c>
      <c r="D176" s="574">
        <v>661</v>
      </c>
      <c r="E176" s="494"/>
      <c r="F176" s="494"/>
      <c r="G176" s="494"/>
      <c r="I176" s="494"/>
    </row>
    <row r="177" spans="1:9" x14ac:dyDescent="0.2">
      <c r="A177" s="572" t="s">
        <v>688</v>
      </c>
      <c r="B177" s="573" t="s">
        <v>689</v>
      </c>
      <c r="C177" s="573">
        <v>15798</v>
      </c>
      <c r="D177" s="574">
        <v>661</v>
      </c>
      <c r="E177" s="494"/>
      <c r="F177" s="494"/>
      <c r="G177" s="494"/>
      <c r="I177" s="494"/>
    </row>
    <row r="178" spans="1:9" x14ac:dyDescent="0.2">
      <c r="A178" s="572" t="s">
        <v>690</v>
      </c>
      <c r="B178" s="573" t="s">
        <v>691</v>
      </c>
      <c r="C178" s="573">
        <v>44918</v>
      </c>
      <c r="D178" s="574">
        <v>662</v>
      </c>
      <c r="E178" s="494"/>
      <c r="F178" s="494"/>
      <c r="G178" s="494"/>
      <c r="I178" s="494"/>
    </row>
    <row r="179" spans="1:9" x14ac:dyDescent="0.2">
      <c r="A179" s="572" t="s">
        <v>692</v>
      </c>
      <c r="B179" s="573" t="s">
        <v>693</v>
      </c>
      <c r="C179" s="573">
        <v>129624</v>
      </c>
      <c r="D179" s="574">
        <v>663</v>
      </c>
      <c r="E179" s="494"/>
      <c r="F179" s="494"/>
      <c r="G179" s="494"/>
      <c r="I179" s="494"/>
    </row>
    <row r="180" spans="1:9" x14ac:dyDescent="0.2">
      <c r="A180" s="572" t="s">
        <v>694</v>
      </c>
      <c r="B180" s="573" t="s">
        <v>695</v>
      </c>
      <c r="C180" s="573">
        <v>63999</v>
      </c>
      <c r="D180" s="574">
        <v>663</v>
      </c>
      <c r="E180" s="494"/>
      <c r="F180" s="494"/>
      <c r="G180" s="494"/>
      <c r="I180" s="494"/>
    </row>
    <row r="181" spans="1:9" x14ac:dyDescent="0.2">
      <c r="A181" s="572" t="s">
        <v>696</v>
      </c>
      <c r="B181" s="573" t="s">
        <v>697</v>
      </c>
      <c r="C181" s="573">
        <v>1111565</v>
      </c>
      <c r="D181" s="574">
        <v>669</v>
      </c>
      <c r="E181" s="494"/>
      <c r="F181" s="494"/>
      <c r="G181" s="494"/>
      <c r="I181" s="494"/>
    </row>
    <row r="182" spans="1:9" x14ac:dyDescent="0.2">
      <c r="A182" s="572" t="s">
        <v>698</v>
      </c>
      <c r="B182" s="573" t="s">
        <v>699</v>
      </c>
      <c r="C182" s="573">
        <v>34602</v>
      </c>
      <c r="D182" s="574">
        <v>671</v>
      </c>
      <c r="E182" s="494"/>
      <c r="F182" s="494"/>
      <c r="G182" s="494"/>
      <c r="I182" s="494"/>
    </row>
    <row r="183" spans="1:9" x14ac:dyDescent="0.2">
      <c r="A183" s="572" t="s">
        <v>700</v>
      </c>
      <c r="B183" s="573" t="s">
        <v>701</v>
      </c>
      <c r="C183" s="573">
        <v>345854</v>
      </c>
      <c r="D183" s="574">
        <v>672</v>
      </c>
      <c r="E183" s="494"/>
      <c r="F183" s="494"/>
      <c r="G183" s="494"/>
      <c r="I183" s="494"/>
    </row>
    <row r="184" spans="1:9" x14ac:dyDescent="0.2">
      <c r="A184" s="572" t="s">
        <v>702</v>
      </c>
      <c r="B184" s="573" t="s">
        <v>703</v>
      </c>
      <c r="C184" s="573">
        <v>105126</v>
      </c>
      <c r="D184" s="574">
        <v>673</v>
      </c>
      <c r="E184" s="494"/>
      <c r="F184" s="494"/>
      <c r="G184" s="494"/>
      <c r="I184" s="494"/>
    </row>
    <row r="185" spans="1:9" x14ac:dyDescent="0.2">
      <c r="A185" s="572" t="s">
        <v>704</v>
      </c>
      <c r="B185" s="573" t="s">
        <v>705</v>
      </c>
      <c r="C185" s="573">
        <v>88377</v>
      </c>
      <c r="D185" s="574">
        <v>674</v>
      </c>
      <c r="E185" s="494"/>
      <c r="F185" s="494"/>
      <c r="G185" s="494"/>
      <c r="I185" s="494"/>
    </row>
    <row r="186" spans="1:9" x14ac:dyDescent="0.2">
      <c r="A186" s="572" t="s">
        <v>706</v>
      </c>
      <c r="B186" s="573" t="s">
        <v>707</v>
      </c>
      <c r="C186" s="573">
        <v>95380</v>
      </c>
      <c r="D186" s="574">
        <v>679</v>
      </c>
      <c r="E186" s="494"/>
      <c r="F186" s="494"/>
      <c r="G186" s="494"/>
      <c r="I186" s="494"/>
    </row>
    <row r="187" spans="1:9" x14ac:dyDescent="0.2">
      <c r="A187" s="572" t="s">
        <v>708</v>
      </c>
      <c r="B187" s="573" t="s">
        <v>709</v>
      </c>
      <c r="C187" s="573">
        <v>0</v>
      </c>
      <c r="D187" s="574">
        <v>681</v>
      </c>
      <c r="E187" s="494"/>
      <c r="F187" s="494"/>
      <c r="G187" s="494"/>
      <c r="I187" s="494"/>
    </row>
    <row r="188" spans="1:9" x14ac:dyDescent="0.2">
      <c r="A188" s="576" t="s">
        <v>710</v>
      </c>
      <c r="B188" s="577" t="s">
        <v>711</v>
      </c>
      <c r="C188" s="577">
        <v>2920</v>
      </c>
      <c r="D188" s="578">
        <v>691</v>
      </c>
      <c r="E188" s="494"/>
      <c r="F188" s="494"/>
      <c r="G188" s="494"/>
      <c r="I188" s="494"/>
    </row>
    <row r="189" spans="1:9" x14ac:dyDescent="0.2">
      <c r="A189" s="493" t="s">
        <v>712</v>
      </c>
      <c r="B189" s="492" t="s">
        <v>27</v>
      </c>
      <c r="C189" s="492">
        <v>15509446</v>
      </c>
    </row>
  </sheetData>
  <phoneticPr fontId="9"/>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O59"/>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5.36328125" style="272" customWidth="1"/>
    <col min="2" max="2" width="4.81640625" style="273" customWidth="1"/>
    <col min="3" max="3" width="31.6328125" style="274" customWidth="1"/>
    <col min="4" max="46" width="11.6328125" style="275" customWidth="1"/>
    <col min="47" max="62" width="12.6328125" style="275" customWidth="1"/>
    <col min="63" max="63" width="14.453125" style="275" customWidth="1"/>
    <col min="64" max="65" width="12.6328125" style="275" customWidth="1"/>
    <col min="66" max="66" width="4.08984375" style="275" customWidth="1"/>
    <col min="67" max="67" width="12.6328125" style="275"/>
    <col min="68" max="68" width="13.36328125" style="275" bestFit="1" customWidth="1"/>
    <col min="69" max="16384" width="12.6328125" style="275"/>
  </cols>
  <sheetData>
    <row r="1" spans="1:67" ht="19" customHeight="1" x14ac:dyDescent="0.2"/>
    <row r="2" spans="1:67" ht="8" customHeight="1" x14ac:dyDescent="0.2"/>
    <row r="3" spans="1:67" s="280" customFormat="1" ht="8" customHeight="1" x14ac:dyDescent="0.2">
      <c r="A3" s="276"/>
      <c r="B3" s="277"/>
      <c r="C3" s="278"/>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c r="AZ3" s="279"/>
      <c r="BA3" s="279"/>
      <c r="BB3" s="279"/>
      <c r="BC3" s="279"/>
      <c r="BD3" s="279"/>
      <c r="BE3" s="279"/>
      <c r="BF3" s="279"/>
      <c r="BG3" s="279"/>
      <c r="BH3" s="279"/>
      <c r="BI3" s="279"/>
      <c r="BJ3" s="279"/>
      <c r="BK3" s="279"/>
      <c r="BL3" s="279"/>
      <c r="BM3" s="279"/>
    </row>
    <row r="4" spans="1:67" ht="22.5" customHeight="1" thickBot="1" x14ac:dyDescent="0.25">
      <c r="B4" s="277"/>
      <c r="C4" s="281"/>
      <c r="D4" s="282"/>
      <c r="E4" s="282"/>
      <c r="F4" s="282"/>
      <c r="G4" s="282"/>
      <c r="H4" s="282"/>
      <c r="I4" s="282"/>
      <c r="J4" s="282"/>
      <c r="K4" s="282"/>
      <c r="L4" s="282"/>
      <c r="M4" s="282"/>
      <c r="N4" s="282"/>
      <c r="O4" s="282"/>
      <c r="P4" s="282"/>
      <c r="Q4" s="282"/>
      <c r="R4" s="282"/>
      <c r="S4" s="282"/>
      <c r="T4" s="282"/>
      <c r="U4" s="282"/>
      <c r="V4" s="282"/>
      <c r="W4" s="282"/>
      <c r="X4" s="282"/>
      <c r="Y4" s="282"/>
      <c r="Z4" s="282"/>
      <c r="AA4" s="282"/>
      <c r="AB4" s="283"/>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3"/>
      <c r="BB4" s="282"/>
      <c r="BC4" s="282"/>
      <c r="BD4" s="282"/>
      <c r="BE4" s="282"/>
      <c r="BF4" s="282"/>
      <c r="BG4" s="282"/>
      <c r="BH4" s="282"/>
      <c r="BI4" s="282"/>
      <c r="BJ4" s="282"/>
      <c r="BK4" s="282"/>
      <c r="BL4" s="282"/>
      <c r="BM4" s="282"/>
    </row>
    <row r="5" spans="1:67" s="290" customFormat="1" ht="15" customHeight="1" x14ac:dyDescent="0.2">
      <c r="A5" s="284"/>
      <c r="B5" s="779" t="s">
        <v>272</v>
      </c>
      <c r="C5" s="780"/>
      <c r="D5" s="285" t="s">
        <v>39</v>
      </c>
      <c r="E5" s="285" t="s">
        <v>228</v>
      </c>
      <c r="F5" s="285" t="s">
        <v>230</v>
      </c>
      <c r="G5" s="285" t="s">
        <v>40</v>
      </c>
      <c r="H5" s="285" t="s">
        <v>41</v>
      </c>
      <c r="I5" s="285" t="s">
        <v>42</v>
      </c>
      <c r="J5" s="285" t="s">
        <v>43</v>
      </c>
      <c r="K5" s="285" t="s">
        <v>44</v>
      </c>
      <c r="L5" s="285" t="s">
        <v>45</v>
      </c>
      <c r="M5" s="285" t="s">
        <v>46</v>
      </c>
      <c r="N5" s="285" t="s">
        <v>233</v>
      </c>
      <c r="O5" s="285" t="s">
        <v>235</v>
      </c>
      <c r="P5" s="285" t="s">
        <v>47</v>
      </c>
      <c r="Q5" s="285" t="s">
        <v>48</v>
      </c>
      <c r="R5" s="285" t="s">
        <v>49</v>
      </c>
      <c r="S5" s="285" t="s">
        <v>50</v>
      </c>
      <c r="T5" s="285" t="s">
        <v>51</v>
      </c>
      <c r="U5" s="285" t="s">
        <v>52</v>
      </c>
      <c r="V5" s="285" t="s">
        <v>53</v>
      </c>
      <c r="W5" s="285" t="s">
        <v>54</v>
      </c>
      <c r="X5" s="285" t="s">
        <v>55</v>
      </c>
      <c r="Y5" s="285" t="s">
        <v>56</v>
      </c>
      <c r="Z5" s="285" t="s">
        <v>57</v>
      </c>
      <c r="AA5" s="285" t="s">
        <v>239</v>
      </c>
      <c r="AB5" s="285" t="s">
        <v>241</v>
      </c>
      <c r="AC5" s="285" t="s">
        <v>58</v>
      </c>
      <c r="AD5" s="285" t="s">
        <v>59</v>
      </c>
      <c r="AE5" s="285" t="s">
        <v>60</v>
      </c>
      <c r="AF5" s="285" t="s">
        <v>61</v>
      </c>
      <c r="AG5" s="285" t="s">
        <v>62</v>
      </c>
      <c r="AH5" s="285" t="s">
        <v>63</v>
      </c>
      <c r="AI5" s="285" t="s">
        <v>64</v>
      </c>
      <c r="AJ5" s="285" t="s">
        <v>65</v>
      </c>
      <c r="AK5" s="285" t="s">
        <v>66</v>
      </c>
      <c r="AL5" s="285" t="s">
        <v>67</v>
      </c>
      <c r="AM5" s="285" t="s">
        <v>68</v>
      </c>
      <c r="AN5" s="285" t="s">
        <v>69</v>
      </c>
      <c r="AO5" s="285" t="s">
        <v>70</v>
      </c>
      <c r="AP5" s="285" t="s">
        <v>71</v>
      </c>
      <c r="AQ5" s="285" t="s">
        <v>72</v>
      </c>
      <c r="AR5" s="285" t="s">
        <v>73</v>
      </c>
      <c r="AS5" s="285" t="s">
        <v>74</v>
      </c>
      <c r="AT5" s="285" t="s">
        <v>75</v>
      </c>
      <c r="AU5" s="286" t="s">
        <v>76</v>
      </c>
      <c r="AV5" s="285" t="s">
        <v>77</v>
      </c>
      <c r="AW5" s="285" t="s">
        <v>78</v>
      </c>
      <c r="AX5" s="285" t="s">
        <v>79</v>
      </c>
      <c r="AY5" s="285" t="s">
        <v>80</v>
      </c>
      <c r="AZ5" s="285" t="s">
        <v>81</v>
      </c>
      <c r="BA5" s="285" t="s">
        <v>82</v>
      </c>
      <c r="BB5" s="286" t="s">
        <v>83</v>
      </c>
      <c r="BC5" s="286" t="s">
        <v>84</v>
      </c>
      <c r="BD5" s="287" t="s">
        <v>85</v>
      </c>
      <c r="BE5" s="288" t="s">
        <v>86</v>
      </c>
      <c r="BF5" s="286" t="s">
        <v>87</v>
      </c>
      <c r="BG5" s="289" t="s">
        <v>88</v>
      </c>
      <c r="BH5" s="289" t="s">
        <v>89</v>
      </c>
      <c r="BI5" s="285" t="s">
        <v>90</v>
      </c>
      <c r="BJ5" s="288" t="s">
        <v>91</v>
      </c>
      <c r="BK5" s="286" t="s">
        <v>273</v>
      </c>
      <c r="BL5" s="289" t="s">
        <v>274</v>
      </c>
      <c r="BM5" s="289" t="s">
        <v>92</v>
      </c>
    </row>
    <row r="6" spans="1:67" s="296" customFormat="1" ht="35.5" customHeight="1" thickBot="1" x14ac:dyDescent="0.25">
      <c r="A6" s="291"/>
      <c r="B6" s="781"/>
      <c r="C6" s="782"/>
      <c r="D6" s="292" t="s">
        <v>227</v>
      </c>
      <c r="E6" s="292" t="s">
        <v>246</v>
      </c>
      <c r="F6" s="292" t="s">
        <v>247</v>
      </c>
      <c r="G6" s="292" t="s">
        <v>93</v>
      </c>
      <c r="H6" s="292" t="s">
        <v>94</v>
      </c>
      <c r="I6" s="292" t="s">
        <v>95</v>
      </c>
      <c r="J6" s="292" t="s">
        <v>248</v>
      </c>
      <c r="K6" s="292" t="s">
        <v>97</v>
      </c>
      <c r="L6" s="292" t="s">
        <v>98</v>
      </c>
      <c r="M6" s="292" t="s">
        <v>249</v>
      </c>
      <c r="N6" s="292" t="s">
        <v>234</v>
      </c>
      <c r="O6" s="292" t="s">
        <v>236</v>
      </c>
      <c r="P6" s="292" t="s">
        <v>250</v>
      </c>
      <c r="Q6" s="292" t="s">
        <v>99</v>
      </c>
      <c r="R6" s="292" t="s">
        <v>100</v>
      </c>
      <c r="S6" s="292" t="s">
        <v>101</v>
      </c>
      <c r="T6" s="292" t="s">
        <v>1</v>
      </c>
      <c r="U6" s="292" t="s">
        <v>2</v>
      </c>
      <c r="V6" s="292" t="s">
        <v>3</v>
      </c>
      <c r="W6" s="292" t="s">
        <v>102</v>
      </c>
      <c r="X6" s="292" t="s">
        <v>103</v>
      </c>
      <c r="Y6" s="292" t="s">
        <v>126</v>
      </c>
      <c r="Z6" s="292" t="s">
        <v>251</v>
      </c>
      <c r="AA6" s="292" t="s">
        <v>240</v>
      </c>
      <c r="AB6" s="292" t="s">
        <v>252</v>
      </c>
      <c r="AC6" s="292" t="s">
        <v>253</v>
      </c>
      <c r="AD6" s="292" t="s">
        <v>104</v>
      </c>
      <c r="AE6" s="292" t="s">
        <v>254</v>
      </c>
      <c r="AF6" s="292" t="s">
        <v>5</v>
      </c>
      <c r="AG6" s="292" t="s">
        <v>6</v>
      </c>
      <c r="AH6" s="292" t="s">
        <v>105</v>
      </c>
      <c r="AI6" s="292" t="s">
        <v>7</v>
      </c>
      <c r="AJ6" s="292" t="s">
        <v>106</v>
      </c>
      <c r="AK6" s="292" t="s">
        <v>107</v>
      </c>
      <c r="AL6" s="292" t="s">
        <v>108</v>
      </c>
      <c r="AM6" s="292" t="s">
        <v>8</v>
      </c>
      <c r="AN6" s="292" t="s">
        <v>109</v>
      </c>
      <c r="AO6" s="292" t="s">
        <v>110</v>
      </c>
      <c r="AP6" s="292" t="s">
        <v>255</v>
      </c>
      <c r="AQ6" s="292" t="s">
        <v>256</v>
      </c>
      <c r="AR6" s="292" t="s">
        <v>257</v>
      </c>
      <c r="AS6" s="292" t="s">
        <v>258</v>
      </c>
      <c r="AT6" s="292" t="s">
        <v>259</v>
      </c>
      <c r="AU6" s="293" t="s">
        <v>27</v>
      </c>
      <c r="AV6" s="292" t="s">
        <v>260</v>
      </c>
      <c r="AW6" s="292" t="s">
        <v>35</v>
      </c>
      <c r="AX6" s="292" t="s">
        <v>261</v>
      </c>
      <c r="AY6" s="292" t="s">
        <v>262</v>
      </c>
      <c r="AZ6" s="292" t="s">
        <v>263</v>
      </c>
      <c r="BA6" s="292" t="s">
        <v>24</v>
      </c>
      <c r="BB6" s="293" t="s">
        <v>264</v>
      </c>
      <c r="BC6" s="293" t="s">
        <v>265</v>
      </c>
      <c r="BD6" s="294" t="s">
        <v>25</v>
      </c>
      <c r="BE6" s="295" t="s">
        <v>266</v>
      </c>
      <c r="BF6" s="293" t="s">
        <v>267</v>
      </c>
      <c r="BG6" s="263" t="s">
        <v>26</v>
      </c>
      <c r="BH6" s="263" t="s">
        <v>34</v>
      </c>
      <c r="BI6" s="292" t="s">
        <v>128</v>
      </c>
      <c r="BJ6" s="295" t="s">
        <v>268</v>
      </c>
      <c r="BK6" s="293" t="s">
        <v>269</v>
      </c>
      <c r="BL6" s="263" t="s">
        <v>270</v>
      </c>
      <c r="BM6" s="263" t="s">
        <v>113</v>
      </c>
    </row>
    <row r="7" spans="1:67" ht="17.149999999999999" customHeight="1" x14ac:dyDescent="0.3">
      <c r="A7" s="297">
        <v>1</v>
      </c>
      <c r="B7" s="203" t="s">
        <v>39</v>
      </c>
      <c r="C7" s="204" t="s">
        <v>227</v>
      </c>
      <c r="D7" s="298">
        <v>36462</v>
      </c>
      <c r="E7" s="298">
        <v>8</v>
      </c>
      <c r="F7" s="298">
        <v>0</v>
      </c>
      <c r="G7" s="298">
        <v>0</v>
      </c>
      <c r="H7" s="298">
        <v>280007</v>
      </c>
      <c r="I7" s="298">
        <v>3614</v>
      </c>
      <c r="J7" s="298">
        <v>195</v>
      </c>
      <c r="K7" s="298">
        <v>1144</v>
      </c>
      <c r="L7" s="298">
        <v>0</v>
      </c>
      <c r="M7" s="298">
        <v>0</v>
      </c>
      <c r="N7" s="298">
        <v>20550</v>
      </c>
      <c r="O7" s="298">
        <v>1</v>
      </c>
      <c r="P7" s="298">
        <v>146</v>
      </c>
      <c r="Q7" s="298">
        <v>0</v>
      </c>
      <c r="R7" s="298">
        <v>3</v>
      </c>
      <c r="S7" s="298">
        <v>0</v>
      </c>
      <c r="T7" s="298">
        <v>0</v>
      </c>
      <c r="U7" s="298">
        <v>0</v>
      </c>
      <c r="V7" s="298">
        <v>0</v>
      </c>
      <c r="W7" s="298">
        <v>0</v>
      </c>
      <c r="X7" s="298">
        <v>0</v>
      </c>
      <c r="Y7" s="298">
        <v>0</v>
      </c>
      <c r="Z7" s="298">
        <v>0</v>
      </c>
      <c r="AA7" s="298">
        <v>0</v>
      </c>
      <c r="AB7" s="298">
        <v>0</v>
      </c>
      <c r="AC7" s="298">
        <v>979</v>
      </c>
      <c r="AD7" s="298">
        <v>3037</v>
      </c>
      <c r="AE7" s="298">
        <v>0</v>
      </c>
      <c r="AF7" s="298">
        <v>0</v>
      </c>
      <c r="AG7" s="298">
        <v>0</v>
      </c>
      <c r="AH7" s="298">
        <v>647</v>
      </c>
      <c r="AI7" s="298">
        <v>0</v>
      </c>
      <c r="AJ7" s="298">
        <v>10</v>
      </c>
      <c r="AK7" s="298">
        <v>112</v>
      </c>
      <c r="AL7" s="298">
        <v>0</v>
      </c>
      <c r="AM7" s="298">
        <v>25</v>
      </c>
      <c r="AN7" s="298">
        <v>6814</v>
      </c>
      <c r="AO7" s="298">
        <v>7712</v>
      </c>
      <c r="AP7" s="298">
        <v>448</v>
      </c>
      <c r="AQ7" s="298">
        <v>40</v>
      </c>
      <c r="AR7" s="298">
        <v>45495</v>
      </c>
      <c r="AS7" s="298">
        <v>0</v>
      </c>
      <c r="AT7" s="298">
        <v>0</v>
      </c>
      <c r="AU7" s="299">
        <v>407449</v>
      </c>
      <c r="AV7" s="298">
        <v>3614</v>
      </c>
      <c r="AW7" s="298">
        <v>184957</v>
      </c>
      <c r="AX7" s="298">
        <v>0</v>
      </c>
      <c r="AY7" s="298">
        <v>0</v>
      </c>
      <c r="AZ7" s="298">
        <v>6138</v>
      </c>
      <c r="BA7" s="298">
        <v>-1960</v>
      </c>
      <c r="BB7" s="299">
        <v>192749</v>
      </c>
      <c r="BC7" s="300">
        <v>600198</v>
      </c>
      <c r="BD7" s="301">
        <v>1947</v>
      </c>
      <c r="BE7" s="298">
        <v>111886</v>
      </c>
      <c r="BF7" s="299">
        <v>113833</v>
      </c>
      <c r="BG7" s="300">
        <v>306582</v>
      </c>
      <c r="BH7" s="300">
        <v>714031</v>
      </c>
      <c r="BI7" s="298">
        <v>-174070</v>
      </c>
      <c r="BJ7" s="298">
        <v>-179339</v>
      </c>
      <c r="BK7" s="299">
        <v>-353409</v>
      </c>
      <c r="BL7" s="298">
        <v>-46827</v>
      </c>
      <c r="BM7" s="299">
        <v>360622</v>
      </c>
      <c r="BO7" s="345">
        <f>+AW7*0.01</f>
        <v>1849.57</v>
      </c>
    </row>
    <row r="8" spans="1:67" ht="17.149999999999999" customHeight="1" x14ac:dyDescent="0.3">
      <c r="A8" s="297">
        <v>2</v>
      </c>
      <c r="B8" s="203" t="s">
        <v>228</v>
      </c>
      <c r="C8" s="204" t="s">
        <v>229</v>
      </c>
      <c r="D8" s="298">
        <v>72</v>
      </c>
      <c r="E8" s="298">
        <v>795</v>
      </c>
      <c r="F8" s="298">
        <v>5</v>
      </c>
      <c r="G8" s="298">
        <v>0</v>
      </c>
      <c r="H8" s="298">
        <v>846</v>
      </c>
      <c r="I8" s="298">
        <v>4</v>
      </c>
      <c r="J8" s="298">
        <v>15788</v>
      </c>
      <c r="K8" s="298">
        <v>251</v>
      </c>
      <c r="L8" s="298">
        <v>0</v>
      </c>
      <c r="M8" s="298">
        <v>0</v>
      </c>
      <c r="N8" s="298">
        <v>0</v>
      </c>
      <c r="O8" s="298">
        <v>0</v>
      </c>
      <c r="P8" s="298">
        <v>0</v>
      </c>
      <c r="Q8" s="298">
        <v>1</v>
      </c>
      <c r="R8" s="298">
        <v>0</v>
      </c>
      <c r="S8" s="298">
        <v>0</v>
      </c>
      <c r="T8" s="298">
        <v>0</v>
      </c>
      <c r="U8" s="298">
        <v>0</v>
      </c>
      <c r="V8" s="298">
        <v>0</v>
      </c>
      <c r="W8" s="298">
        <v>0</v>
      </c>
      <c r="X8" s="298">
        <v>0</v>
      </c>
      <c r="Y8" s="298">
        <v>0</v>
      </c>
      <c r="Z8" s="298">
        <v>0</v>
      </c>
      <c r="AA8" s="298">
        <v>0</v>
      </c>
      <c r="AB8" s="298">
        <v>0</v>
      </c>
      <c r="AC8" s="298">
        <v>214</v>
      </c>
      <c r="AD8" s="298">
        <v>102</v>
      </c>
      <c r="AE8" s="298">
        <v>0</v>
      </c>
      <c r="AF8" s="298">
        <v>0</v>
      </c>
      <c r="AG8" s="298">
        <v>0</v>
      </c>
      <c r="AH8" s="298">
        <v>0</v>
      </c>
      <c r="AI8" s="298">
        <v>0</v>
      </c>
      <c r="AJ8" s="298">
        <v>0</v>
      </c>
      <c r="AK8" s="298">
        <v>0</v>
      </c>
      <c r="AL8" s="298">
        <v>0</v>
      </c>
      <c r="AM8" s="298">
        <v>3</v>
      </c>
      <c r="AN8" s="298">
        <v>134</v>
      </c>
      <c r="AO8" s="298">
        <v>206</v>
      </c>
      <c r="AP8" s="298">
        <v>0</v>
      </c>
      <c r="AQ8" s="298">
        <v>0</v>
      </c>
      <c r="AR8" s="298">
        <v>2765</v>
      </c>
      <c r="AS8" s="298">
        <v>0</v>
      </c>
      <c r="AT8" s="298">
        <v>0</v>
      </c>
      <c r="AU8" s="299">
        <v>21186</v>
      </c>
      <c r="AV8" s="298">
        <v>223</v>
      </c>
      <c r="AW8" s="298">
        <v>10327</v>
      </c>
      <c r="AX8" s="298">
        <v>0</v>
      </c>
      <c r="AY8" s="298">
        <v>0</v>
      </c>
      <c r="AZ8" s="298">
        <v>0</v>
      </c>
      <c r="BA8" s="298">
        <v>338</v>
      </c>
      <c r="BB8" s="299">
        <v>10888</v>
      </c>
      <c r="BC8" s="300">
        <v>32074</v>
      </c>
      <c r="BD8" s="301">
        <v>80</v>
      </c>
      <c r="BE8" s="298">
        <v>2167</v>
      </c>
      <c r="BF8" s="299">
        <v>2247</v>
      </c>
      <c r="BG8" s="300">
        <v>13135</v>
      </c>
      <c r="BH8" s="300">
        <v>34321</v>
      </c>
      <c r="BI8" s="298">
        <v>-6939</v>
      </c>
      <c r="BJ8" s="298">
        <v>-21828</v>
      </c>
      <c r="BK8" s="299">
        <v>-28767</v>
      </c>
      <c r="BL8" s="298">
        <v>-15632</v>
      </c>
      <c r="BM8" s="299">
        <v>5554</v>
      </c>
      <c r="BO8" s="345">
        <f t="shared" ref="BO8:BO49" si="0">+AW8*0.01</f>
        <v>103.27</v>
      </c>
    </row>
    <row r="9" spans="1:67" ht="17.149999999999999" customHeight="1" x14ac:dyDescent="0.3">
      <c r="A9" s="297">
        <v>3</v>
      </c>
      <c r="B9" s="203" t="s">
        <v>230</v>
      </c>
      <c r="C9" s="204" t="s">
        <v>231</v>
      </c>
      <c r="D9" s="298">
        <v>0</v>
      </c>
      <c r="E9" s="298">
        <v>0</v>
      </c>
      <c r="F9" s="298">
        <v>4179</v>
      </c>
      <c r="G9" s="298">
        <v>0</v>
      </c>
      <c r="H9" s="298">
        <v>27585</v>
      </c>
      <c r="I9" s="298">
        <v>0</v>
      </c>
      <c r="J9" s="298">
        <v>0</v>
      </c>
      <c r="K9" s="298">
        <v>31</v>
      </c>
      <c r="L9" s="298">
        <v>0</v>
      </c>
      <c r="M9" s="298">
        <v>0</v>
      </c>
      <c r="N9" s="298">
        <v>0</v>
      </c>
      <c r="O9" s="298">
        <v>0</v>
      </c>
      <c r="P9" s="298">
        <v>0</v>
      </c>
      <c r="Q9" s="298">
        <v>0</v>
      </c>
      <c r="R9" s="298">
        <v>0</v>
      </c>
      <c r="S9" s="298">
        <v>0</v>
      </c>
      <c r="T9" s="298">
        <v>0</v>
      </c>
      <c r="U9" s="298">
        <v>0</v>
      </c>
      <c r="V9" s="298">
        <v>0</v>
      </c>
      <c r="W9" s="298">
        <v>0</v>
      </c>
      <c r="X9" s="298">
        <v>0</v>
      </c>
      <c r="Y9" s="298">
        <v>0</v>
      </c>
      <c r="Z9" s="298">
        <v>0</v>
      </c>
      <c r="AA9" s="298">
        <v>0</v>
      </c>
      <c r="AB9" s="298">
        <v>0</v>
      </c>
      <c r="AC9" s="298">
        <v>624</v>
      </c>
      <c r="AD9" s="298">
        <v>0</v>
      </c>
      <c r="AE9" s="298">
        <v>0</v>
      </c>
      <c r="AF9" s="298">
        <v>0</v>
      </c>
      <c r="AG9" s="298">
        <v>0</v>
      </c>
      <c r="AH9" s="298">
        <v>0</v>
      </c>
      <c r="AI9" s="298">
        <v>0</v>
      </c>
      <c r="AJ9" s="298">
        <v>0</v>
      </c>
      <c r="AK9" s="298">
        <v>12</v>
      </c>
      <c r="AL9" s="298">
        <v>0</v>
      </c>
      <c r="AM9" s="298">
        <v>5</v>
      </c>
      <c r="AN9" s="298">
        <v>145</v>
      </c>
      <c r="AO9" s="298">
        <v>1791</v>
      </c>
      <c r="AP9" s="298">
        <v>0</v>
      </c>
      <c r="AQ9" s="298">
        <v>0</v>
      </c>
      <c r="AR9" s="298">
        <v>9820</v>
      </c>
      <c r="AS9" s="298">
        <v>0</v>
      </c>
      <c r="AT9" s="298">
        <v>0</v>
      </c>
      <c r="AU9" s="299">
        <v>44192</v>
      </c>
      <c r="AV9" s="298">
        <v>1041</v>
      </c>
      <c r="AW9" s="298">
        <v>17450</v>
      </c>
      <c r="AX9" s="298">
        <v>0</v>
      </c>
      <c r="AY9" s="298">
        <v>0</v>
      </c>
      <c r="AZ9" s="298">
        <v>0</v>
      </c>
      <c r="BA9" s="298">
        <v>67</v>
      </c>
      <c r="BB9" s="299">
        <v>18558</v>
      </c>
      <c r="BC9" s="300">
        <v>62750</v>
      </c>
      <c r="BD9" s="301">
        <v>1289</v>
      </c>
      <c r="BE9" s="298">
        <v>19159</v>
      </c>
      <c r="BF9" s="299">
        <v>20448</v>
      </c>
      <c r="BG9" s="300">
        <v>39006</v>
      </c>
      <c r="BH9" s="300">
        <v>83198</v>
      </c>
      <c r="BI9" s="298">
        <v>-9006</v>
      </c>
      <c r="BJ9" s="298">
        <v>-34867</v>
      </c>
      <c r="BK9" s="299">
        <v>-43873</v>
      </c>
      <c r="BL9" s="298">
        <v>-4867</v>
      </c>
      <c r="BM9" s="299">
        <v>39325</v>
      </c>
      <c r="BO9" s="345">
        <f t="shared" si="0"/>
        <v>174.5</v>
      </c>
    </row>
    <row r="10" spans="1:67" ht="17.149999999999999" customHeight="1" x14ac:dyDescent="0.3">
      <c r="A10" s="297">
        <v>4</v>
      </c>
      <c r="B10" s="203" t="s">
        <v>40</v>
      </c>
      <c r="C10" s="204" t="s">
        <v>93</v>
      </c>
      <c r="D10" s="298">
        <v>2</v>
      </c>
      <c r="E10" s="298">
        <v>2</v>
      </c>
      <c r="F10" s="298">
        <v>0</v>
      </c>
      <c r="G10" s="298">
        <v>34</v>
      </c>
      <c r="H10" s="298">
        <v>730</v>
      </c>
      <c r="I10" s="298">
        <v>148</v>
      </c>
      <c r="J10" s="298">
        <v>2331</v>
      </c>
      <c r="K10" s="298">
        <v>6078</v>
      </c>
      <c r="L10" s="298">
        <v>552276</v>
      </c>
      <c r="M10" s="298">
        <v>43</v>
      </c>
      <c r="N10" s="298">
        <v>175</v>
      </c>
      <c r="O10" s="298">
        <v>10398</v>
      </c>
      <c r="P10" s="298">
        <v>20567</v>
      </c>
      <c r="Q10" s="298">
        <v>106038</v>
      </c>
      <c r="R10" s="298">
        <v>7223</v>
      </c>
      <c r="S10" s="298">
        <v>297</v>
      </c>
      <c r="T10" s="298">
        <v>47</v>
      </c>
      <c r="U10" s="298">
        <v>103</v>
      </c>
      <c r="V10" s="298">
        <v>27</v>
      </c>
      <c r="W10" s="298">
        <v>65</v>
      </c>
      <c r="X10" s="298">
        <v>90</v>
      </c>
      <c r="Y10" s="298">
        <v>8</v>
      </c>
      <c r="Z10" s="298">
        <v>2118</v>
      </c>
      <c r="AA10" s="298">
        <v>59</v>
      </c>
      <c r="AB10" s="298">
        <v>1</v>
      </c>
      <c r="AC10" s="298">
        <v>434</v>
      </c>
      <c r="AD10" s="298">
        <v>18567</v>
      </c>
      <c r="AE10" s="298">
        <v>659133</v>
      </c>
      <c r="AF10" s="298">
        <v>0</v>
      </c>
      <c r="AG10" s="298">
        <v>1</v>
      </c>
      <c r="AH10" s="298">
        <v>17</v>
      </c>
      <c r="AI10" s="298">
        <v>2</v>
      </c>
      <c r="AJ10" s="298">
        <v>4</v>
      </c>
      <c r="AK10" s="298">
        <v>21</v>
      </c>
      <c r="AL10" s="298">
        <v>0</v>
      </c>
      <c r="AM10" s="298">
        <v>9</v>
      </c>
      <c r="AN10" s="298">
        <v>222</v>
      </c>
      <c r="AO10" s="298">
        <v>31</v>
      </c>
      <c r="AP10" s="298">
        <v>12</v>
      </c>
      <c r="AQ10" s="298">
        <v>31</v>
      </c>
      <c r="AR10" s="298">
        <v>97</v>
      </c>
      <c r="AS10" s="298">
        <v>0</v>
      </c>
      <c r="AT10" s="298">
        <v>61</v>
      </c>
      <c r="AU10" s="299">
        <v>1387502</v>
      </c>
      <c r="AV10" s="298">
        <v>-385</v>
      </c>
      <c r="AW10" s="298">
        <v>-374</v>
      </c>
      <c r="AX10" s="298">
        <v>0</v>
      </c>
      <c r="AY10" s="298">
        <v>0</v>
      </c>
      <c r="AZ10" s="298">
        <v>0</v>
      </c>
      <c r="BA10" s="298">
        <v>565</v>
      </c>
      <c r="BB10" s="299">
        <v>-194</v>
      </c>
      <c r="BC10" s="300">
        <v>1387308</v>
      </c>
      <c r="BD10" s="301">
        <v>2989</v>
      </c>
      <c r="BE10" s="298">
        <v>1656</v>
      </c>
      <c r="BF10" s="299">
        <v>4645</v>
      </c>
      <c r="BG10" s="300">
        <v>4451</v>
      </c>
      <c r="BH10" s="300">
        <v>1391953</v>
      </c>
      <c r="BI10" s="298">
        <v>-1343040</v>
      </c>
      <c r="BJ10" s="298">
        <v>-33353</v>
      </c>
      <c r="BK10" s="299">
        <v>-1376393</v>
      </c>
      <c r="BL10" s="298">
        <v>-1371942</v>
      </c>
      <c r="BM10" s="299">
        <v>15560</v>
      </c>
      <c r="BO10" s="345">
        <f t="shared" si="0"/>
        <v>-3.74</v>
      </c>
    </row>
    <row r="11" spans="1:67" ht="17.149999999999999" customHeight="1" x14ac:dyDescent="0.3">
      <c r="A11" s="297">
        <v>5</v>
      </c>
      <c r="B11" s="203" t="s">
        <v>41</v>
      </c>
      <c r="C11" s="204" t="s">
        <v>94</v>
      </c>
      <c r="D11" s="298">
        <v>37634</v>
      </c>
      <c r="E11" s="298">
        <v>99</v>
      </c>
      <c r="F11" s="298">
        <v>4851</v>
      </c>
      <c r="G11" s="298">
        <v>0</v>
      </c>
      <c r="H11" s="298">
        <v>483716</v>
      </c>
      <c r="I11" s="298">
        <v>690</v>
      </c>
      <c r="J11" s="298">
        <v>1044</v>
      </c>
      <c r="K11" s="298">
        <v>8956</v>
      </c>
      <c r="L11" s="298">
        <v>4</v>
      </c>
      <c r="M11" s="298">
        <v>29</v>
      </c>
      <c r="N11" s="298">
        <v>1</v>
      </c>
      <c r="O11" s="298">
        <v>163</v>
      </c>
      <c r="P11" s="298">
        <v>228</v>
      </c>
      <c r="Q11" s="298">
        <v>6</v>
      </c>
      <c r="R11" s="298">
        <v>0</v>
      </c>
      <c r="S11" s="298">
        <v>0</v>
      </c>
      <c r="T11" s="298">
        <v>0</v>
      </c>
      <c r="U11" s="298">
        <v>0</v>
      </c>
      <c r="V11" s="298">
        <v>0</v>
      </c>
      <c r="W11" s="298">
        <v>0</v>
      </c>
      <c r="X11" s="298">
        <v>0</v>
      </c>
      <c r="Y11" s="298">
        <v>0</v>
      </c>
      <c r="Z11" s="298">
        <v>0</v>
      </c>
      <c r="AA11" s="298">
        <v>0</v>
      </c>
      <c r="AB11" s="298">
        <v>0</v>
      </c>
      <c r="AC11" s="298">
        <v>2405</v>
      </c>
      <c r="AD11" s="298">
        <v>47</v>
      </c>
      <c r="AE11" s="298">
        <v>0</v>
      </c>
      <c r="AF11" s="298">
        <v>0</v>
      </c>
      <c r="AG11" s="298">
        <v>0</v>
      </c>
      <c r="AH11" s="298">
        <v>965</v>
      </c>
      <c r="AI11" s="298">
        <v>0</v>
      </c>
      <c r="AJ11" s="298">
        <v>0</v>
      </c>
      <c r="AK11" s="298">
        <v>491</v>
      </c>
      <c r="AL11" s="298">
        <v>0</v>
      </c>
      <c r="AM11" s="298">
        <v>339</v>
      </c>
      <c r="AN11" s="298">
        <v>19743</v>
      </c>
      <c r="AO11" s="298">
        <v>28807</v>
      </c>
      <c r="AP11" s="298">
        <v>304</v>
      </c>
      <c r="AQ11" s="298">
        <v>24</v>
      </c>
      <c r="AR11" s="298">
        <v>348558</v>
      </c>
      <c r="AS11" s="298">
        <v>0</v>
      </c>
      <c r="AT11" s="298">
        <v>840</v>
      </c>
      <c r="AU11" s="299">
        <v>939944</v>
      </c>
      <c r="AV11" s="298">
        <v>62613</v>
      </c>
      <c r="AW11" s="298">
        <v>1582201</v>
      </c>
      <c r="AX11" s="298">
        <v>0</v>
      </c>
      <c r="AY11" s="298">
        <v>0</v>
      </c>
      <c r="AZ11" s="298">
        <v>0</v>
      </c>
      <c r="BA11" s="298">
        <v>-1086</v>
      </c>
      <c r="BB11" s="299">
        <v>1643728</v>
      </c>
      <c r="BC11" s="300">
        <v>2583672</v>
      </c>
      <c r="BD11" s="301">
        <v>31628</v>
      </c>
      <c r="BE11" s="298">
        <v>1344032</v>
      </c>
      <c r="BF11" s="299">
        <v>1375660</v>
      </c>
      <c r="BG11" s="300">
        <v>3019388</v>
      </c>
      <c r="BH11" s="300">
        <v>3959332</v>
      </c>
      <c r="BI11" s="298">
        <v>-432591</v>
      </c>
      <c r="BJ11" s="298">
        <v>-1322026</v>
      </c>
      <c r="BK11" s="299">
        <v>-1754617</v>
      </c>
      <c r="BL11" s="298">
        <v>1264771</v>
      </c>
      <c r="BM11" s="299">
        <v>2204715</v>
      </c>
      <c r="BO11" s="345">
        <f t="shared" si="0"/>
        <v>15822.01</v>
      </c>
    </row>
    <row r="12" spans="1:67" ht="17.149999999999999" customHeight="1" x14ac:dyDescent="0.3">
      <c r="A12" s="297">
        <v>6</v>
      </c>
      <c r="B12" s="203" t="s">
        <v>42</v>
      </c>
      <c r="C12" s="204" t="s">
        <v>95</v>
      </c>
      <c r="D12" s="298">
        <v>1355</v>
      </c>
      <c r="E12" s="298">
        <v>7</v>
      </c>
      <c r="F12" s="298">
        <v>563</v>
      </c>
      <c r="G12" s="298">
        <v>60</v>
      </c>
      <c r="H12" s="298">
        <v>2309</v>
      </c>
      <c r="I12" s="298">
        <v>63286</v>
      </c>
      <c r="J12" s="298">
        <v>3563</v>
      </c>
      <c r="K12" s="298">
        <v>1602</v>
      </c>
      <c r="L12" s="298">
        <v>23</v>
      </c>
      <c r="M12" s="298">
        <v>1502</v>
      </c>
      <c r="N12" s="298">
        <v>8729</v>
      </c>
      <c r="O12" s="298">
        <v>892</v>
      </c>
      <c r="P12" s="298">
        <v>1984</v>
      </c>
      <c r="Q12" s="298">
        <v>1353</v>
      </c>
      <c r="R12" s="298">
        <v>778</v>
      </c>
      <c r="S12" s="298">
        <v>1393</v>
      </c>
      <c r="T12" s="298">
        <v>1201</v>
      </c>
      <c r="U12" s="298">
        <v>2150</v>
      </c>
      <c r="V12" s="298">
        <v>1398</v>
      </c>
      <c r="W12" s="298">
        <v>1791</v>
      </c>
      <c r="X12" s="298">
        <v>4134</v>
      </c>
      <c r="Y12" s="298">
        <v>512</v>
      </c>
      <c r="Z12" s="298">
        <v>27830</v>
      </c>
      <c r="AA12" s="298">
        <v>403</v>
      </c>
      <c r="AB12" s="298">
        <v>453</v>
      </c>
      <c r="AC12" s="298">
        <v>2578</v>
      </c>
      <c r="AD12" s="298">
        <v>9551</v>
      </c>
      <c r="AE12" s="298">
        <v>271</v>
      </c>
      <c r="AF12" s="298">
        <v>301</v>
      </c>
      <c r="AG12" s="298">
        <v>636</v>
      </c>
      <c r="AH12" s="298">
        <v>28217</v>
      </c>
      <c r="AI12" s="298">
        <v>2508</v>
      </c>
      <c r="AJ12" s="298">
        <v>124</v>
      </c>
      <c r="AK12" s="298">
        <v>5565</v>
      </c>
      <c r="AL12" s="298">
        <v>2347</v>
      </c>
      <c r="AM12" s="298">
        <v>5266</v>
      </c>
      <c r="AN12" s="298">
        <v>1333</v>
      </c>
      <c r="AO12" s="298">
        <v>9954</v>
      </c>
      <c r="AP12" s="298">
        <v>4855</v>
      </c>
      <c r="AQ12" s="298">
        <v>7672</v>
      </c>
      <c r="AR12" s="298">
        <v>10512</v>
      </c>
      <c r="AS12" s="298">
        <v>1822</v>
      </c>
      <c r="AT12" s="298">
        <v>140</v>
      </c>
      <c r="AU12" s="299">
        <v>222923</v>
      </c>
      <c r="AV12" s="298">
        <v>7937</v>
      </c>
      <c r="AW12" s="298">
        <v>262197</v>
      </c>
      <c r="AX12" s="298">
        <v>0</v>
      </c>
      <c r="AY12" s="298">
        <v>41</v>
      </c>
      <c r="AZ12" s="298">
        <v>15488</v>
      </c>
      <c r="BA12" s="298">
        <v>8294</v>
      </c>
      <c r="BB12" s="299">
        <v>293957</v>
      </c>
      <c r="BC12" s="300">
        <v>516880</v>
      </c>
      <c r="BD12" s="301">
        <v>37047</v>
      </c>
      <c r="BE12" s="298">
        <v>186225</v>
      </c>
      <c r="BF12" s="299">
        <v>223272</v>
      </c>
      <c r="BG12" s="300">
        <v>517229</v>
      </c>
      <c r="BH12" s="300">
        <v>740152</v>
      </c>
      <c r="BI12" s="298">
        <v>-322054</v>
      </c>
      <c r="BJ12" s="298">
        <v>-136008</v>
      </c>
      <c r="BK12" s="299">
        <v>-458062</v>
      </c>
      <c r="BL12" s="298">
        <v>59167</v>
      </c>
      <c r="BM12" s="299">
        <v>282090</v>
      </c>
      <c r="BO12" s="345">
        <f t="shared" si="0"/>
        <v>2621.9700000000003</v>
      </c>
    </row>
    <row r="13" spans="1:67" ht="17.149999999999999" customHeight="1" x14ac:dyDescent="0.3">
      <c r="A13" s="297">
        <v>7</v>
      </c>
      <c r="B13" s="203" t="s">
        <v>43</v>
      </c>
      <c r="C13" s="204" t="s">
        <v>96</v>
      </c>
      <c r="D13" s="298">
        <v>10401</v>
      </c>
      <c r="E13" s="298">
        <v>36</v>
      </c>
      <c r="F13" s="298">
        <v>104</v>
      </c>
      <c r="G13" s="298">
        <v>32</v>
      </c>
      <c r="H13" s="298">
        <v>36864</v>
      </c>
      <c r="I13" s="298">
        <v>1818</v>
      </c>
      <c r="J13" s="298">
        <v>204889</v>
      </c>
      <c r="K13" s="298">
        <v>15491</v>
      </c>
      <c r="L13" s="298">
        <v>13</v>
      </c>
      <c r="M13" s="298">
        <v>9967</v>
      </c>
      <c r="N13" s="298">
        <v>2280</v>
      </c>
      <c r="O13" s="298">
        <v>13127</v>
      </c>
      <c r="P13" s="298">
        <v>7092</v>
      </c>
      <c r="Q13" s="298">
        <v>1447</v>
      </c>
      <c r="R13" s="298">
        <v>1447</v>
      </c>
      <c r="S13" s="298">
        <v>5150</v>
      </c>
      <c r="T13" s="298">
        <v>1395</v>
      </c>
      <c r="U13" s="298">
        <v>3499</v>
      </c>
      <c r="V13" s="298">
        <v>5179</v>
      </c>
      <c r="W13" s="298">
        <v>1881</v>
      </c>
      <c r="X13" s="298">
        <v>12894</v>
      </c>
      <c r="Y13" s="298">
        <v>1450</v>
      </c>
      <c r="Z13" s="298">
        <v>16757</v>
      </c>
      <c r="AA13" s="298">
        <v>208</v>
      </c>
      <c r="AB13" s="298">
        <v>1270</v>
      </c>
      <c r="AC13" s="298">
        <v>61331</v>
      </c>
      <c r="AD13" s="298">
        <v>175449</v>
      </c>
      <c r="AE13" s="298">
        <v>4704</v>
      </c>
      <c r="AF13" s="298">
        <v>987</v>
      </c>
      <c r="AG13" s="298">
        <v>1167</v>
      </c>
      <c r="AH13" s="298">
        <v>55988</v>
      </c>
      <c r="AI13" s="298">
        <v>7799</v>
      </c>
      <c r="AJ13" s="298">
        <v>2017</v>
      </c>
      <c r="AK13" s="298">
        <v>8852</v>
      </c>
      <c r="AL13" s="298">
        <v>30386</v>
      </c>
      <c r="AM13" s="298">
        <v>1834</v>
      </c>
      <c r="AN13" s="298">
        <v>24475</v>
      </c>
      <c r="AO13" s="298">
        <v>18421</v>
      </c>
      <c r="AP13" s="298">
        <v>3742</v>
      </c>
      <c r="AQ13" s="298">
        <v>13211</v>
      </c>
      <c r="AR13" s="298">
        <v>15939</v>
      </c>
      <c r="AS13" s="298">
        <v>40338</v>
      </c>
      <c r="AT13" s="298">
        <v>333</v>
      </c>
      <c r="AU13" s="299">
        <v>821664</v>
      </c>
      <c r="AV13" s="298">
        <v>5170</v>
      </c>
      <c r="AW13" s="298">
        <v>19747</v>
      </c>
      <c r="AX13" s="298">
        <v>157</v>
      </c>
      <c r="AY13" s="298">
        <v>698</v>
      </c>
      <c r="AZ13" s="298">
        <v>32701</v>
      </c>
      <c r="BA13" s="298">
        <v>-4487</v>
      </c>
      <c r="BB13" s="299">
        <v>53986</v>
      </c>
      <c r="BC13" s="300">
        <v>875650</v>
      </c>
      <c r="BD13" s="301">
        <v>20282</v>
      </c>
      <c r="BE13" s="298">
        <v>429507</v>
      </c>
      <c r="BF13" s="299">
        <v>449789</v>
      </c>
      <c r="BG13" s="300">
        <v>503775</v>
      </c>
      <c r="BH13" s="300">
        <v>1325439</v>
      </c>
      <c r="BI13" s="298">
        <v>-161225</v>
      </c>
      <c r="BJ13" s="298">
        <v>-478650</v>
      </c>
      <c r="BK13" s="299">
        <v>-639875</v>
      </c>
      <c r="BL13" s="298">
        <v>-136100</v>
      </c>
      <c r="BM13" s="299">
        <v>685564</v>
      </c>
      <c r="BO13" s="345">
        <f t="shared" si="0"/>
        <v>197.47</v>
      </c>
    </row>
    <row r="14" spans="1:67" ht="17.149999999999999" customHeight="1" x14ac:dyDescent="0.3">
      <c r="A14" s="297">
        <v>8</v>
      </c>
      <c r="B14" s="203" t="s">
        <v>44</v>
      </c>
      <c r="C14" s="204" t="s">
        <v>97</v>
      </c>
      <c r="D14" s="298">
        <v>20146</v>
      </c>
      <c r="E14" s="298">
        <v>3</v>
      </c>
      <c r="F14" s="298">
        <v>470</v>
      </c>
      <c r="G14" s="298">
        <v>300</v>
      </c>
      <c r="H14" s="298">
        <v>25133</v>
      </c>
      <c r="I14" s="298">
        <v>37254</v>
      </c>
      <c r="J14" s="298">
        <v>20456</v>
      </c>
      <c r="K14" s="298">
        <v>433493</v>
      </c>
      <c r="L14" s="298">
        <v>1904</v>
      </c>
      <c r="M14" s="298">
        <v>288571</v>
      </c>
      <c r="N14" s="298">
        <v>71917</v>
      </c>
      <c r="O14" s="298">
        <v>3628</v>
      </c>
      <c r="P14" s="298">
        <v>19650</v>
      </c>
      <c r="Q14" s="298">
        <v>13387</v>
      </c>
      <c r="R14" s="298">
        <v>3686</v>
      </c>
      <c r="S14" s="298">
        <v>8329</v>
      </c>
      <c r="T14" s="298">
        <v>5629</v>
      </c>
      <c r="U14" s="298">
        <v>8193</v>
      </c>
      <c r="V14" s="298">
        <v>23128</v>
      </c>
      <c r="W14" s="298">
        <v>7396</v>
      </c>
      <c r="X14" s="298">
        <v>18637</v>
      </c>
      <c r="Y14" s="298">
        <v>3500</v>
      </c>
      <c r="Z14" s="298">
        <v>168775</v>
      </c>
      <c r="AA14" s="298">
        <v>1212</v>
      </c>
      <c r="AB14" s="298">
        <v>3413</v>
      </c>
      <c r="AC14" s="298">
        <v>27227</v>
      </c>
      <c r="AD14" s="298">
        <v>17252</v>
      </c>
      <c r="AE14" s="298">
        <v>1710</v>
      </c>
      <c r="AF14" s="298">
        <v>2716</v>
      </c>
      <c r="AG14" s="298">
        <v>4715</v>
      </c>
      <c r="AH14" s="298">
        <v>57</v>
      </c>
      <c r="AI14" s="298">
        <v>37</v>
      </c>
      <c r="AJ14" s="298">
        <v>163</v>
      </c>
      <c r="AK14" s="298">
        <v>1192</v>
      </c>
      <c r="AL14" s="298">
        <v>2648</v>
      </c>
      <c r="AM14" s="298">
        <v>1198</v>
      </c>
      <c r="AN14" s="298">
        <v>42777</v>
      </c>
      <c r="AO14" s="298">
        <v>462901</v>
      </c>
      <c r="AP14" s="298">
        <v>475</v>
      </c>
      <c r="AQ14" s="298">
        <v>16873</v>
      </c>
      <c r="AR14" s="298">
        <v>22126</v>
      </c>
      <c r="AS14" s="298">
        <v>872</v>
      </c>
      <c r="AT14" s="298">
        <v>2010</v>
      </c>
      <c r="AU14" s="299">
        <v>1795159</v>
      </c>
      <c r="AV14" s="298">
        <v>12427</v>
      </c>
      <c r="AW14" s="298">
        <v>151805</v>
      </c>
      <c r="AX14" s="298">
        <v>0</v>
      </c>
      <c r="AY14" s="298">
        <v>0</v>
      </c>
      <c r="AZ14" s="298">
        <v>0</v>
      </c>
      <c r="BA14" s="298">
        <v>-7999</v>
      </c>
      <c r="BB14" s="299">
        <v>156233</v>
      </c>
      <c r="BC14" s="300">
        <v>1951392</v>
      </c>
      <c r="BD14" s="301">
        <v>162924</v>
      </c>
      <c r="BE14" s="298">
        <v>717689</v>
      </c>
      <c r="BF14" s="299">
        <v>880613</v>
      </c>
      <c r="BG14" s="300">
        <v>1036846</v>
      </c>
      <c r="BH14" s="300">
        <v>2832005</v>
      </c>
      <c r="BI14" s="298">
        <v>-517784</v>
      </c>
      <c r="BJ14" s="298">
        <v>-1172875</v>
      </c>
      <c r="BK14" s="299">
        <v>-1690659</v>
      </c>
      <c r="BL14" s="298">
        <v>-653813</v>
      </c>
      <c r="BM14" s="299">
        <v>1141346</v>
      </c>
      <c r="BO14" s="345">
        <f t="shared" si="0"/>
        <v>1518.05</v>
      </c>
    </row>
    <row r="15" spans="1:67" ht="17.149999999999999" customHeight="1" x14ac:dyDescent="0.3">
      <c r="A15" s="297">
        <v>9</v>
      </c>
      <c r="B15" s="203" t="s">
        <v>45</v>
      </c>
      <c r="C15" s="204" t="s">
        <v>98</v>
      </c>
      <c r="D15" s="298">
        <v>3884</v>
      </c>
      <c r="E15" s="298">
        <v>51</v>
      </c>
      <c r="F15" s="298">
        <v>1671</v>
      </c>
      <c r="G15" s="298">
        <v>424</v>
      </c>
      <c r="H15" s="298">
        <v>12199</v>
      </c>
      <c r="I15" s="298">
        <v>2221</v>
      </c>
      <c r="J15" s="298">
        <v>2160</v>
      </c>
      <c r="K15" s="298">
        <v>40724</v>
      </c>
      <c r="L15" s="298">
        <v>59053</v>
      </c>
      <c r="M15" s="298">
        <v>1434</v>
      </c>
      <c r="N15" s="298">
        <v>2168</v>
      </c>
      <c r="O15" s="298">
        <v>8614</v>
      </c>
      <c r="P15" s="298">
        <v>9709</v>
      </c>
      <c r="Q15" s="298">
        <v>56363</v>
      </c>
      <c r="R15" s="298">
        <v>2503</v>
      </c>
      <c r="S15" s="298">
        <v>2916</v>
      </c>
      <c r="T15" s="298">
        <v>816</v>
      </c>
      <c r="U15" s="298">
        <v>2740</v>
      </c>
      <c r="V15" s="298">
        <v>775</v>
      </c>
      <c r="W15" s="298">
        <v>638</v>
      </c>
      <c r="X15" s="298">
        <v>1998</v>
      </c>
      <c r="Y15" s="298">
        <v>126</v>
      </c>
      <c r="Z15" s="298">
        <v>26017</v>
      </c>
      <c r="AA15" s="298">
        <v>4343</v>
      </c>
      <c r="AB15" s="298">
        <v>1737</v>
      </c>
      <c r="AC15" s="298">
        <v>1405</v>
      </c>
      <c r="AD15" s="298">
        <v>37055</v>
      </c>
      <c r="AE15" s="298">
        <v>98479</v>
      </c>
      <c r="AF15" s="298">
        <v>4062</v>
      </c>
      <c r="AG15" s="298">
        <v>3681</v>
      </c>
      <c r="AH15" s="298">
        <v>10026</v>
      </c>
      <c r="AI15" s="298">
        <v>817</v>
      </c>
      <c r="AJ15" s="298">
        <v>1831</v>
      </c>
      <c r="AK15" s="298">
        <v>326859</v>
      </c>
      <c r="AL15" s="298">
        <v>1843</v>
      </c>
      <c r="AM15" s="298">
        <v>11142</v>
      </c>
      <c r="AN15" s="298">
        <v>10759</v>
      </c>
      <c r="AO15" s="298">
        <v>7932</v>
      </c>
      <c r="AP15" s="298">
        <v>713</v>
      </c>
      <c r="AQ15" s="298">
        <v>9496</v>
      </c>
      <c r="AR15" s="298">
        <v>14972</v>
      </c>
      <c r="AS15" s="298">
        <v>0</v>
      </c>
      <c r="AT15" s="298">
        <v>5330</v>
      </c>
      <c r="AU15" s="299">
        <v>791686</v>
      </c>
      <c r="AV15" s="298">
        <v>1140</v>
      </c>
      <c r="AW15" s="298">
        <v>385507</v>
      </c>
      <c r="AX15" s="298">
        <v>0</v>
      </c>
      <c r="AY15" s="298">
        <v>0</v>
      </c>
      <c r="AZ15" s="298">
        <v>0</v>
      </c>
      <c r="BA15" s="298">
        <v>-14649</v>
      </c>
      <c r="BB15" s="299">
        <v>371998</v>
      </c>
      <c r="BC15" s="300">
        <v>1163684</v>
      </c>
      <c r="BD15" s="301">
        <v>36098</v>
      </c>
      <c r="BE15" s="298">
        <v>476140</v>
      </c>
      <c r="BF15" s="299">
        <v>512238</v>
      </c>
      <c r="BG15" s="300">
        <v>884236</v>
      </c>
      <c r="BH15" s="300">
        <v>1675922</v>
      </c>
      <c r="BI15" s="298">
        <v>-174100</v>
      </c>
      <c r="BJ15" s="298">
        <v>-549158</v>
      </c>
      <c r="BK15" s="299">
        <v>-723258</v>
      </c>
      <c r="BL15" s="298">
        <v>160978</v>
      </c>
      <c r="BM15" s="299">
        <v>952664</v>
      </c>
      <c r="BO15" s="345">
        <f t="shared" si="0"/>
        <v>3855.07</v>
      </c>
    </row>
    <row r="16" spans="1:67" ht="17.149999999999999" customHeight="1" x14ac:dyDescent="0.3">
      <c r="A16" s="297">
        <v>10</v>
      </c>
      <c r="B16" s="203" t="s">
        <v>46</v>
      </c>
      <c r="C16" s="204" t="s">
        <v>232</v>
      </c>
      <c r="D16" s="298">
        <v>5156</v>
      </c>
      <c r="E16" s="298">
        <v>48</v>
      </c>
      <c r="F16" s="298">
        <v>408</v>
      </c>
      <c r="G16" s="298">
        <v>6</v>
      </c>
      <c r="H16" s="298">
        <v>40138</v>
      </c>
      <c r="I16" s="298">
        <v>2640</v>
      </c>
      <c r="J16" s="298">
        <v>11562</v>
      </c>
      <c r="K16" s="298">
        <v>17746</v>
      </c>
      <c r="L16" s="298">
        <v>111</v>
      </c>
      <c r="M16" s="298">
        <v>358054</v>
      </c>
      <c r="N16" s="298">
        <v>17520</v>
      </c>
      <c r="O16" s="298">
        <v>371</v>
      </c>
      <c r="P16" s="298">
        <v>4522</v>
      </c>
      <c r="Q16" s="298">
        <v>231</v>
      </c>
      <c r="R16" s="298">
        <v>1871</v>
      </c>
      <c r="S16" s="298">
        <v>5704</v>
      </c>
      <c r="T16" s="298">
        <v>8144</v>
      </c>
      <c r="U16" s="298">
        <v>7667</v>
      </c>
      <c r="V16" s="298">
        <v>20186</v>
      </c>
      <c r="W16" s="298">
        <v>7844</v>
      </c>
      <c r="X16" s="298">
        <v>50396</v>
      </c>
      <c r="Y16" s="298">
        <v>11158</v>
      </c>
      <c r="Z16" s="298">
        <v>418315</v>
      </c>
      <c r="AA16" s="298">
        <v>16247</v>
      </c>
      <c r="AB16" s="298">
        <v>2114</v>
      </c>
      <c r="AC16" s="298">
        <v>40936</v>
      </c>
      <c r="AD16" s="298">
        <v>37026</v>
      </c>
      <c r="AE16" s="298">
        <v>0</v>
      </c>
      <c r="AF16" s="298">
        <v>11464</v>
      </c>
      <c r="AG16" s="298">
        <v>594</v>
      </c>
      <c r="AH16" s="298">
        <v>28850</v>
      </c>
      <c r="AI16" s="298">
        <v>4910</v>
      </c>
      <c r="AJ16" s="298">
        <v>2736</v>
      </c>
      <c r="AK16" s="298">
        <v>1758</v>
      </c>
      <c r="AL16" s="298">
        <v>9593</v>
      </c>
      <c r="AM16" s="298">
        <v>1110</v>
      </c>
      <c r="AN16" s="298">
        <v>18965</v>
      </c>
      <c r="AO16" s="298">
        <v>3066</v>
      </c>
      <c r="AP16" s="298">
        <v>522</v>
      </c>
      <c r="AQ16" s="298">
        <v>10687</v>
      </c>
      <c r="AR16" s="298">
        <v>6571</v>
      </c>
      <c r="AS16" s="298">
        <v>3459</v>
      </c>
      <c r="AT16" s="298">
        <v>1002</v>
      </c>
      <c r="AU16" s="299">
        <v>1191408</v>
      </c>
      <c r="AV16" s="298">
        <v>1233</v>
      </c>
      <c r="AW16" s="298">
        <v>23264</v>
      </c>
      <c r="AX16" s="298">
        <v>533</v>
      </c>
      <c r="AY16" s="298">
        <v>0</v>
      </c>
      <c r="AZ16" s="298">
        <v>0</v>
      </c>
      <c r="BA16" s="298">
        <v>-4995</v>
      </c>
      <c r="BB16" s="299">
        <v>20035</v>
      </c>
      <c r="BC16" s="300">
        <v>1211443</v>
      </c>
      <c r="BD16" s="301">
        <v>96100</v>
      </c>
      <c r="BE16" s="298">
        <v>779678</v>
      </c>
      <c r="BF16" s="299">
        <v>875778</v>
      </c>
      <c r="BG16" s="300">
        <v>895813</v>
      </c>
      <c r="BH16" s="300">
        <v>2087221</v>
      </c>
      <c r="BI16" s="298">
        <v>-89165</v>
      </c>
      <c r="BJ16" s="298">
        <v>-562587</v>
      </c>
      <c r="BK16" s="299">
        <v>-651752</v>
      </c>
      <c r="BL16" s="298">
        <v>244061</v>
      </c>
      <c r="BM16" s="299">
        <v>1435469</v>
      </c>
      <c r="BO16" s="345">
        <f t="shared" si="0"/>
        <v>232.64000000000001</v>
      </c>
    </row>
    <row r="17" spans="1:67" ht="17.149999999999999" customHeight="1" x14ac:dyDescent="0.3">
      <c r="A17" s="297">
        <v>11</v>
      </c>
      <c r="B17" s="203" t="s">
        <v>233</v>
      </c>
      <c r="C17" s="204" t="s">
        <v>234</v>
      </c>
      <c r="D17" s="298">
        <v>826</v>
      </c>
      <c r="E17" s="298">
        <v>4</v>
      </c>
      <c r="F17" s="298">
        <v>40</v>
      </c>
      <c r="G17" s="298">
        <v>57</v>
      </c>
      <c r="H17" s="298">
        <v>521</v>
      </c>
      <c r="I17" s="298">
        <v>708</v>
      </c>
      <c r="J17" s="298">
        <v>341</v>
      </c>
      <c r="K17" s="298">
        <v>675</v>
      </c>
      <c r="L17" s="298">
        <v>21</v>
      </c>
      <c r="M17" s="298">
        <v>1044</v>
      </c>
      <c r="N17" s="298">
        <v>18864</v>
      </c>
      <c r="O17" s="298">
        <v>107</v>
      </c>
      <c r="P17" s="298">
        <v>488</v>
      </c>
      <c r="Q17" s="298">
        <v>2302</v>
      </c>
      <c r="R17" s="298">
        <v>156</v>
      </c>
      <c r="S17" s="298">
        <v>2048</v>
      </c>
      <c r="T17" s="298">
        <v>9150</v>
      </c>
      <c r="U17" s="298">
        <v>10818</v>
      </c>
      <c r="V17" s="298">
        <v>17413</v>
      </c>
      <c r="W17" s="298">
        <v>1668</v>
      </c>
      <c r="X17" s="298">
        <v>16855</v>
      </c>
      <c r="Y17" s="298">
        <v>1920</v>
      </c>
      <c r="Z17" s="298">
        <v>238523</v>
      </c>
      <c r="AA17" s="298">
        <v>130</v>
      </c>
      <c r="AB17" s="298">
        <v>9088</v>
      </c>
      <c r="AC17" s="298">
        <v>2767</v>
      </c>
      <c r="AD17" s="298">
        <v>4448</v>
      </c>
      <c r="AE17" s="298">
        <v>0</v>
      </c>
      <c r="AF17" s="298">
        <v>442</v>
      </c>
      <c r="AG17" s="298">
        <v>4116</v>
      </c>
      <c r="AH17" s="298">
        <v>752</v>
      </c>
      <c r="AI17" s="298">
        <v>17</v>
      </c>
      <c r="AJ17" s="298">
        <v>0</v>
      </c>
      <c r="AK17" s="298">
        <v>6556</v>
      </c>
      <c r="AL17" s="298">
        <v>244</v>
      </c>
      <c r="AM17" s="298">
        <v>1241</v>
      </c>
      <c r="AN17" s="298">
        <v>425</v>
      </c>
      <c r="AO17" s="298">
        <v>4245</v>
      </c>
      <c r="AP17" s="298">
        <v>1009</v>
      </c>
      <c r="AQ17" s="298">
        <v>32340</v>
      </c>
      <c r="AR17" s="298">
        <v>1686</v>
      </c>
      <c r="AS17" s="298">
        <v>958</v>
      </c>
      <c r="AT17" s="298">
        <v>78</v>
      </c>
      <c r="AU17" s="299">
        <v>395091</v>
      </c>
      <c r="AV17" s="298">
        <v>587</v>
      </c>
      <c r="AW17" s="298">
        <v>32081</v>
      </c>
      <c r="AX17" s="298">
        <v>0</v>
      </c>
      <c r="AY17" s="298">
        <v>0</v>
      </c>
      <c r="AZ17" s="298">
        <v>0</v>
      </c>
      <c r="BA17" s="298">
        <v>-1282</v>
      </c>
      <c r="BB17" s="299">
        <v>31386</v>
      </c>
      <c r="BC17" s="300">
        <v>426477</v>
      </c>
      <c r="BD17" s="301">
        <v>10623</v>
      </c>
      <c r="BE17" s="298">
        <v>227674</v>
      </c>
      <c r="BF17" s="299">
        <v>238297</v>
      </c>
      <c r="BG17" s="300">
        <v>269683</v>
      </c>
      <c r="BH17" s="300">
        <v>664774</v>
      </c>
      <c r="BI17" s="298">
        <v>-83398</v>
      </c>
      <c r="BJ17" s="298">
        <v>-153774</v>
      </c>
      <c r="BK17" s="299">
        <v>-237172</v>
      </c>
      <c r="BL17" s="298">
        <v>32511</v>
      </c>
      <c r="BM17" s="299">
        <v>427602</v>
      </c>
      <c r="BO17" s="345">
        <f t="shared" si="0"/>
        <v>320.81</v>
      </c>
    </row>
    <row r="18" spans="1:67" ht="17.149999999999999" customHeight="1" x14ac:dyDescent="0.3">
      <c r="A18" s="297">
        <v>12</v>
      </c>
      <c r="B18" s="203" t="s">
        <v>235</v>
      </c>
      <c r="C18" s="204" t="s">
        <v>236</v>
      </c>
      <c r="D18" s="298">
        <v>117</v>
      </c>
      <c r="E18" s="298">
        <v>0</v>
      </c>
      <c r="F18" s="298">
        <v>0</v>
      </c>
      <c r="G18" s="298">
        <v>0</v>
      </c>
      <c r="H18" s="298">
        <v>67</v>
      </c>
      <c r="I18" s="298">
        <v>0</v>
      </c>
      <c r="J18" s="298">
        <v>258</v>
      </c>
      <c r="K18" s="298">
        <v>31</v>
      </c>
      <c r="L18" s="298">
        <v>0</v>
      </c>
      <c r="M18" s="298">
        <v>87</v>
      </c>
      <c r="N18" s="298">
        <v>0</v>
      </c>
      <c r="O18" s="298">
        <v>1190</v>
      </c>
      <c r="P18" s="298">
        <v>9</v>
      </c>
      <c r="Q18" s="298">
        <v>3</v>
      </c>
      <c r="R18" s="298">
        <v>0</v>
      </c>
      <c r="S18" s="298">
        <v>446</v>
      </c>
      <c r="T18" s="298">
        <v>23</v>
      </c>
      <c r="U18" s="298">
        <v>188</v>
      </c>
      <c r="V18" s="298">
        <v>403</v>
      </c>
      <c r="W18" s="298">
        <v>8540</v>
      </c>
      <c r="X18" s="298">
        <v>4255</v>
      </c>
      <c r="Y18" s="298">
        <v>248</v>
      </c>
      <c r="Z18" s="298">
        <v>1235</v>
      </c>
      <c r="AA18" s="298">
        <v>6</v>
      </c>
      <c r="AB18" s="298">
        <v>19</v>
      </c>
      <c r="AC18" s="298">
        <v>143</v>
      </c>
      <c r="AD18" s="298">
        <v>9539</v>
      </c>
      <c r="AE18" s="298">
        <v>0</v>
      </c>
      <c r="AF18" s="298">
        <v>0</v>
      </c>
      <c r="AG18" s="298">
        <v>79</v>
      </c>
      <c r="AH18" s="298">
        <v>387</v>
      </c>
      <c r="AI18" s="298">
        <v>5</v>
      </c>
      <c r="AJ18" s="298">
        <v>0</v>
      </c>
      <c r="AK18" s="298">
        <v>49</v>
      </c>
      <c r="AL18" s="298">
        <v>0</v>
      </c>
      <c r="AM18" s="298">
        <v>78</v>
      </c>
      <c r="AN18" s="298">
        <v>138</v>
      </c>
      <c r="AO18" s="298">
        <v>1341</v>
      </c>
      <c r="AP18" s="298">
        <v>35</v>
      </c>
      <c r="AQ18" s="298">
        <v>9</v>
      </c>
      <c r="AR18" s="298">
        <v>1836</v>
      </c>
      <c r="AS18" s="298">
        <v>0</v>
      </c>
      <c r="AT18" s="298">
        <v>317</v>
      </c>
      <c r="AU18" s="299">
        <v>31081</v>
      </c>
      <c r="AV18" s="298">
        <v>201</v>
      </c>
      <c r="AW18" s="298">
        <v>1377</v>
      </c>
      <c r="AX18" s="298">
        <v>0</v>
      </c>
      <c r="AY18" s="298">
        <v>0</v>
      </c>
      <c r="AZ18" s="298">
        <v>0</v>
      </c>
      <c r="BA18" s="298">
        <v>-4921</v>
      </c>
      <c r="BB18" s="299">
        <v>-3343</v>
      </c>
      <c r="BC18" s="300">
        <v>27738</v>
      </c>
      <c r="BD18" s="301">
        <v>97899</v>
      </c>
      <c r="BE18" s="298">
        <v>91019</v>
      </c>
      <c r="BF18" s="299">
        <v>188918</v>
      </c>
      <c r="BG18" s="300">
        <v>185575</v>
      </c>
      <c r="BH18" s="300">
        <v>216656</v>
      </c>
      <c r="BI18" s="298">
        <v>-6268</v>
      </c>
      <c r="BJ18" s="298">
        <v>-19079</v>
      </c>
      <c r="BK18" s="299">
        <v>-25347</v>
      </c>
      <c r="BL18" s="298">
        <v>160228</v>
      </c>
      <c r="BM18" s="299">
        <v>191309</v>
      </c>
      <c r="BO18" s="345">
        <f t="shared" si="0"/>
        <v>13.77</v>
      </c>
    </row>
    <row r="19" spans="1:67" ht="17.149999999999999" customHeight="1" x14ac:dyDescent="0.3">
      <c r="A19" s="297">
        <v>13</v>
      </c>
      <c r="B19" s="203" t="s">
        <v>47</v>
      </c>
      <c r="C19" s="204" t="s">
        <v>237</v>
      </c>
      <c r="D19" s="298">
        <v>900</v>
      </c>
      <c r="E19" s="298">
        <v>2</v>
      </c>
      <c r="F19" s="298">
        <v>1</v>
      </c>
      <c r="G19" s="298">
        <v>1</v>
      </c>
      <c r="H19" s="298">
        <v>7160</v>
      </c>
      <c r="I19" s="298">
        <v>217</v>
      </c>
      <c r="J19" s="298">
        <v>1981</v>
      </c>
      <c r="K19" s="298">
        <v>6397</v>
      </c>
      <c r="L19" s="298">
        <v>306</v>
      </c>
      <c r="M19" s="298">
        <v>5126</v>
      </c>
      <c r="N19" s="298">
        <v>387</v>
      </c>
      <c r="O19" s="298">
        <v>4565</v>
      </c>
      <c r="P19" s="298">
        <v>33462</v>
      </c>
      <c r="Q19" s="298">
        <v>21718</v>
      </c>
      <c r="R19" s="298">
        <v>8923</v>
      </c>
      <c r="S19" s="298">
        <v>3872</v>
      </c>
      <c r="T19" s="298">
        <v>7447</v>
      </c>
      <c r="U19" s="298">
        <v>13062</v>
      </c>
      <c r="V19" s="298">
        <v>7164</v>
      </c>
      <c r="W19" s="298">
        <v>5221</v>
      </c>
      <c r="X19" s="298">
        <v>8529</v>
      </c>
      <c r="Y19" s="298">
        <v>838</v>
      </c>
      <c r="Z19" s="298">
        <v>86231</v>
      </c>
      <c r="AA19" s="298">
        <v>6532</v>
      </c>
      <c r="AB19" s="298">
        <v>1685</v>
      </c>
      <c r="AC19" s="298">
        <v>4575</v>
      </c>
      <c r="AD19" s="298">
        <v>153224</v>
      </c>
      <c r="AE19" s="298">
        <v>87</v>
      </c>
      <c r="AF19" s="298">
        <v>1449</v>
      </c>
      <c r="AG19" s="298">
        <v>84</v>
      </c>
      <c r="AH19" s="298">
        <v>901</v>
      </c>
      <c r="AI19" s="298">
        <v>11</v>
      </c>
      <c r="AJ19" s="298">
        <v>336</v>
      </c>
      <c r="AK19" s="298">
        <v>43</v>
      </c>
      <c r="AL19" s="298">
        <v>17</v>
      </c>
      <c r="AM19" s="298">
        <v>209</v>
      </c>
      <c r="AN19" s="298">
        <v>4492</v>
      </c>
      <c r="AO19" s="298">
        <v>1590</v>
      </c>
      <c r="AP19" s="298">
        <v>52</v>
      </c>
      <c r="AQ19" s="298">
        <v>3014</v>
      </c>
      <c r="AR19" s="298">
        <v>1683</v>
      </c>
      <c r="AS19" s="298">
        <v>466</v>
      </c>
      <c r="AT19" s="298">
        <v>977</v>
      </c>
      <c r="AU19" s="299">
        <v>404937</v>
      </c>
      <c r="AV19" s="298">
        <v>644</v>
      </c>
      <c r="AW19" s="298">
        <v>6013</v>
      </c>
      <c r="AX19" s="298">
        <v>0</v>
      </c>
      <c r="AY19" s="298">
        <v>0</v>
      </c>
      <c r="AZ19" s="298">
        <v>0</v>
      </c>
      <c r="BA19" s="298">
        <v>-1955</v>
      </c>
      <c r="BB19" s="299">
        <v>4702</v>
      </c>
      <c r="BC19" s="300">
        <v>409639</v>
      </c>
      <c r="BD19" s="301">
        <v>70263</v>
      </c>
      <c r="BE19" s="298">
        <v>243847</v>
      </c>
      <c r="BF19" s="299">
        <v>314110</v>
      </c>
      <c r="BG19" s="300">
        <v>318812</v>
      </c>
      <c r="BH19" s="300">
        <v>723749</v>
      </c>
      <c r="BI19" s="298">
        <v>-52288</v>
      </c>
      <c r="BJ19" s="298">
        <v>-238974</v>
      </c>
      <c r="BK19" s="299">
        <v>-291262</v>
      </c>
      <c r="BL19" s="298">
        <v>27550</v>
      </c>
      <c r="BM19" s="299">
        <v>432487</v>
      </c>
      <c r="BO19" s="345">
        <f t="shared" si="0"/>
        <v>60.13</v>
      </c>
    </row>
    <row r="20" spans="1:67" ht="17.149999999999999" customHeight="1" x14ac:dyDescent="0.3">
      <c r="A20" s="297">
        <v>14</v>
      </c>
      <c r="B20" s="203" t="s">
        <v>48</v>
      </c>
      <c r="C20" s="204" t="s">
        <v>99</v>
      </c>
      <c r="D20" s="298">
        <v>15</v>
      </c>
      <c r="E20" s="298">
        <v>0</v>
      </c>
      <c r="F20" s="298">
        <v>3</v>
      </c>
      <c r="G20" s="298">
        <v>18</v>
      </c>
      <c r="H20" s="298">
        <v>0</v>
      </c>
      <c r="I20" s="298">
        <v>68</v>
      </c>
      <c r="J20" s="298">
        <v>6460</v>
      </c>
      <c r="K20" s="298">
        <v>65</v>
      </c>
      <c r="L20" s="298">
        <v>0</v>
      </c>
      <c r="M20" s="298">
        <v>2147</v>
      </c>
      <c r="N20" s="298">
        <v>1635</v>
      </c>
      <c r="O20" s="298">
        <v>646</v>
      </c>
      <c r="P20" s="298">
        <v>2762</v>
      </c>
      <c r="Q20" s="298">
        <v>1754984</v>
      </c>
      <c r="R20" s="298">
        <v>866</v>
      </c>
      <c r="S20" s="298">
        <v>240043</v>
      </c>
      <c r="T20" s="298">
        <v>89927</v>
      </c>
      <c r="U20" s="298">
        <v>192130</v>
      </c>
      <c r="V20" s="298">
        <v>36676</v>
      </c>
      <c r="W20" s="298">
        <v>1353</v>
      </c>
      <c r="X20" s="298">
        <v>95609</v>
      </c>
      <c r="Y20" s="298">
        <v>3394</v>
      </c>
      <c r="Z20" s="298">
        <v>733144</v>
      </c>
      <c r="AA20" s="298">
        <v>3028</v>
      </c>
      <c r="AB20" s="298">
        <v>63505</v>
      </c>
      <c r="AC20" s="298">
        <v>2547</v>
      </c>
      <c r="AD20" s="298">
        <v>69707</v>
      </c>
      <c r="AE20" s="298">
        <v>0</v>
      </c>
      <c r="AF20" s="298">
        <v>10</v>
      </c>
      <c r="AG20" s="298">
        <v>0</v>
      </c>
      <c r="AH20" s="298">
        <v>0</v>
      </c>
      <c r="AI20" s="298">
        <v>0</v>
      </c>
      <c r="AJ20" s="298">
        <v>0</v>
      </c>
      <c r="AK20" s="298">
        <v>306</v>
      </c>
      <c r="AL20" s="298">
        <v>0</v>
      </c>
      <c r="AM20" s="298">
        <v>26</v>
      </c>
      <c r="AN20" s="298">
        <v>0</v>
      </c>
      <c r="AO20" s="298">
        <v>8</v>
      </c>
      <c r="AP20" s="298">
        <v>1</v>
      </c>
      <c r="AQ20" s="298">
        <v>629</v>
      </c>
      <c r="AR20" s="298">
        <v>70</v>
      </c>
      <c r="AS20" s="298">
        <v>2</v>
      </c>
      <c r="AT20" s="298">
        <v>1353</v>
      </c>
      <c r="AU20" s="299">
        <v>3303137</v>
      </c>
      <c r="AV20" s="298">
        <v>0</v>
      </c>
      <c r="AW20" s="298">
        <v>-2114</v>
      </c>
      <c r="AX20" s="298">
        <v>0</v>
      </c>
      <c r="AY20" s="298">
        <v>-1380</v>
      </c>
      <c r="AZ20" s="298">
        <v>0</v>
      </c>
      <c r="BA20" s="298">
        <v>-32950</v>
      </c>
      <c r="BB20" s="299">
        <v>-36444</v>
      </c>
      <c r="BC20" s="300">
        <v>3266693</v>
      </c>
      <c r="BD20" s="301">
        <v>500207</v>
      </c>
      <c r="BE20" s="298">
        <v>1193492</v>
      </c>
      <c r="BF20" s="299">
        <v>1693699</v>
      </c>
      <c r="BG20" s="300">
        <v>1657255</v>
      </c>
      <c r="BH20" s="300">
        <v>4960392</v>
      </c>
      <c r="BI20" s="298">
        <v>-162217</v>
      </c>
      <c r="BJ20" s="298">
        <v>-1386824</v>
      </c>
      <c r="BK20" s="299">
        <v>-1549041</v>
      </c>
      <c r="BL20" s="298">
        <v>108214</v>
      </c>
      <c r="BM20" s="299">
        <v>3411351</v>
      </c>
      <c r="BO20" s="345">
        <f t="shared" si="0"/>
        <v>-21.14</v>
      </c>
    </row>
    <row r="21" spans="1:67" ht="17.149999999999999" customHeight="1" x14ac:dyDescent="0.3">
      <c r="A21" s="297">
        <v>15</v>
      </c>
      <c r="B21" s="203" t="s">
        <v>49</v>
      </c>
      <c r="C21" s="204" t="s">
        <v>100</v>
      </c>
      <c r="D21" s="298">
        <v>0</v>
      </c>
      <c r="E21" s="298">
        <v>0</v>
      </c>
      <c r="F21" s="298">
        <v>0</v>
      </c>
      <c r="G21" s="298">
        <v>5</v>
      </c>
      <c r="H21" s="298">
        <v>4014</v>
      </c>
      <c r="I21" s="298">
        <v>2</v>
      </c>
      <c r="J21" s="298">
        <v>1703</v>
      </c>
      <c r="K21" s="298">
        <v>5293</v>
      </c>
      <c r="L21" s="298">
        <v>11</v>
      </c>
      <c r="M21" s="298">
        <v>3538</v>
      </c>
      <c r="N21" s="298">
        <v>849</v>
      </c>
      <c r="O21" s="298">
        <v>6394</v>
      </c>
      <c r="P21" s="298">
        <v>3561</v>
      </c>
      <c r="Q21" s="298">
        <v>29051</v>
      </c>
      <c r="R21" s="298">
        <v>433174</v>
      </c>
      <c r="S21" s="298">
        <v>69694</v>
      </c>
      <c r="T21" s="298">
        <v>40524</v>
      </c>
      <c r="U21" s="298">
        <v>41045</v>
      </c>
      <c r="V21" s="298">
        <v>41206</v>
      </c>
      <c r="W21" s="298">
        <v>18258</v>
      </c>
      <c r="X21" s="298">
        <v>123328</v>
      </c>
      <c r="Y21" s="298">
        <v>14285</v>
      </c>
      <c r="Z21" s="298">
        <v>419078</v>
      </c>
      <c r="AA21" s="298">
        <v>10689</v>
      </c>
      <c r="AB21" s="298">
        <v>5871</v>
      </c>
      <c r="AC21" s="298">
        <v>11045</v>
      </c>
      <c r="AD21" s="298">
        <v>26087</v>
      </c>
      <c r="AE21" s="298">
        <v>342</v>
      </c>
      <c r="AF21" s="298">
        <v>66</v>
      </c>
      <c r="AG21" s="298">
        <v>2</v>
      </c>
      <c r="AH21" s="298">
        <v>95</v>
      </c>
      <c r="AI21" s="298">
        <v>0</v>
      </c>
      <c r="AJ21" s="298">
        <v>0</v>
      </c>
      <c r="AK21" s="298">
        <v>37</v>
      </c>
      <c r="AL21" s="298">
        <v>138</v>
      </c>
      <c r="AM21" s="298">
        <v>171</v>
      </c>
      <c r="AN21" s="298">
        <v>532</v>
      </c>
      <c r="AO21" s="298">
        <v>4541</v>
      </c>
      <c r="AP21" s="298">
        <v>44</v>
      </c>
      <c r="AQ21" s="298">
        <v>1976</v>
      </c>
      <c r="AR21" s="298">
        <v>904</v>
      </c>
      <c r="AS21" s="298">
        <v>88</v>
      </c>
      <c r="AT21" s="298">
        <v>1048</v>
      </c>
      <c r="AU21" s="299">
        <v>1318689</v>
      </c>
      <c r="AV21" s="298">
        <v>94</v>
      </c>
      <c r="AW21" s="298">
        <v>10268</v>
      </c>
      <c r="AX21" s="298">
        <v>0</v>
      </c>
      <c r="AY21" s="298">
        <v>0</v>
      </c>
      <c r="AZ21" s="298">
        <v>19131</v>
      </c>
      <c r="BA21" s="298">
        <v>-7901</v>
      </c>
      <c r="BB21" s="299">
        <v>21592</v>
      </c>
      <c r="BC21" s="300">
        <v>1340281</v>
      </c>
      <c r="BD21" s="301">
        <v>60828</v>
      </c>
      <c r="BE21" s="298">
        <v>393495</v>
      </c>
      <c r="BF21" s="299">
        <v>454323</v>
      </c>
      <c r="BG21" s="300">
        <v>475915</v>
      </c>
      <c r="BH21" s="300">
        <v>1794604</v>
      </c>
      <c r="BI21" s="298">
        <v>-475655</v>
      </c>
      <c r="BJ21" s="298">
        <v>-585097</v>
      </c>
      <c r="BK21" s="299">
        <v>-1060752</v>
      </c>
      <c r="BL21" s="298">
        <v>-584837</v>
      </c>
      <c r="BM21" s="299">
        <v>733852</v>
      </c>
      <c r="BO21" s="345">
        <f t="shared" si="0"/>
        <v>102.68</v>
      </c>
    </row>
    <row r="22" spans="1:67" ht="17.149999999999999" customHeight="1" x14ac:dyDescent="0.3">
      <c r="A22" s="297">
        <v>16</v>
      </c>
      <c r="B22" s="203" t="s">
        <v>50</v>
      </c>
      <c r="C22" s="204" t="s">
        <v>101</v>
      </c>
      <c r="D22" s="298">
        <v>411</v>
      </c>
      <c r="E22" s="298">
        <v>3</v>
      </c>
      <c r="F22" s="298">
        <v>31</v>
      </c>
      <c r="G22" s="298">
        <v>294</v>
      </c>
      <c r="H22" s="298">
        <v>28494</v>
      </c>
      <c r="I22" s="298">
        <v>267</v>
      </c>
      <c r="J22" s="298">
        <v>9346</v>
      </c>
      <c r="K22" s="298">
        <v>13220</v>
      </c>
      <c r="L22" s="298">
        <v>427</v>
      </c>
      <c r="M22" s="298">
        <v>2692</v>
      </c>
      <c r="N22" s="298">
        <v>10288</v>
      </c>
      <c r="O22" s="298">
        <v>3638</v>
      </c>
      <c r="P22" s="298">
        <v>4642</v>
      </c>
      <c r="Q22" s="298">
        <v>5467</v>
      </c>
      <c r="R22" s="298">
        <v>1866</v>
      </c>
      <c r="S22" s="298">
        <v>107449</v>
      </c>
      <c r="T22" s="298">
        <v>26566</v>
      </c>
      <c r="U22" s="298">
        <v>64407</v>
      </c>
      <c r="V22" s="298">
        <v>67264</v>
      </c>
      <c r="W22" s="298">
        <v>7857</v>
      </c>
      <c r="X22" s="298">
        <v>63037</v>
      </c>
      <c r="Y22" s="298">
        <v>8774</v>
      </c>
      <c r="Z22" s="298">
        <v>133583</v>
      </c>
      <c r="AA22" s="298">
        <v>782</v>
      </c>
      <c r="AB22" s="298">
        <v>9858</v>
      </c>
      <c r="AC22" s="298">
        <v>12076</v>
      </c>
      <c r="AD22" s="298">
        <v>284188</v>
      </c>
      <c r="AE22" s="298">
        <v>954</v>
      </c>
      <c r="AF22" s="298">
        <v>230</v>
      </c>
      <c r="AG22" s="298">
        <v>51</v>
      </c>
      <c r="AH22" s="298">
        <v>21388</v>
      </c>
      <c r="AI22" s="298">
        <v>199</v>
      </c>
      <c r="AJ22" s="298">
        <v>1492</v>
      </c>
      <c r="AK22" s="298">
        <v>3263</v>
      </c>
      <c r="AL22" s="298">
        <v>938</v>
      </c>
      <c r="AM22" s="298">
        <v>4280</v>
      </c>
      <c r="AN22" s="298">
        <v>665</v>
      </c>
      <c r="AO22" s="298">
        <v>1218</v>
      </c>
      <c r="AP22" s="298">
        <v>483</v>
      </c>
      <c r="AQ22" s="298">
        <v>5651</v>
      </c>
      <c r="AR22" s="298">
        <v>6826</v>
      </c>
      <c r="AS22" s="298">
        <v>36</v>
      </c>
      <c r="AT22" s="298">
        <v>1602</v>
      </c>
      <c r="AU22" s="299">
        <v>916203</v>
      </c>
      <c r="AV22" s="298">
        <v>2165</v>
      </c>
      <c r="AW22" s="298">
        <v>18464</v>
      </c>
      <c r="AX22" s="298">
        <v>28</v>
      </c>
      <c r="AY22" s="298">
        <v>908</v>
      </c>
      <c r="AZ22" s="298">
        <v>30666</v>
      </c>
      <c r="BA22" s="298">
        <v>4826</v>
      </c>
      <c r="BB22" s="299">
        <v>57057</v>
      </c>
      <c r="BC22" s="300">
        <v>973260</v>
      </c>
      <c r="BD22" s="301">
        <v>62953</v>
      </c>
      <c r="BE22" s="298">
        <v>473904</v>
      </c>
      <c r="BF22" s="299">
        <v>536857</v>
      </c>
      <c r="BG22" s="300">
        <v>593914</v>
      </c>
      <c r="BH22" s="300">
        <v>1510117</v>
      </c>
      <c r="BI22" s="298">
        <v>-97519</v>
      </c>
      <c r="BJ22" s="298">
        <v>-298590</v>
      </c>
      <c r="BK22" s="299">
        <v>-396109</v>
      </c>
      <c r="BL22" s="298">
        <v>197805</v>
      </c>
      <c r="BM22" s="299">
        <v>1114008</v>
      </c>
      <c r="BO22" s="345">
        <f t="shared" si="0"/>
        <v>184.64000000000001</v>
      </c>
    </row>
    <row r="23" spans="1:67" ht="17.149999999999999" customHeight="1" x14ac:dyDescent="0.3">
      <c r="A23" s="297">
        <v>17</v>
      </c>
      <c r="B23" s="203" t="s">
        <v>51</v>
      </c>
      <c r="C23" s="204" t="s">
        <v>1</v>
      </c>
      <c r="D23" s="298">
        <v>0</v>
      </c>
      <c r="E23" s="298">
        <v>0</v>
      </c>
      <c r="F23" s="298">
        <v>0</v>
      </c>
      <c r="G23" s="298">
        <v>35</v>
      </c>
      <c r="H23" s="298">
        <v>0</v>
      </c>
      <c r="I23" s="298">
        <v>0</v>
      </c>
      <c r="J23" s="298">
        <v>1327</v>
      </c>
      <c r="K23" s="298">
        <v>20</v>
      </c>
      <c r="L23" s="298">
        <v>0</v>
      </c>
      <c r="M23" s="298">
        <v>704</v>
      </c>
      <c r="N23" s="298">
        <v>0</v>
      </c>
      <c r="O23" s="298">
        <v>984</v>
      </c>
      <c r="P23" s="298">
        <v>581</v>
      </c>
      <c r="Q23" s="298">
        <v>833</v>
      </c>
      <c r="R23" s="298">
        <v>25</v>
      </c>
      <c r="S23" s="298">
        <v>1589</v>
      </c>
      <c r="T23" s="298">
        <v>163707</v>
      </c>
      <c r="U23" s="298">
        <v>69718</v>
      </c>
      <c r="V23" s="298">
        <v>29951</v>
      </c>
      <c r="W23" s="298">
        <v>836</v>
      </c>
      <c r="X23" s="298">
        <v>26122</v>
      </c>
      <c r="Y23" s="298">
        <v>951</v>
      </c>
      <c r="Z23" s="298">
        <v>115776</v>
      </c>
      <c r="AA23" s="298">
        <v>891</v>
      </c>
      <c r="AB23" s="298">
        <v>12309</v>
      </c>
      <c r="AC23" s="298">
        <v>121</v>
      </c>
      <c r="AD23" s="298">
        <v>18092</v>
      </c>
      <c r="AE23" s="298">
        <v>0</v>
      </c>
      <c r="AF23" s="298">
        <v>3621</v>
      </c>
      <c r="AG23" s="298">
        <v>0</v>
      </c>
      <c r="AH23" s="298">
        <v>29</v>
      </c>
      <c r="AI23" s="298">
        <v>0</v>
      </c>
      <c r="AJ23" s="298">
        <v>0</v>
      </c>
      <c r="AK23" s="298">
        <v>323</v>
      </c>
      <c r="AL23" s="298">
        <v>10</v>
      </c>
      <c r="AM23" s="298">
        <v>284</v>
      </c>
      <c r="AN23" s="298">
        <v>0</v>
      </c>
      <c r="AO23" s="298">
        <v>0</v>
      </c>
      <c r="AP23" s="298">
        <v>0</v>
      </c>
      <c r="AQ23" s="298">
        <v>41508</v>
      </c>
      <c r="AR23" s="298">
        <v>21</v>
      </c>
      <c r="AS23" s="298">
        <v>0</v>
      </c>
      <c r="AT23" s="298">
        <v>0</v>
      </c>
      <c r="AU23" s="299">
        <v>490368</v>
      </c>
      <c r="AV23" s="298">
        <v>0</v>
      </c>
      <c r="AW23" s="298">
        <v>812</v>
      </c>
      <c r="AX23" s="298">
        <v>0</v>
      </c>
      <c r="AY23" s="298">
        <v>7727</v>
      </c>
      <c r="AZ23" s="298">
        <v>391603</v>
      </c>
      <c r="BA23" s="298">
        <v>3609</v>
      </c>
      <c r="BB23" s="299">
        <v>403751</v>
      </c>
      <c r="BC23" s="300">
        <v>894119</v>
      </c>
      <c r="BD23" s="301">
        <v>349991</v>
      </c>
      <c r="BE23" s="298">
        <v>405548</v>
      </c>
      <c r="BF23" s="299">
        <v>755539</v>
      </c>
      <c r="BG23" s="300">
        <v>1159290</v>
      </c>
      <c r="BH23" s="300">
        <v>1649658</v>
      </c>
      <c r="BI23" s="298">
        <v>-157252</v>
      </c>
      <c r="BJ23" s="298">
        <v>-518531</v>
      </c>
      <c r="BK23" s="299">
        <v>-675783</v>
      </c>
      <c r="BL23" s="298">
        <v>483507</v>
      </c>
      <c r="BM23" s="299">
        <v>973875</v>
      </c>
      <c r="BO23" s="345">
        <f t="shared" si="0"/>
        <v>8.120000000000001</v>
      </c>
    </row>
    <row r="24" spans="1:67" ht="17.149999999999999" customHeight="1" x14ac:dyDescent="0.3">
      <c r="A24" s="297">
        <v>18</v>
      </c>
      <c r="B24" s="203" t="s">
        <v>52</v>
      </c>
      <c r="C24" s="204" t="s">
        <v>2</v>
      </c>
      <c r="D24" s="298">
        <v>0</v>
      </c>
      <c r="E24" s="298">
        <v>1</v>
      </c>
      <c r="F24" s="298">
        <v>0</v>
      </c>
      <c r="G24" s="298">
        <v>33</v>
      </c>
      <c r="H24" s="298">
        <v>0</v>
      </c>
      <c r="I24" s="298">
        <v>0</v>
      </c>
      <c r="J24" s="298">
        <v>73</v>
      </c>
      <c r="K24" s="298">
        <v>0</v>
      </c>
      <c r="L24" s="298">
        <v>14</v>
      </c>
      <c r="M24" s="298">
        <v>4688</v>
      </c>
      <c r="N24" s="298">
        <v>0</v>
      </c>
      <c r="O24" s="298">
        <v>859</v>
      </c>
      <c r="P24" s="298">
        <v>466</v>
      </c>
      <c r="Q24" s="298">
        <v>907</v>
      </c>
      <c r="R24" s="298">
        <v>252</v>
      </c>
      <c r="S24" s="298">
        <v>761</v>
      </c>
      <c r="T24" s="298">
        <v>5978</v>
      </c>
      <c r="U24" s="298">
        <v>259786</v>
      </c>
      <c r="V24" s="298">
        <v>3432</v>
      </c>
      <c r="W24" s="298">
        <v>1486</v>
      </c>
      <c r="X24" s="298">
        <v>4548</v>
      </c>
      <c r="Y24" s="298">
        <v>365</v>
      </c>
      <c r="Z24" s="298">
        <v>12188</v>
      </c>
      <c r="AA24" s="298">
        <v>143</v>
      </c>
      <c r="AB24" s="298">
        <v>1756</v>
      </c>
      <c r="AC24" s="298">
        <v>39</v>
      </c>
      <c r="AD24" s="298">
        <v>213</v>
      </c>
      <c r="AE24" s="298">
        <v>13</v>
      </c>
      <c r="AF24" s="298">
        <v>87</v>
      </c>
      <c r="AG24" s="298">
        <v>0</v>
      </c>
      <c r="AH24" s="298">
        <v>24</v>
      </c>
      <c r="AI24" s="298">
        <v>0</v>
      </c>
      <c r="AJ24" s="298">
        <v>0</v>
      </c>
      <c r="AK24" s="298">
        <v>142</v>
      </c>
      <c r="AL24" s="298">
        <v>5</v>
      </c>
      <c r="AM24" s="298">
        <v>15</v>
      </c>
      <c r="AN24" s="298">
        <v>0</v>
      </c>
      <c r="AO24" s="298">
        <v>0</v>
      </c>
      <c r="AP24" s="298">
        <v>0</v>
      </c>
      <c r="AQ24" s="298">
        <v>61382</v>
      </c>
      <c r="AR24" s="298">
        <v>24</v>
      </c>
      <c r="AS24" s="298">
        <v>0</v>
      </c>
      <c r="AT24" s="298">
        <v>0</v>
      </c>
      <c r="AU24" s="299">
        <v>359680</v>
      </c>
      <c r="AV24" s="298">
        <v>0</v>
      </c>
      <c r="AW24" s="298">
        <v>461</v>
      </c>
      <c r="AX24" s="298">
        <v>0</v>
      </c>
      <c r="AY24" s="298">
        <v>4898</v>
      </c>
      <c r="AZ24" s="298">
        <v>1133771</v>
      </c>
      <c r="BA24" s="298">
        <v>9448</v>
      </c>
      <c r="BB24" s="299">
        <v>1148578</v>
      </c>
      <c r="BC24" s="300">
        <v>1508258</v>
      </c>
      <c r="BD24" s="301">
        <v>672972</v>
      </c>
      <c r="BE24" s="298">
        <v>800321</v>
      </c>
      <c r="BF24" s="299">
        <v>1473293</v>
      </c>
      <c r="BG24" s="300">
        <v>2621871</v>
      </c>
      <c r="BH24" s="300">
        <v>2981551</v>
      </c>
      <c r="BI24" s="298">
        <v>-176962</v>
      </c>
      <c r="BJ24" s="298">
        <v>-826574</v>
      </c>
      <c r="BK24" s="299">
        <v>-1003536</v>
      </c>
      <c r="BL24" s="298">
        <v>1618335</v>
      </c>
      <c r="BM24" s="299">
        <v>1978015</v>
      </c>
      <c r="BO24" s="345">
        <f t="shared" si="0"/>
        <v>4.6100000000000003</v>
      </c>
    </row>
    <row r="25" spans="1:67" ht="17.149999999999999" customHeight="1" x14ac:dyDescent="0.3">
      <c r="A25" s="297">
        <v>19</v>
      </c>
      <c r="B25" s="203" t="s">
        <v>53</v>
      </c>
      <c r="C25" s="204" t="s">
        <v>3</v>
      </c>
      <c r="D25" s="298">
        <v>236</v>
      </c>
      <c r="E25" s="298">
        <v>0</v>
      </c>
      <c r="F25" s="298">
        <v>0</v>
      </c>
      <c r="G25" s="298">
        <v>0</v>
      </c>
      <c r="H25" s="298">
        <v>0</v>
      </c>
      <c r="I25" s="298">
        <v>0</v>
      </c>
      <c r="J25" s="298">
        <v>0</v>
      </c>
      <c r="K25" s="298">
        <v>0</v>
      </c>
      <c r="L25" s="298">
        <v>0</v>
      </c>
      <c r="M25" s="298">
        <v>0</v>
      </c>
      <c r="N25" s="298">
        <v>0</v>
      </c>
      <c r="O25" s="298">
        <v>0</v>
      </c>
      <c r="P25" s="298">
        <v>0</v>
      </c>
      <c r="Q25" s="298">
        <v>0</v>
      </c>
      <c r="R25" s="298">
        <v>0</v>
      </c>
      <c r="S25" s="298">
        <v>27</v>
      </c>
      <c r="T25" s="298">
        <v>3640</v>
      </c>
      <c r="U25" s="298">
        <v>9718</v>
      </c>
      <c r="V25" s="298">
        <v>122229</v>
      </c>
      <c r="W25" s="298">
        <v>48</v>
      </c>
      <c r="X25" s="298">
        <v>2060</v>
      </c>
      <c r="Y25" s="298">
        <v>542</v>
      </c>
      <c r="Z25" s="298">
        <v>5112</v>
      </c>
      <c r="AA25" s="298">
        <v>580</v>
      </c>
      <c r="AB25" s="298">
        <v>134</v>
      </c>
      <c r="AC25" s="298">
        <v>221</v>
      </c>
      <c r="AD25" s="298">
        <v>539</v>
      </c>
      <c r="AE25" s="298">
        <v>0</v>
      </c>
      <c r="AF25" s="298">
        <v>33</v>
      </c>
      <c r="AG25" s="298">
        <v>10</v>
      </c>
      <c r="AH25" s="298">
        <v>8555</v>
      </c>
      <c r="AI25" s="298">
        <v>19</v>
      </c>
      <c r="AJ25" s="298">
        <v>0</v>
      </c>
      <c r="AK25" s="298">
        <v>75</v>
      </c>
      <c r="AL25" s="298">
        <v>299</v>
      </c>
      <c r="AM25" s="298">
        <v>2621</v>
      </c>
      <c r="AN25" s="298">
        <v>0</v>
      </c>
      <c r="AO25" s="298">
        <v>37579</v>
      </c>
      <c r="AP25" s="298">
        <v>0</v>
      </c>
      <c r="AQ25" s="298">
        <v>21557</v>
      </c>
      <c r="AR25" s="298">
        <v>2170</v>
      </c>
      <c r="AS25" s="298">
        <v>2308</v>
      </c>
      <c r="AT25" s="298">
        <v>0</v>
      </c>
      <c r="AU25" s="299">
        <v>220312</v>
      </c>
      <c r="AV25" s="298">
        <v>168</v>
      </c>
      <c r="AW25" s="298">
        <v>6389</v>
      </c>
      <c r="AX25" s="298">
        <v>15</v>
      </c>
      <c r="AY25" s="298">
        <v>21883</v>
      </c>
      <c r="AZ25" s="298">
        <v>295257</v>
      </c>
      <c r="BA25" s="298">
        <v>5089</v>
      </c>
      <c r="BB25" s="299">
        <v>328801</v>
      </c>
      <c r="BC25" s="300">
        <v>549113</v>
      </c>
      <c r="BD25" s="301">
        <v>65064</v>
      </c>
      <c r="BE25" s="298">
        <v>952235</v>
      </c>
      <c r="BF25" s="299">
        <v>1017299</v>
      </c>
      <c r="BG25" s="300">
        <v>1346100</v>
      </c>
      <c r="BH25" s="300">
        <v>1566412</v>
      </c>
      <c r="BI25" s="298">
        <v>-141609</v>
      </c>
      <c r="BJ25" s="298">
        <v>-232678</v>
      </c>
      <c r="BK25" s="299">
        <v>-374287</v>
      </c>
      <c r="BL25" s="298">
        <v>971813</v>
      </c>
      <c r="BM25" s="299">
        <v>1192125</v>
      </c>
      <c r="BO25" s="345">
        <f t="shared" si="0"/>
        <v>63.89</v>
      </c>
    </row>
    <row r="26" spans="1:67" ht="17.149999999999999" customHeight="1" x14ac:dyDescent="0.3">
      <c r="A26" s="297">
        <v>20</v>
      </c>
      <c r="B26" s="203" t="s">
        <v>54</v>
      </c>
      <c r="C26" s="204" t="s">
        <v>102</v>
      </c>
      <c r="D26" s="298">
        <v>0</v>
      </c>
      <c r="E26" s="298">
        <v>0</v>
      </c>
      <c r="F26" s="298">
        <v>0</v>
      </c>
      <c r="G26" s="298">
        <v>1</v>
      </c>
      <c r="H26" s="298">
        <v>3</v>
      </c>
      <c r="I26" s="298">
        <v>0</v>
      </c>
      <c r="J26" s="298">
        <v>8</v>
      </c>
      <c r="K26" s="298">
        <v>4</v>
      </c>
      <c r="L26" s="298">
        <v>1</v>
      </c>
      <c r="M26" s="298">
        <v>0</v>
      </c>
      <c r="N26" s="298">
        <v>1</v>
      </c>
      <c r="O26" s="298">
        <v>0</v>
      </c>
      <c r="P26" s="298">
        <v>0</v>
      </c>
      <c r="Q26" s="298">
        <v>2</v>
      </c>
      <c r="R26" s="298">
        <v>31</v>
      </c>
      <c r="S26" s="298">
        <v>9072</v>
      </c>
      <c r="T26" s="298">
        <v>14551</v>
      </c>
      <c r="U26" s="298">
        <v>24689</v>
      </c>
      <c r="V26" s="298">
        <v>169647</v>
      </c>
      <c r="W26" s="298">
        <v>114994</v>
      </c>
      <c r="X26" s="298">
        <v>164114</v>
      </c>
      <c r="Y26" s="298">
        <v>90214</v>
      </c>
      <c r="Z26" s="298">
        <v>229033</v>
      </c>
      <c r="AA26" s="298">
        <v>4290</v>
      </c>
      <c r="AB26" s="298">
        <v>911</v>
      </c>
      <c r="AC26" s="298">
        <v>1322</v>
      </c>
      <c r="AD26" s="298">
        <v>1001</v>
      </c>
      <c r="AE26" s="298">
        <v>9</v>
      </c>
      <c r="AF26" s="298">
        <v>7</v>
      </c>
      <c r="AG26" s="298">
        <v>0</v>
      </c>
      <c r="AH26" s="298">
        <v>152</v>
      </c>
      <c r="AI26" s="298">
        <v>74</v>
      </c>
      <c r="AJ26" s="298">
        <v>0</v>
      </c>
      <c r="AK26" s="298">
        <v>19</v>
      </c>
      <c r="AL26" s="298">
        <v>2761</v>
      </c>
      <c r="AM26" s="298">
        <v>1788</v>
      </c>
      <c r="AN26" s="298">
        <v>8559</v>
      </c>
      <c r="AO26" s="298">
        <v>8</v>
      </c>
      <c r="AP26" s="298">
        <v>0</v>
      </c>
      <c r="AQ26" s="298">
        <v>62163</v>
      </c>
      <c r="AR26" s="298">
        <v>38</v>
      </c>
      <c r="AS26" s="298">
        <v>3361</v>
      </c>
      <c r="AT26" s="298">
        <v>0</v>
      </c>
      <c r="AU26" s="299">
        <v>902828</v>
      </c>
      <c r="AV26" s="298">
        <v>39</v>
      </c>
      <c r="AW26" s="298">
        <v>9399</v>
      </c>
      <c r="AX26" s="298">
        <v>0</v>
      </c>
      <c r="AY26" s="298">
        <v>0</v>
      </c>
      <c r="AZ26" s="298">
        <v>0</v>
      </c>
      <c r="BA26" s="298">
        <v>3384</v>
      </c>
      <c r="BB26" s="299">
        <v>12822</v>
      </c>
      <c r="BC26" s="300">
        <v>915650</v>
      </c>
      <c r="BD26" s="301">
        <v>8798</v>
      </c>
      <c r="BE26" s="298">
        <v>219464</v>
      </c>
      <c r="BF26" s="299">
        <v>228262</v>
      </c>
      <c r="BG26" s="300">
        <v>241084</v>
      </c>
      <c r="BH26" s="300">
        <v>1143912</v>
      </c>
      <c r="BI26" s="298">
        <v>-342129</v>
      </c>
      <c r="BJ26" s="298">
        <v>-369689</v>
      </c>
      <c r="BK26" s="299">
        <v>-711818</v>
      </c>
      <c r="BL26" s="298">
        <v>-470734</v>
      </c>
      <c r="BM26" s="299">
        <v>432094</v>
      </c>
      <c r="BO26" s="345">
        <f t="shared" si="0"/>
        <v>93.99</v>
      </c>
    </row>
    <row r="27" spans="1:67" ht="17.149999999999999" customHeight="1" x14ac:dyDescent="0.3">
      <c r="A27" s="297">
        <v>21</v>
      </c>
      <c r="B27" s="203" t="s">
        <v>55</v>
      </c>
      <c r="C27" s="204" t="s">
        <v>103</v>
      </c>
      <c r="D27" s="298">
        <v>19</v>
      </c>
      <c r="E27" s="298">
        <v>0</v>
      </c>
      <c r="F27" s="298">
        <v>44</v>
      </c>
      <c r="G27" s="298">
        <v>7</v>
      </c>
      <c r="H27" s="298">
        <v>0</v>
      </c>
      <c r="I27" s="298">
        <v>0</v>
      </c>
      <c r="J27" s="298">
        <v>131</v>
      </c>
      <c r="K27" s="298">
        <v>1</v>
      </c>
      <c r="L27" s="298">
        <v>0</v>
      </c>
      <c r="M27" s="298">
        <v>40</v>
      </c>
      <c r="N27" s="298">
        <v>0</v>
      </c>
      <c r="O27" s="298">
        <v>0</v>
      </c>
      <c r="P27" s="298">
        <v>20</v>
      </c>
      <c r="Q27" s="298">
        <v>0</v>
      </c>
      <c r="R27" s="298">
        <v>3</v>
      </c>
      <c r="S27" s="298">
        <v>992</v>
      </c>
      <c r="T27" s="298">
        <v>27125</v>
      </c>
      <c r="U27" s="298">
        <v>56236</v>
      </c>
      <c r="V27" s="298">
        <v>28101</v>
      </c>
      <c r="W27" s="298">
        <v>7422</v>
      </c>
      <c r="X27" s="298">
        <v>315788</v>
      </c>
      <c r="Y27" s="298">
        <v>5601</v>
      </c>
      <c r="Z27" s="298">
        <v>549417</v>
      </c>
      <c r="AA27" s="298">
        <v>1023</v>
      </c>
      <c r="AB27" s="298">
        <v>10390</v>
      </c>
      <c r="AC27" s="298">
        <v>599</v>
      </c>
      <c r="AD27" s="298">
        <v>24687</v>
      </c>
      <c r="AE27" s="298">
        <v>5</v>
      </c>
      <c r="AF27" s="298">
        <v>65</v>
      </c>
      <c r="AG27" s="298">
        <v>0</v>
      </c>
      <c r="AH27" s="298">
        <v>1556</v>
      </c>
      <c r="AI27" s="298">
        <v>4</v>
      </c>
      <c r="AJ27" s="298">
        <v>56</v>
      </c>
      <c r="AK27" s="298">
        <v>662</v>
      </c>
      <c r="AL27" s="298">
        <v>409</v>
      </c>
      <c r="AM27" s="298">
        <v>1792</v>
      </c>
      <c r="AN27" s="298">
        <v>871</v>
      </c>
      <c r="AO27" s="298">
        <v>264</v>
      </c>
      <c r="AP27" s="298">
        <v>0</v>
      </c>
      <c r="AQ27" s="298">
        <v>33470</v>
      </c>
      <c r="AR27" s="298">
        <v>440</v>
      </c>
      <c r="AS27" s="298">
        <v>0</v>
      </c>
      <c r="AT27" s="298">
        <v>319</v>
      </c>
      <c r="AU27" s="299">
        <v>1067559</v>
      </c>
      <c r="AV27" s="298">
        <v>4753</v>
      </c>
      <c r="AW27" s="298">
        <v>192361</v>
      </c>
      <c r="AX27" s="298">
        <v>0</v>
      </c>
      <c r="AY27" s="298">
        <v>14771</v>
      </c>
      <c r="AZ27" s="298">
        <v>487729</v>
      </c>
      <c r="BA27" s="298">
        <v>5430</v>
      </c>
      <c r="BB27" s="299">
        <v>705044</v>
      </c>
      <c r="BC27" s="300">
        <v>1772603</v>
      </c>
      <c r="BD27" s="301">
        <v>470314</v>
      </c>
      <c r="BE27" s="298">
        <v>881299</v>
      </c>
      <c r="BF27" s="299">
        <v>1351613</v>
      </c>
      <c r="BG27" s="300">
        <v>2056657</v>
      </c>
      <c r="BH27" s="300">
        <v>3124216</v>
      </c>
      <c r="BI27" s="298">
        <v>-428007</v>
      </c>
      <c r="BJ27" s="298">
        <v>-806811</v>
      </c>
      <c r="BK27" s="299">
        <v>-1234818</v>
      </c>
      <c r="BL27" s="298">
        <v>821839</v>
      </c>
      <c r="BM27" s="299">
        <v>1889398</v>
      </c>
      <c r="BO27" s="345">
        <f t="shared" si="0"/>
        <v>1923.6100000000001</v>
      </c>
    </row>
    <row r="28" spans="1:67" ht="17.149999999999999" customHeight="1" x14ac:dyDescent="0.3">
      <c r="A28" s="297">
        <v>22</v>
      </c>
      <c r="B28" s="203" t="s">
        <v>56</v>
      </c>
      <c r="C28" s="204" t="s">
        <v>126</v>
      </c>
      <c r="D28" s="298">
        <v>2</v>
      </c>
      <c r="E28" s="298">
        <v>0</v>
      </c>
      <c r="F28" s="298">
        <v>3</v>
      </c>
      <c r="G28" s="298">
        <v>0</v>
      </c>
      <c r="H28" s="298">
        <v>45</v>
      </c>
      <c r="I28" s="298">
        <v>1</v>
      </c>
      <c r="J28" s="298">
        <v>2</v>
      </c>
      <c r="K28" s="298">
        <v>26</v>
      </c>
      <c r="L28" s="298">
        <v>2</v>
      </c>
      <c r="M28" s="298">
        <v>2</v>
      </c>
      <c r="N28" s="298">
        <v>14</v>
      </c>
      <c r="O28" s="298">
        <v>1</v>
      </c>
      <c r="P28" s="298">
        <v>7</v>
      </c>
      <c r="Q28" s="298">
        <v>1</v>
      </c>
      <c r="R28" s="298">
        <v>0</v>
      </c>
      <c r="S28" s="298">
        <v>46</v>
      </c>
      <c r="T28" s="298">
        <v>1554</v>
      </c>
      <c r="U28" s="298">
        <v>549</v>
      </c>
      <c r="V28" s="298">
        <v>37</v>
      </c>
      <c r="W28" s="298">
        <v>34</v>
      </c>
      <c r="X28" s="298">
        <v>84</v>
      </c>
      <c r="Y28" s="298">
        <v>7425</v>
      </c>
      <c r="Z28" s="298">
        <v>96641</v>
      </c>
      <c r="AA28" s="298">
        <v>17</v>
      </c>
      <c r="AB28" s="298">
        <v>781</v>
      </c>
      <c r="AC28" s="298">
        <v>28</v>
      </c>
      <c r="AD28" s="298">
        <v>4900</v>
      </c>
      <c r="AE28" s="298">
        <v>27</v>
      </c>
      <c r="AF28" s="298">
        <v>3</v>
      </c>
      <c r="AG28" s="298">
        <v>6</v>
      </c>
      <c r="AH28" s="298">
        <v>2220</v>
      </c>
      <c r="AI28" s="298">
        <v>244</v>
      </c>
      <c r="AJ28" s="298">
        <v>301</v>
      </c>
      <c r="AK28" s="298">
        <v>342</v>
      </c>
      <c r="AL28" s="298">
        <v>580</v>
      </c>
      <c r="AM28" s="298">
        <v>1283</v>
      </c>
      <c r="AN28" s="298">
        <v>589</v>
      </c>
      <c r="AO28" s="298">
        <v>85</v>
      </c>
      <c r="AP28" s="298">
        <v>16</v>
      </c>
      <c r="AQ28" s="298">
        <v>6318</v>
      </c>
      <c r="AR28" s="298">
        <v>403</v>
      </c>
      <c r="AS28" s="298">
        <v>0</v>
      </c>
      <c r="AT28" s="298">
        <v>0</v>
      </c>
      <c r="AU28" s="299">
        <v>124619</v>
      </c>
      <c r="AV28" s="298">
        <v>2678</v>
      </c>
      <c r="AW28" s="298">
        <v>194555</v>
      </c>
      <c r="AX28" s="298">
        <v>0</v>
      </c>
      <c r="AY28" s="298">
        <v>49327</v>
      </c>
      <c r="AZ28" s="298">
        <v>400239</v>
      </c>
      <c r="BA28" s="298">
        <v>4786</v>
      </c>
      <c r="BB28" s="299">
        <v>651585</v>
      </c>
      <c r="BC28" s="300">
        <v>776204</v>
      </c>
      <c r="BD28" s="301">
        <v>115259</v>
      </c>
      <c r="BE28" s="298">
        <v>139487</v>
      </c>
      <c r="BF28" s="299">
        <v>254746</v>
      </c>
      <c r="BG28" s="300">
        <v>906331</v>
      </c>
      <c r="BH28" s="300">
        <v>1030950</v>
      </c>
      <c r="BI28" s="298">
        <v>-478407</v>
      </c>
      <c r="BJ28" s="298">
        <v>-249842</v>
      </c>
      <c r="BK28" s="299">
        <v>-728249</v>
      </c>
      <c r="BL28" s="298">
        <v>178082</v>
      </c>
      <c r="BM28" s="299">
        <v>302701</v>
      </c>
      <c r="BO28" s="345">
        <f t="shared" si="0"/>
        <v>1945.55</v>
      </c>
    </row>
    <row r="29" spans="1:67" ht="17.149999999999999" customHeight="1" x14ac:dyDescent="0.3">
      <c r="A29" s="297">
        <v>23</v>
      </c>
      <c r="B29" s="203" t="s">
        <v>57</v>
      </c>
      <c r="C29" s="204" t="s">
        <v>238</v>
      </c>
      <c r="D29" s="298">
        <v>0</v>
      </c>
      <c r="E29" s="298">
        <v>0</v>
      </c>
      <c r="F29" s="298">
        <v>0</v>
      </c>
      <c r="G29" s="298">
        <v>0</v>
      </c>
      <c r="H29" s="298">
        <v>0</v>
      </c>
      <c r="I29" s="298">
        <v>0</v>
      </c>
      <c r="J29" s="298">
        <v>0</v>
      </c>
      <c r="K29" s="298">
        <v>0</v>
      </c>
      <c r="L29" s="298">
        <v>0</v>
      </c>
      <c r="M29" s="298">
        <v>0</v>
      </c>
      <c r="N29" s="298">
        <v>0</v>
      </c>
      <c r="O29" s="298">
        <v>0</v>
      </c>
      <c r="P29" s="298">
        <v>0</v>
      </c>
      <c r="Q29" s="298">
        <v>0</v>
      </c>
      <c r="R29" s="298">
        <v>0</v>
      </c>
      <c r="S29" s="298">
        <v>0</v>
      </c>
      <c r="T29" s="298">
        <v>0</v>
      </c>
      <c r="U29" s="298">
        <v>197</v>
      </c>
      <c r="V29" s="298">
        <v>0</v>
      </c>
      <c r="W29" s="298">
        <v>0</v>
      </c>
      <c r="X29" s="298">
        <v>0</v>
      </c>
      <c r="Y29" s="298">
        <v>0</v>
      </c>
      <c r="Z29" s="298">
        <v>7553758</v>
      </c>
      <c r="AA29" s="298">
        <v>0</v>
      </c>
      <c r="AB29" s="298">
        <v>57085</v>
      </c>
      <c r="AC29" s="298">
        <v>0</v>
      </c>
      <c r="AD29" s="298">
        <v>0</v>
      </c>
      <c r="AE29" s="298">
        <v>0</v>
      </c>
      <c r="AF29" s="298">
        <v>0</v>
      </c>
      <c r="AG29" s="298">
        <v>0</v>
      </c>
      <c r="AH29" s="298">
        <v>0</v>
      </c>
      <c r="AI29" s="298">
        <v>0</v>
      </c>
      <c r="AJ29" s="298">
        <v>0</v>
      </c>
      <c r="AK29" s="298">
        <v>78</v>
      </c>
      <c r="AL29" s="298">
        <v>0</v>
      </c>
      <c r="AM29" s="298">
        <v>262</v>
      </c>
      <c r="AN29" s="298">
        <v>0</v>
      </c>
      <c r="AO29" s="298">
        <v>0</v>
      </c>
      <c r="AP29" s="298">
        <v>0</v>
      </c>
      <c r="AQ29" s="298">
        <v>108159</v>
      </c>
      <c r="AR29" s="298">
        <v>0</v>
      </c>
      <c r="AS29" s="298">
        <v>0</v>
      </c>
      <c r="AT29" s="298">
        <v>0</v>
      </c>
      <c r="AU29" s="299">
        <v>7719539</v>
      </c>
      <c r="AV29" s="298">
        <v>0</v>
      </c>
      <c r="AW29" s="298">
        <v>469126</v>
      </c>
      <c r="AX29" s="298">
        <v>0</v>
      </c>
      <c r="AY29" s="298">
        <v>7423</v>
      </c>
      <c r="AZ29" s="298">
        <v>321443</v>
      </c>
      <c r="BA29" s="298">
        <v>4644</v>
      </c>
      <c r="BB29" s="299">
        <v>802636</v>
      </c>
      <c r="BC29" s="300">
        <v>8522175</v>
      </c>
      <c r="BD29" s="301">
        <v>6401439</v>
      </c>
      <c r="BE29" s="298">
        <v>4525255</v>
      </c>
      <c r="BF29" s="299">
        <v>10926694</v>
      </c>
      <c r="BG29" s="300">
        <v>11729330</v>
      </c>
      <c r="BH29" s="300">
        <v>19448869</v>
      </c>
      <c r="BI29" s="298">
        <v>-589847</v>
      </c>
      <c r="BJ29" s="298">
        <v>-2622495</v>
      </c>
      <c r="BK29" s="299">
        <v>-3212342</v>
      </c>
      <c r="BL29" s="298">
        <v>8516988</v>
      </c>
      <c r="BM29" s="299">
        <v>16236527</v>
      </c>
      <c r="BO29" s="345">
        <f t="shared" si="0"/>
        <v>4691.26</v>
      </c>
    </row>
    <row r="30" spans="1:67" ht="17.149999999999999" customHeight="1" x14ac:dyDescent="0.3">
      <c r="A30" s="297">
        <v>24</v>
      </c>
      <c r="B30" s="203" t="s">
        <v>239</v>
      </c>
      <c r="C30" s="204" t="s">
        <v>240</v>
      </c>
      <c r="D30" s="298">
        <v>0</v>
      </c>
      <c r="E30" s="298">
        <v>0</v>
      </c>
      <c r="F30" s="298">
        <v>0</v>
      </c>
      <c r="G30" s="298">
        <v>0</v>
      </c>
      <c r="H30" s="298">
        <v>0</v>
      </c>
      <c r="I30" s="298">
        <v>0</v>
      </c>
      <c r="J30" s="298">
        <v>0</v>
      </c>
      <c r="K30" s="298">
        <v>0</v>
      </c>
      <c r="L30" s="298">
        <v>0</v>
      </c>
      <c r="M30" s="298">
        <v>0</v>
      </c>
      <c r="N30" s="298">
        <v>0</v>
      </c>
      <c r="O30" s="298">
        <v>0</v>
      </c>
      <c r="P30" s="298">
        <v>0</v>
      </c>
      <c r="Q30" s="298">
        <v>0</v>
      </c>
      <c r="R30" s="298">
        <v>0</v>
      </c>
      <c r="S30" s="298">
        <v>0</v>
      </c>
      <c r="T30" s="298">
        <v>0</v>
      </c>
      <c r="U30" s="298">
        <v>0</v>
      </c>
      <c r="V30" s="298">
        <v>0</v>
      </c>
      <c r="W30" s="298">
        <v>0</v>
      </c>
      <c r="X30" s="298">
        <v>0</v>
      </c>
      <c r="Y30" s="298">
        <v>0</v>
      </c>
      <c r="Z30" s="298">
        <v>0</v>
      </c>
      <c r="AA30" s="298">
        <v>195802</v>
      </c>
      <c r="AB30" s="298">
        <v>0</v>
      </c>
      <c r="AC30" s="298">
        <v>0</v>
      </c>
      <c r="AD30" s="298">
        <v>0</v>
      </c>
      <c r="AE30" s="298">
        <v>0</v>
      </c>
      <c r="AF30" s="298">
        <v>0</v>
      </c>
      <c r="AG30" s="298">
        <v>0</v>
      </c>
      <c r="AH30" s="298">
        <v>0</v>
      </c>
      <c r="AI30" s="298">
        <v>0</v>
      </c>
      <c r="AJ30" s="298">
        <v>0</v>
      </c>
      <c r="AK30" s="298">
        <v>16267</v>
      </c>
      <c r="AL30" s="298">
        <v>0</v>
      </c>
      <c r="AM30" s="298">
        <v>2650</v>
      </c>
      <c r="AN30" s="298">
        <v>0</v>
      </c>
      <c r="AO30" s="298">
        <v>0</v>
      </c>
      <c r="AP30" s="298">
        <v>0</v>
      </c>
      <c r="AQ30" s="298">
        <v>0</v>
      </c>
      <c r="AR30" s="298">
        <v>0</v>
      </c>
      <c r="AS30" s="298">
        <v>0</v>
      </c>
      <c r="AT30" s="298">
        <v>0</v>
      </c>
      <c r="AU30" s="299">
        <v>214719</v>
      </c>
      <c r="AV30" s="298">
        <v>0</v>
      </c>
      <c r="AW30" s="298">
        <v>0</v>
      </c>
      <c r="AX30" s="298">
        <v>0</v>
      </c>
      <c r="AY30" s="298">
        <v>16780</v>
      </c>
      <c r="AZ30" s="298">
        <v>40070</v>
      </c>
      <c r="BA30" s="298">
        <v>9307</v>
      </c>
      <c r="BB30" s="299">
        <v>66157</v>
      </c>
      <c r="BC30" s="300">
        <v>280876</v>
      </c>
      <c r="BD30" s="301">
        <v>309421</v>
      </c>
      <c r="BE30" s="298">
        <v>204304</v>
      </c>
      <c r="BF30" s="299">
        <v>513725</v>
      </c>
      <c r="BG30" s="300">
        <v>579882</v>
      </c>
      <c r="BH30" s="300">
        <v>794601</v>
      </c>
      <c r="BI30" s="298">
        <v>-178460</v>
      </c>
      <c r="BJ30" s="298">
        <v>-41632</v>
      </c>
      <c r="BK30" s="299">
        <v>-220092</v>
      </c>
      <c r="BL30" s="298">
        <v>359790</v>
      </c>
      <c r="BM30" s="299">
        <v>574509</v>
      </c>
      <c r="BO30" s="345">
        <f t="shared" si="0"/>
        <v>0</v>
      </c>
    </row>
    <row r="31" spans="1:67" ht="17.149999999999999" customHeight="1" x14ac:dyDescent="0.3">
      <c r="A31" s="297">
        <v>25</v>
      </c>
      <c r="B31" s="203" t="s">
        <v>241</v>
      </c>
      <c r="C31" s="204" t="s">
        <v>242</v>
      </c>
      <c r="D31" s="298">
        <v>0</v>
      </c>
      <c r="E31" s="298">
        <v>0</v>
      </c>
      <c r="F31" s="298">
        <v>1168</v>
      </c>
      <c r="G31" s="298">
        <v>1</v>
      </c>
      <c r="H31" s="298">
        <v>0</v>
      </c>
      <c r="I31" s="298">
        <v>0</v>
      </c>
      <c r="J31" s="298">
        <v>0</v>
      </c>
      <c r="K31" s="298">
        <v>0</v>
      </c>
      <c r="L31" s="298">
        <v>0</v>
      </c>
      <c r="M31" s="298">
        <v>0</v>
      </c>
      <c r="N31" s="298">
        <v>0</v>
      </c>
      <c r="O31" s="298">
        <v>0</v>
      </c>
      <c r="P31" s="298">
        <v>0</v>
      </c>
      <c r="Q31" s="298">
        <v>0</v>
      </c>
      <c r="R31" s="298">
        <v>0</v>
      </c>
      <c r="S31" s="298">
        <v>0</v>
      </c>
      <c r="T31" s="298">
        <v>0</v>
      </c>
      <c r="U31" s="298">
        <v>0</v>
      </c>
      <c r="V31" s="298">
        <v>0</v>
      </c>
      <c r="W31" s="298">
        <v>0</v>
      </c>
      <c r="X31" s="298">
        <v>0</v>
      </c>
      <c r="Y31" s="298">
        <v>0</v>
      </c>
      <c r="Z31" s="298">
        <v>0</v>
      </c>
      <c r="AA31" s="298">
        <v>0</v>
      </c>
      <c r="AB31" s="298">
        <v>107153</v>
      </c>
      <c r="AC31" s="298">
        <v>0</v>
      </c>
      <c r="AD31" s="298">
        <v>0</v>
      </c>
      <c r="AE31" s="298">
        <v>0</v>
      </c>
      <c r="AF31" s="298">
        <v>0</v>
      </c>
      <c r="AG31" s="298">
        <v>0</v>
      </c>
      <c r="AH31" s="298">
        <v>0</v>
      </c>
      <c r="AI31" s="298">
        <v>0</v>
      </c>
      <c r="AJ31" s="298">
        <v>0</v>
      </c>
      <c r="AK31" s="298">
        <v>32203</v>
      </c>
      <c r="AL31" s="298">
        <v>0</v>
      </c>
      <c r="AM31" s="298">
        <v>1567</v>
      </c>
      <c r="AN31" s="298">
        <v>68</v>
      </c>
      <c r="AO31" s="298">
        <v>0</v>
      </c>
      <c r="AP31" s="298">
        <v>0</v>
      </c>
      <c r="AQ31" s="298">
        <v>8283</v>
      </c>
      <c r="AR31" s="298">
        <v>82</v>
      </c>
      <c r="AS31" s="298">
        <v>0</v>
      </c>
      <c r="AT31" s="298">
        <v>0</v>
      </c>
      <c r="AU31" s="299">
        <v>150525</v>
      </c>
      <c r="AV31" s="298">
        <v>0</v>
      </c>
      <c r="AW31" s="298">
        <v>11552</v>
      </c>
      <c r="AX31" s="298">
        <v>0</v>
      </c>
      <c r="AY31" s="298">
        <v>17995</v>
      </c>
      <c r="AZ31" s="298">
        <v>73697</v>
      </c>
      <c r="BA31" s="298">
        <v>2815</v>
      </c>
      <c r="BB31" s="299">
        <v>106059</v>
      </c>
      <c r="BC31" s="300">
        <v>256584</v>
      </c>
      <c r="BD31" s="301">
        <v>121019</v>
      </c>
      <c r="BE31" s="298">
        <v>312641</v>
      </c>
      <c r="BF31" s="299">
        <v>433660</v>
      </c>
      <c r="BG31" s="300">
        <v>539719</v>
      </c>
      <c r="BH31" s="300">
        <v>690244</v>
      </c>
      <c r="BI31" s="298">
        <v>-18737</v>
      </c>
      <c r="BJ31" s="298">
        <v>-108601</v>
      </c>
      <c r="BK31" s="299">
        <v>-127338</v>
      </c>
      <c r="BL31" s="298">
        <v>412381</v>
      </c>
      <c r="BM31" s="299">
        <v>562906</v>
      </c>
      <c r="BO31" s="345">
        <f t="shared" si="0"/>
        <v>115.52</v>
      </c>
    </row>
    <row r="32" spans="1:67" ht="17.149999999999999" customHeight="1" x14ac:dyDescent="0.3">
      <c r="A32" s="297">
        <v>26</v>
      </c>
      <c r="B32" s="203" t="s">
        <v>58</v>
      </c>
      <c r="C32" s="204" t="s">
        <v>4</v>
      </c>
      <c r="D32" s="298">
        <v>472</v>
      </c>
      <c r="E32" s="298">
        <v>22</v>
      </c>
      <c r="F32" s="298">
        <v>195</v>
      </c>
      <c r="G32" s="298">
        <v>77</v>
      </c>
      <c r="H32" s="298">
        <v>21796</v>
      </c>
      <c r="I32" s="298">
        <v>2127</v>
      </c>
      <c r="J32" s="298">
        <v>8373</v>
      </c>
      <c r="K32" s="298">
        <v>4391</v>
      </c>
      <c r="L32" s="298">
        <v>788</v>
      </c>
      <c r="M32" s="298">
        <v>3206</v>
      </c>
      <c r="N32" s="298">
        <v>654</v>
      </c>
      <c r="O32" s="298">
        <v>4009</v>
      </c>
      <c r="P32" s="298">
        <v>3575</v>
      </c>
      <c r="Q32" s="298">
        <v>29626</v>
      </c>
      <c r="R32" s="298">
        <v>29460</v>
      </c>
      <c r="S32" s="298">
        <v>7227</v>
      </c>
      <c r="T32" s="298">
        <v>1566</v>
      </c>
      <c r="U32" s="298">
        <v>10379</v>
      </c>
      <c r="V32" s="298">
        <v>5642</v>
      </c>
      <c r="W32" s="298">
        <v>2326</v>
      </c>
      <c r="X32" s="298">
        <v>5741</v>
      </c>
      <c r="Y32" s="298">
        <v>3137</v>
      </c>
      <c r="Z32" s="298">
        <v>25464</v>
      </c>
      <c r="AA32" s="298">
        <v>2184</v>
      </c>
      <c r="AB32" s="298">
        <v>1077</v>
      </c>
      <c r="AC32" s="298">
        <v>27955</v>
      </c>
      <c r="AD32" s="298">
        <v>10843</v>
      </c>
      <c r="AE32" s="298">
        <v>18359</v>
      </c>
      <c r="AF32" s="298">
        <v>1171</v>
      </c>
      <c r="AG32" s="298">
        <v>1359</v>
      </c>
      <c r="AH32" s="298">
        <v>39552</v>
      </c>
      <c r="AI32" s="298">
        <v>28441</v>
      </c>
      <c r="AJ32" s="298">
        <v>311</v>
      </c>
      <c r="AK32" s="298">
        <v>7724</v>
      </c>
      <c r="AL32" s="298">
        <v>49419</v>
      </c>
      <c r="AM32" s="298">
        <v>11790</v>
      </c>
      <c r="AN32" s="298">
        <v>73426</v>
      </c>
      <c r="AO32" s="298">
        <v>13900</v>
      </c>
      <c r="AP32" s="298">
        <v>10014</v>
      </c>
      <c r="AQ32" s="298">
        <v>39167</v>
      </c>
      <c r="AR32" s="298">
        <v>18687</v>
      </c>
      <c r="AS32" s="298">
        <v>13715</v>
      </c>
      <c r="AT32" s="298">
        <v>457</v>
      </c>
      <c r="AU32" s="299">
        <v>539804</v>
      </c>
      <c r="AV32" s="298">
        <v>15773</v>
      </c>
      <c r="AW32" s="298">
        <v>196299</v>
      </c>
      <c r="AX32" s="298">
        <v>1</v>
      </c>
      <c r="AY32" s="298">
        <v>5479</v>
      </c>
      <c r="AZ32" s="298">
        <v>71026</v>
      </c>
      <c r="BA32" s="298">
        <v>3288</v>
      </c>
      <c r="BB32" s="299">
        <v>291866</v>
      </c>
      <c r="BC32" s="300">
        <v>831670</v>
      </c>
      <c r="BD32" s="301">
        <v>11539</v>
      </c>
      <c r="BE32" s="298">
        <v>458118</v>
      </c>
      <c r="BF32" s="299">
        <v>469657</v>
      </c>
      <c r="BG32" s="300">
        <v>761523</v>
      </c>
      <c r="BH32" s="300">
        <v>1301327</v>
      </c>
      <c r="BI32" s="298">
        <v>-222343</v>
      </c>
      <c r="BJ32" s="298">
        <v>-360016</v>
      </c>
      <c r="BK32" s="299">
        <v>-582359</v>
      </c>
      <c r="BL32" s="298">
        <v>179164</v>
      </c>
      <c r="BM32" s="299">
        <v>718968</v>
      </c>
      <c r="BO32" s="345">
        <f t="shared" si="0"/>
        <v>1962.99</v>
      </c>
    </row>
    <row r="33" spans="1:67" ht="17.149999999999999" customHeight="1" x14ac:dyDescent="0.3">
      <c r="A33" s="297">
        <v>27</v>
      </c>
      <c r="B33" s="203" t="s">
        <v>59</v>
      </c>
      <c r="C33" s="204" t="s">
        <v>104</v>
      </c>
      <c r="D33" s="298">
        <v>128</v>
      </c>
      <c r="E33" s="298">
        <v>0</v>
      </c>
      <c r="F33" s="298">
        <v>3</v>
      </c>
      <c r="G33" s="298">
        <v>6</v>
      </c>
      <c r="H33" s="298">
        <v>135</v>
      </c>
      <c r="I33" s="298">
        <v>79</v>
      </c>
      <c r="J33" s="298">
        <v>281</v>
      </c>
      <c r="K33" s="298">
        <v>496</v>
      </c>
      <c r="L33" s="298">
        <v>39</v>
      </c>
      <c r="M33" s="298">
        <v>612</v>
      </c>
      <c r="N33" s="298">
        <v>82</v>
      </c>
      <c r="O33" s="298">
        <v>95</v>
      </c>
      <c r="P33" s="298">
        <v>312</v>
      </c>
      <c r="Q33" s="298">
        <v>1845</v>
      </c>
      <c r="R33" s="298">
        <v>295</v>
      </c>
      <c r="S33" s="298">
        <v>430</v>
      </c>
      <c r="T33" s="298">
        <v>197</v>
      </c>
      <c r="U33" s="298">
        <v>377</v>
      </c>
      <c r="V33" s="298">
        <v>169</v>
      </c>
      <c r="W33" s="298">
        <v>134</v>
      </c>
      <c r="X33" s="298">
        <v>439</v>
      </c>
      <c r="Y33" s="298">
        <v>50</v>
      </c>
      <c r="Z33" s="298">
        <v>892</v>
      </c>
      <c r="AA33" s="298">
        <v>112</v>
      </c>
      <c r="AB33" s="298">
        <v>106</v>
      </c>
      <c r="AC33" s="298">
        <v>116</v>
      </c>
      <c r="AD33" s="298">
        <v>244</v>
      </c>
      <c r="AE33" s="298">
        <v>3708</v>
      </c>
      <c r="AF33" s="298">
        <v>1092</v>
      </c>
      <c r="AG33" s="298">
        <v>114</v>
      </c>
      <c r="AH33" s="298">
        <v>2438</v>
      </c>
      <c r="AI33" s="298">
        <v>585</v>
      </c>
      <c r="AJ33" s="298">
        <v>5352</v>
      </c>
      <c r="AK33" s="298">
        <v>3026</v>
      </c>
      <c r="AL33" s="298">
        <v>1058</v>
      </c>
      <c r="AM33" s="298">
        <v>1704</v>
      </c>
      <c r="AN33" s="298">
        <v>2024</v>
      </c>
      <c r="AO33" s="298">
        <v>1016</v>
      </c>
      <c r="AP33" s="298">
        <v>39</v>
      </c>
      <c r="AQ33" s="298">
        <v>614</v>
      </c>
      <c r="AR33" s="298">
        <v>750</v>
      </c>
      <c r="AS33" s="298">
        <v>0</v>
      </c>
      <c r="AT33" s="298">
        <v>0</v>
      </c>
      <c r="AU33" s="299">
        <v>31194</v>
      </c>
      <c r="AV33" s="298">
        <v>0</v>
      </c>
      <c r="AW33" s="298">
        <v>0</v>
      </c>
      <c r="AX33" s="298">
        <v>0</v>
      </c>
      <c r="AY33" s="298">
        <v>979616</v>
      </c>
      <c r="AZ33" s="298">
        <v>2090148</v>
      </c>
      <c r="BA33" s="298">
        <v>0</v>
      </c>
      <c r="BB33" s="299">
        <v>3069764</v>
      </c>
      <c r="BC33" s="300">
        <v>3100958</v>
      </c>
      <c r="BD33" s="301">
        <v>0</v>
      </c>
      <c r="BE33" s="298">
        <v>0</v>
      </c>
      <c r="BF33" s="299">
        <v>0</v>
      </c>
      <c r="BG33" s="300">
        <v>3069764</v>
      </c>
      <c r="BH33" s="300">
        <v>3100958</v>
      </c>
      <c r="BI33" s="298">
        <v>0</v>
      </c>
      <c r="BJ33" s="298">
        <v>0</v>
      </c>
      <c r="BK33" s="299">
        <v>0</v>
      </c>
      <c r="BL33" s="298">
        <v>3069764</v>
      </c>
      <c r="BM33" s="299">
        <v>3100958</v>
      </c>
      <c r="BO33" s="345">
        <f t="shared" si="0"/>
        <v>0</v>
      </c>
    </row>
    <row r="34" spans="1:67" ht="17.149999999999999" customHeight="1" x14ac:dyDescent="0.3">
      <c r="A34" s="297">
        <v>28</v>
      </c>
      <c r="B34" s="203" t="s">
        <v>60</v>
      </c>
      <c r="C34" s="204" t="s">
        <v>243</v>
      </c>
      <c r="D34" s="298">
        <v>5139</v>
      </c>
      <c r="E34" s="298">
        <v>26</v>
      </c>
      <c r="F34" s="298">
        <v>1053</v>
      </c>
      <c r="G34" s="298">
        <v>501</v>
      </c>
      <c r="H34" s="298">
        <v>32452</v>
      </c>
      <c r="I34" s="298">
        <v>9220</v>
      </c>
      <c r="J34" s="298">
        <v>22880</v>
      </c>
      <c r="K34" s="298">
        <v>33033</v>
      </c>
      <c r="L34" s="298">
        <v>7268</v>
      </c>
      <c r="M34" s="298">
        <v>47461</v>
      </c>
      <c r="N34" s="298">
        <v>12949</v>
      </c>
      <c r="O34" s="298">
        <v>9937</v>
      </c>
      <c r="P34" s="298">
        <v>18970</v>
      </c>
      <c r="Q34" s="298">
        <v>179652</v>
      </c>
      <c r="R34" s="298">
        <v>21652</v>
      </c>
      <c r="S34" s="298">
        <v>25500</v>
      </c>
      <c r="T34" s="298">
        <v>11296</v>
      </c>
      <c r="U34" s="298">
        <v>24457</v>
      </c>
      <c r="V34" s="298">
        <v>6701</v>
      </c>
      <c r="W34" s="298">
        <v>13935</v>
      </c>
      <c r="X34" s="298">
        <v>14860</v>
      </c>
      <c r="Y34" s="298">
        <v>1813</v>
      </c>
      <c r="Z34" s="298">
        <v>189030</v>
      </c>
      <c r="AA34" s="298">
        <v>10499</v>
      </c>
      <c r="AB34" s="298">
        <v>9021</v>
      </c>
      <c r="AC34" s="298">
        <v>12096</v>
      </c>
      <c r="AD34" s="298">
        <v>10511</v>
      </c>
      <c r="AE34" s="298">
        <v>152882</v>
      </c>
      <c r="AF34" s="298">
        <v>13820</v>
      </c>
      <c r="AG34" s="298">
        <v>23774</v>
      </c>
      <c r="AH34" s="298">
        <v>130518</v>
      </c>
      <c r="AI34" s="298">
        <v>9485</v>
      </c>
      <c r="AJ34" s="298">
        <v>18171</v>
      </c>
      <c r="AK34" s="298">
        <v>46417</v>
      </c>
      <c r="AL34" s="298">
        <v>14388</v>
      </c>
      <c r="AM34" s="298">
        <v>16493</v>
      </c>
      <c r="AN34" s="298">
        <v>45156</v>
      </c>
      <c r="AO34" s="298">
        <v>41823</v>
      </c>
      <c r="AP34" s="298">
        <v>962</v>
      </c>
      <c r="AQ34" s="298">
        <v>22958</v>
      </c>
      <c r="AR34" s="298">
        <v>99386</v>
      </c>
      <c r="AS34" s="298">
        <v>0</v>
      </c>
      <c r="AT34" s="298">
        <v>1249</v>
      </c>
      <c r="AU34" s="299">
        <v>1369394</v>
      </c>
      <c r="AV34" s="298">
        <v>485</v>
      </c>
      <c r="AW34" s="298">
        <v>427255</v>
      </c>
      <c r="AX34" s="298">
        <v>0</v>
      </c>
      <c r="AY34" s="298">
        <v>0</v>
      </c>
      <c r="AZ34" s="298">
        <v>0</v>
      </c>
      <c r="BA34" s="298">
        <v>0</v>
      </c>
      <c r="BB34" s="299">
        <v>427740</v>
      </c>
      <c r="BC34" s="300">
        <v>1797134</v>
      </c>
      <c r="BD34" s="301">
        <v>4625</v>
      </c>
      <c r="BE34" s="298">
        <v>1178410</v>
      </c>
      <c r="BF34" s="299">
        <v>1183035</v>
      </c>
      <c r="BG34" s="300">
        <v>1610775</v>
      </c>
      <c r="BH34" s="300">
        <v>2980169</v>
      </c>
      <c r="BI34" s="298">
        <v>-126</v>
      </c>
      <c r="BJ34" s="298">
        <v>-1023710</v>
      </c>
      <c r="BK34" s="299">
        <v>-1023836</v>
      </c>
      <c r="BL34" s="298">
        <v>586939</v>
      </c>
      <c r="BM34" s="299">
        <v>1956333</v>
      </c>
      <c r="BO34" s="345">
        <f t="shared" si="0"/>
        <v>4272.55</v>
      </c>
    </row>
    <row r="35" spans="1:67" ht="17.149999999999999" customHeight="1" x14ac:dyDescent="0.3">
      <c r="A35" s="297">
        <v>29</v>
      </c>
      <c r="B35" s="203" t="s">
        <v>61</v>
      </c>
      <c r="C35" s="204" t="s">
        <v>5</v>
      </c>
      <c r="D35" s="298">
        <v>259</v>
      </c>
      <c r="E35" s="298">
        <v>1</v>
      </c>
      <c r="F35" s="298">
        <v>12</v>
      </c>
      <c r="G35" s="298">
        <v>34</v>
      </c>
      <c r="H35" s="298">
        <v>4295</v>
      </c>
      <c r="I35" s="298">
        <v>513</v>
      </c>
      <c r="J35" s="298">
        <v>1053</v>
      </c>
      <c r="K35" s="298">
        <v>2651</v>
      </c>
      <c r="L35" s="298">
        <v>404</v>
      </c>
      <c r="M35" s="298">
        <v>1495</v>
      </c>
      <c r="N35" s="298">
        <v>242</v>
      </c>
      <c r="O35" s="298">
        <v>163</v>
      </c>
      <c r="P35" s="298">
        <v>605</v>
      </c>
      <c r="Q35" s="298">
        <v>3066</v>
      </c>
      <c r="R35" s="298">
        <v>558</v>
      </c>
      <c r="S35" s="298">
        <v>688</v>
      </c>
      <c r="T35" s="298">
        <v>623</v>
      </c>
      <c r="U35" s="298">
        <v>1314</v>
      </c>
      <c r="V35" s="298">
        <v>892</v>
      </c>
      <c r="W35" s="298">
        <v>749</v>
      </c>
      <c r="X35" s="298">
        <v>904</v>
      </c>
      <c r="Y35" s="298">
        <v>64</v>
      </c>
      <c r="Z35" s="298">
        <v>4840</v>
      </c>
      <c r="AA35" s="298">
        <v>127</v>
      </c>
      <c r="AB35" s="298">
        <v>348</v>
      </c>
      <c r="AC35" s="298">
        <v>610</v>
      </c>
      <c r="AD35" s="298">
        <v>2337</v>
      </c>
      <c r="AE35" s="298">
        <v>1386</v>
      </c>
      <c r="AF35" s="298">
        <v>23180</v>
      </c>
      <c r="AG35" s="298">
        <v>3064</v>
      </c>
      <c r="AH35" s="298">
        <v>13123</v>
      </c>
      <c r="AI35" s="298">
        <v>2176</v>
      </c>
      <c r="AJ35" s="298">
        <v>1795</v>
      </c>
      <c r="AK35" s="298">
        <v>12715</v>
      </c>
      <c r="AL35" s="298">
        <v>4843</v>
      </c>
      <c r="AM35" s="298">
        <v>5779</v>
      </c>
      <c r="AN35" s="298">
        <v>24317</v>
      </c>
      <c r="AO35" s="298">
        <v>16298</v>
      </c>
      <c r="AP35" s="298">
        <v>470</v>
      </c>
      <c r="AQ35" s="298">
        <v>3134</v>
      </c>
      <c r="AR35" s="298">
        <v>25298</v>
      </c>
      <c r="AS35" s="298">
        <v>0</v>
      </c>
      <c r="AT35" s="298">
        <v>381</v>
      </c>
      <c r="AU35" s="299">
        <v>166806</v>
      </c>
      <c r="AV35" s="298">
        <v>192</v>
      </c>
      <c r="AW35" s="298">
        <v>105807</v>
      </c>
      <c r="AX35" s="298">
        <v>-13030</v>
      </c>
      <c r="AY35" s="298">
        <v>0</v>
      </c>
      <c r="AZ35" s="298">
        <v>0</v>
      </c>
      <c r="BA35" s="298">
        <v>0</v>
      </c>
      <c r="BB35" s="299">
        <v>92969</v>
      </c>
      <c r="BC35" s="300">
        <v>259775</v>
      </c>
      <c r="BD35" s="301">
        <v>1330</v>
      </c>
      <c r="BE35" s="298">
        <v>34728</v>
      </c>
      <c r="BF35" s="299">
        <v>36058</v>
      </c>
      <c r="BG35" s="300">
        <v>129027</v>
      </c>
      <c r="BH35" s="300">
        <v>295833</v>
      </c>
      <c r="BI35" s="298">
        <v>-96</v>
      </c>
      <c r="BJ35" s="298">
        <v>-2643</v>
      </c>
      <c r="BK35" s="299">
        <v>-2739</v>
      </c>
      <c r="BL35" s="298">
        <v>126288</v>
      </c>
      <c r="BM35" s="299">
        <v>293094</v>
      </c>
      <c r="BO35" s="345">
        <f t="shared" si="0"/>
        <v>1058.07</v>
      </c>
    </row>
    <row r="36" spans="1:67" ht="17.149999999999999" customHeight="1" x14ac:dyDescent="0.3">
      <c r="A36" s="297">
        <v>30</v>
      </c>
      <c r="B36" s="203" t="s">
        <v>62</v>
      </c>
      <c r="C36" s="204" t="s">
        <v>6</v>
      </c>
      <c r="D36" s="298">
        <v>140</v>
      </c>
      <c r="E36" s="298">
        <v>0</v>
      </c>
      <c r="F36" s="298">
        <v>13</v>
      </c>
      <c r="G36" s="298">
        <v>31</v>
      </c>
      <c r="H36" s="298">
        <v>1747</v>
      </c>
      <c r="I36" s="298">
        <v>59</v>
      </c>
      <c r="J36" s="298">
        <v>409</v>
      </c>
      <c r="K36" s="298">
        <v>2686</v>
      </c>
      <c r="L36" s="298">
        <v>7</v>
      </c>
      <c r="M36" s="298">
        <v>62</v>
      </c>
      <c r="N36" s="298">
        <v>74</v>
      </c>
      <c r="O36" s="298">
        <v>59</v>
      </c>
      <c r="P36" s="298">
        <v>1057</v>
      </c>
      <c r="Q36" s="298">
        <v>310</v>
      </c>
      <c r="R36" s="298">
        <v>42</v>
      </c>
      <c r="S36" s="298">
        <v>86</v>
      </c>
      <c r="T36" s="298">
        <v>315</v>
      </c>
      <c r="U36" s="298">
        <v>59</v>
      </c>
      <c r="V36" s="298">
        <v>1062</v>
      </c>
      <c r="W36" s="298">
        <v>320</v>
      </c>
      <c r="X36" s="298">
        <v>314</v>
      </c>
      <c r="Y36" s="298">
        <v>48</v>
      </c>
      <c r="Z36" s="298">
        <v>611</v>
      </c>
      <c r="AA36" s="298">
        <v>4</v>
      </c>
      <c r="AB36" s="298">
        <v>1612</v>
      </c>
      <c r="AC36" s="298">
        <v>210</v>
      </c>
      <c r="AD36" s="298">
        <v>5571</v>
      </c>
      <c r="AE36" s="298">
        <v>13345</v>
      </c>
      <c r="AF36" s="298">
        <v>504</v>
      </c>
      <c r="AG36" s="298">
        <v>0</v>
      </c>
      <c r="AH36" s="298">
        <v>8804</v>
      </c>
      <c r="AI36" s="298">
        <v>5428</v>
      </c>
      <c r="AJ36" s="298">
        <v>56</v>
      </c>
      <c r="AK36" s="298">
        <v>18069</v>
      </c>
      <c r="AL36" s="298">
        <v>9463</v>
      </c>
      <c r="AM36" s="298">
        <v>45468</v>
      </c>
      <c r="AN36" s="298">
        <v>12911</v>
      </c>
      <c r="AO36" s="298">
        <v>12968</v>
      </c>
      <c r="AP36" s="298">
        <v>7</v>
      </c>
      <c r="AQ36" s="298">
        <v>1388</v>
      </c>
      <c r="AR36" s="298">
        <v>47793</v>
      </c>
      <c r="AS36" s="298">
        <v>0</v>
      </c>
      <c r="AT36" s="298">
        <v>3951</v>
      </c>
      <c r="AU36" s="299">
        <v>197063</v>
      </c>
      <c r="AV36" s="298">
        <v>0</v>
      </c>
      <c r="AW36" s="298">
        <v>22216</v>
      </c>
      <c r="AX36" s="298">
        <v>39821</v>
      </c>
      <c r="AY36" s="298">
        <v>0</v>
      </c>
      <c r="AZ36" s="298">
        <v>0</v>
      </c>
      <c r="BA36" s="298">
        <v>0</v>
      </c>
      <c r="BB36" s="299">
        <v>62037</v>
      </c>
      <c r="BC36" s="300">
        <v>259100</v>
      </c>
      <c r="BD36" s="301">
        <v>484</v>
      </c>
      <c r="BE36" s="298">
        <v>63387</v>
      </c>
      <c r="BF36" s="299">
        <v>63871</v>
      </c>
      <c r="BG36" s="300">
        <v>125908</v>
      </c>
      <c r="BH36" s="300">
        <v>322971</v>
      </c>
      <c r="BI36" s="298">
        <v>-16</v>
      </c>
      <c r="BJ36" s="298">
        <v>0</v>
      </c>
      <c r="BK36" s="299">
        <v>-16</v>
      </c>
      <c r="BL36" s="298">
        <v>125892</v>
      </c>
      <c r="BM36" s="299">
        <v>322955</v>
      </c>
      <c r="BO36" s="345">
        <f t="shared" si="0"/>
        <v>222.16</v>
      </c>
    </row>
    <row r="37" spans="1:67" ht="17.149999999999999" customHeight="1" x14ac:dyDescent="0.3">
      <c r="A37" s="297">
        <v>31</v>
      </c>
      <c r="B37" s="203" t="s">
        <v>63</v>
      </c>
      <c r="C37" s="204" t="s">
        <v>105</v>
      </c>
      <c r="D37" s="298">
        <v>26857</v>
      </c>
      <c r="E37" s="298">
        <v>96</v>
      </c>
      <c r="F37" s="298">
        <v>3235</v>
      </c>
      <c r="G37" s="298">
        <v>355</v>
      </c>
      <c r="H37" s="298">
        <v>167068</v>
      </c>
      <c r="I37" s="298">
        <v>19351</v>
      </c>
      <c r="J37" s="298">
        <v>55792</v>
      </c>
      <c r="K37" s="298">
        <v>53038</v>
      </c>
      <c r="L37" s="298">
        <v>9910</v>
      </c>
      <c r="M37" s="298">
        <v>82779</v>
      </c>
      <c r="N37" s="298">
        <v>22392</v>
      </c>
      <c r="O37" s="298">
        <v>8642</v>
      </c>
      <c r="P37" s="298">
        <v>17003</v>
      </c>
      <c r="Q37" s="298">
        <v>93279</v>
      </c>
      <c r="R37" s="298">
        <v>42816</v>
      </c>
      <c r="S37" s="298">
        <v>49631</v>
      </c>
      <c r="T37" s="298">
        <v>40343</v>
      </c>
      <c r="U37" s="298">
        <v>81648</v>
      </c>
      <c r="V37" s="298">
        <v>58922</v>
      </c>
      <c r="W37" s="298">
        <v>18170</v>
      </c>
      <c r="X37" s="298">
        <v>100404</v>
      </c>
      <c r="Y37" s="298">
        <v>13095</v>
      </c>
      <c r="Z37" s="298">
        <v>651695</v>
      </c>
      <c r="AA37" s="298">
        <v>11791</v>
      </c>
      <c r="AB37" s="298">
        <v>26479</v>
      </c>
      <c r="AC37" s="298">
        <v>46731</v>
      </c>
      <c r="AD37" s="298">
        <v>174754</v>
      </c>
      <c r="AE37" s="298">
        <v>37162</v>
      </c>
      <c r="AF37" s="298">
        <v>5826</v>
      </c>
      <c r="AG37" s="298">
        <v>4979</v>
      </c>
      <c r="AH37" s="298">
        <v>75454</v>
      </c>
      <c r="AI37" s="298">
        <v>9400</v>
      </c>
      <c r="AJ37" s="298">
        <v>5841</v>
      </c>
      <c r="AK37" s="298">
        <v>90868</v>
      </c>
      <c r="AL37" s="298">
        <v>27565</v>
      </c>
      <c r="AM37" s="298">
        <v>12929</v>
      </c>
      <c r="AN37" s="298">
        <v>78841</v>
      </c>
      <c r="AO37" s="298">
        <v>177009</v>
      </c>
      <c r="AP37" s="298">
        <v>7764</v>
      </c>
      <c r="AQ37" s="298">
        <v>87974</v>
      </c>
      <c r="AR37" s="298">
        <v>210799</v>
      </c>
      <c r="AS37" s="298">
        <v>21182</v>
      </c>
      <c r="AT37" s="298">
        <v>2769</v>
      </c>
      <c r="AU37" s="299">
        <v>2732638</v>
      </c>
      <c r="AV37" s="298">
        <v>119356</v>
      </c>
      <c r="AW37" s="298">
        <v>2927839</v>
      </c>
      <c r="AX37" s="298">
        <v>672</v>
      </c>
      <c r="AY37" s="298">
        <v>24421</v>
      </c>
      <c r="AZ37" s="298">
        <v>488077</v>
      </c>
      <c r="BA37" s="298">
        <v>14401</v>
      </c>
      <c r="BB37" s="299">
        <v>3574766</v>
      </c>
      <c r="BC37" s="300">
        <v>6307404</v>
      </c>
      <c r="BD37" s="301">
        <v>466920</v>
      </c>
      <c r="BE37" s="298">
        <v>1807975</v>
      </c>
      <c r="BF37" s="299">
        <v>2274895</v>
      </c>
      <c r="BG37" s="300">
        <v>5849661</v>
      </c>
      <c r="BH37" s="300">
        <v>8582299</v>
      </c>
      <c r="BI37" s="298">
        <v>-14911</v>
      </c>
      <c r="BJ37" s="298">
        <v>-1657290</v>
      </c>
      <c r="BK37" s="299">
        <v>-1672201</v>
      </c>
      <c r="BL37" s="298">
        <v>4177460</v>
      </c>
      <c r="BM37" s="299">
        <v>6910098</v>
      </c>
      <c r="BO37" s="345">
        <f t="shared" si="0"/>
        <v>29278.39</v>
      </c>
    </row>
    <row r="38" spans="1:67" ht="17.149999999999999" customHeight="1" x14ac:dyDescent="0.3">
      <c r="A38" s="297">
        <v>32</v>
      </c>
      <c r="B38" s="203" t="s">
        <v>64</v>
      </c>
      <c r="C38" s="204" t="s">
        <v>7</v>
      </c>
      <c r="D38" s="298">
        <v>2048</v>
      </c>
      <c r="E38" s="298">
        <v>46</v>
      </c>
      <c r="F38" s="298">
        <v>652</v>
      </c>
      <c r="G38" s="298">
        <v>674</v>
      </c>
      <c r="H38" s="298">
        <v>14105</v>
      </c>
      <c r="I38" s="298">
        <v>5066</v>
      </c>
      <c r="J38" s="298">
        <v>6931</v>
      </c>
      <c r="K38" s="298">
        <v>6732</v>
      </c>
      <c r="L38" s="298">
        <v>3146</v>
      </c>
      <c r="M38" s="298">
        <v>5084</v>
      </c>
      <c r="N38" s="298">
        <v>2365</v>
      </c>
      <c r="O38" s="298">
        <v>3543</v>
      </c>
      <c r="P38" s="298">
        <v>4061</v>
      </c>
      <c r="Q38" s="298">
        <v>15553</v>
      </c>
      <c r="R38" s="298">
        <v>6390</v>
      </c>
      <c r="S38" s="298">
        <v>13581</v>
      </c>
      <c r="T38" s="298">
        <v>5920</v>
      </c>
      <c r="U38" s="298">
        <v>14846</v>
      </c>
      <c r="V38" s="298">
        <v>10546</v>
      </c>
      <c r="W38" s="298">
        <v>2664</v>
      </c>
      <c r="X38" s="298">
        <v>9677</v>
      </c>
      <c r="Y38" s="298">
        <v>1779</v>
      </c>
      <c r="Z38" s="298">
        <v>54603</v>
      </c>
      <c r="AA38" s="298">
        <v>5837</v>
      </c>
      <c r="AB38" s="298">
        <v>4762</v>
      </c>
      <c r="AC38" s="298">
        <v>12997</v>
      </c>
      <c r="AD38" s="298">
        <v>38599</v>
      </c>
      <c r="AE38" s="298">
        <v>30448</v>
      </c>
      <c r="AF38" s="298">
        <v>7908</v>
      </c>
      <c r="AG38" s="298">
        <v>11658</v>
      </c>
      <c r="AH38" s="298">
        <v>121722</v>
      </c>
      <c r="AI38" s="298">
        <v>77185</v>
      </c>
      <c r="AJ38" s="298">
        <v>355734</v>
      </c>
      <c r="AK38" s="298">
        <v>80636</v>
      </c>
      <c r="AL38" s="298">
        <v>14284</v>
      </c>
      <c r="AM38" s="298">
        <v>26365</v>
      </c>
      <c r="AN38" s="298">
        <v>20279</v>
      </c>
      <c r="AO38" s="298">
        <v>29636</v>
      </c>
      <c r="AP38" s="298">
        <v>5512</v>
      </c>
      <c r="AQ38" s="298">
        <v>35785</v>
      </c>
      <c r="AR38" s="298">
        <v>18122</v>
      </c>
      <c r="AS38" s="298">
        <v>0</v>
      </c>
      <c r="AT38" s="298">
        <v>786</v>
      </c>
      <c r="AU38" s="299">
        <v>1088267</v>
      </c>
      <c r="AV38" s="298">
        <v>20</v>
      </c>
      <c r="AW38" s="298">
        <v>1085137</v>
      </c>
      <c r="AX38" s="298">
        <v>0</v>
      </c>
      <c r="AY38" s="298">
        <v>0</v>
      </c>
      <c r="AZ38" s="298">
        <v>0</v>
      </c>
      <c r="BA38" s="298">
        <v>0</v>
      </c>
      <c r="BB38" s="299">
        <v>1085157</v>
      </c>
      <c r="BC38" s="300">
        <v>2173424</v>
      </c>
      <c r="BD38" s="301">
        <v>80717</v>
      </c>
      <c r="BE38" s="298">
        <v>16781</v>
      </c>
      <c r="BF38" s="299">
        <v>97498</v>
      </c>
      <c r="BG38" s="300">
        <v>1182655</v>
      </c>
      <c r="BH38" s="300">
        <v>2270922</v>
      </c>
      <c r="BI38" s="298">
        <v>-89786</v>
      </c>
      <c r="BJ38" s="298">
        <v>-416605</v>
      </c>
      <c r="BK38" s="299">
        <v>-506391</v>
      </c>
      <c r="BL38" s="298">
        <v>676264</v>
      </c>
      <c r="BM38" s="299">
        <v>1764531</v>
      </c>
      <c r="BO38" s="345">
        <f t="shared" si="0"/>
        <v>10851.37</v>
      </c>
    </row>
    <row r="39" spans="1:67" ht="17.149999999999999" customHeight="1" x14ac:dyDescent="0.3">
      <c r="A39" s="297">
        <v>33</v>
      </c>
      <c r="B39" s="203" t="s">
        <v>65</v>
      </c>
      <c r="C39" s="204" t="s">
        <v>106</v>
      </c>
      <c r="D39" s="298">
        <v>1564</v>
      </c>
      <c r="E39" s="298">
        <v>4</v>
      </c>
      <c r="F39" s="298">
        <v>30</v>
      </c>
      <c r="G39" s="298">
        <v>82</v>
      </c>
      <c r="H39" s="298">
        <v>5640</v>
      </c>
      <c r="I39" s="298">
        <v>879</v>
      </c>
      <c r="J39" s="298">
        <v>1616</v>
      </c>
      <c r="K39" s="298">
        <v>2452</v>
      </c>
      <c r="L39" s="298">
        <v>340</v>
      </c>
      <c r="M39" s="298">
        <v>4769</v>
      </c>
      <c r="N39" s="298">
        <v>1106</v>
      </c>
      <c r="O39" s="298">
        <v>553</v>
      </c>
      <c r="P39" s="298">
        <v>1290</v>
      </c>
      <c r="Q39" s="298">
        <v>4611</v>
      </c>
      <c r="R39" s="298">
        <v>1364</v>
      </c>
      <c r="S39" s="298">
        <v>4179</v>
      </c>
      <c r="T39" s="298">
        <v>2844</v>
      </c>
      <c r="U39" s="298">
        <v>5521</v>
      </c>
      <c r="V39" s="298">
        <v>2053</v>
      </c>
      <c r="W39" s="298">
        <v>671</v>
      </c>
      <c r="X39" s="298">
        <v>3887</v>
      </c>
      <c r="Y39" s="298">
        <v>803</v>
      </c>
      <c r="Z39" s="298">
        <v>10221</v>
      </c>
      <c r="AA39" s="298">
        <v>366</v>
      </c>
      <c r="AB39" s="298">
        <v>1403</v>
      </c>
      <c r="AC39" s="298">
        <v>1946</v>
      </c>
      <c r="AD39" s="298">
        <v>14700</v>
      </c>
      <c r="AE39" s="298">
        <v>10279</v>
      </c>
      <c r="AF39" s="298">
        <v>370</v>
      </c>
      <c r="AG39" s="298">
        <v>694</v>
      </c>
      <c r="AH39" s="298">
        <v>202196</v>
      </c>
      <c r="AI39" s="298">
        <v>27296</v>
      </c>
      <c r="AJ39" s="298">
        <v>139699</v>
      </c>
      <c r="AK39" s="298">
        <v>75489</v>
      </c>
      <c r="AL39" s="298">
        <v>52737</v>
      </c>
      <c r="AM39" s="298">
        <v>1549</v>
      </c>
      <c r="AN39" s="298">
        <v>41769</v>
      </c>
      <c r="AO39" s="298">
        <v>59684</v>
      </c>
      <c r="AP39" s="298">
        <v>3722</v>
      </c>
      <c r="AQ39" s="298">
        <v>36399</v>
      </c>
      <c r="AR39" s="298">
        <v>39084</v>
      </c>
      <c r="AS39" s="298">
        <v>0</v>
      </c>
      <c r="AT39" s="298">
        <v>8671</v>
      </c>
      <c r="AU39" s="299">
        <v>774532</v>
      </c>
      <c r="AV39" s="298">
        <v>0</v>
      </c>
      <c r="AW39" s="298">
        <v>3891418</v>
      </c>
      <c r="AX39" s="298">
        <v>1183</v>
      </c>
      <c r="AY39" s="298">
        <v>0</v>
      </c>
      <c r="AZ39" s="298">
        <v>0</v>
      </c>
      <c r="BA39" s="298">
        <v>0</v>
      </c>
      <c r="BB39" s="299">
        <v>3892601</v>
      </c>
      <c r="BC39" s="300">
        <v>4667133</v>
      </c>
      <c r="BD39" s="301">
        <v>2765</v>
      </c>
      <c r="BE39" s="298">
        <v>119815</v>
      </c>
      <c r="BF39" s="299">
        <v>122580</v>
      </c>
      <c r="BG39" s="300">
        <v>4015181</v>
      </c>
      <c r="BH39" s="300">
        <v>4789713</v>
      </c>
      <c r="BI39" s="298">
        <v>-116</v>
      </c>
      <c r="BJ39" s="298">
        <v>-94754</v>
      </c>
      <c r="BK39" s="299">
        <v>-94870</v>
      </c>
      <c r="BL39" s="298">
        <v>3920311</v>
      </c>
      <c r="BM39" s="299">
        <v>4694843</v>
      </c>
      <c r="BO39" s="345">
        <f t="shared" si="0"/>
        <v>38914.18</v>
      </c>
    </row>
    <row r="40" spans="1:67" ht="17.149999999999999" customHeight="1" x14ac:dyDescent="0.3">
      <c r="A40" s="297">
        <v>34</v>
      </c>
      <c r="B40" s="203" t="s">
        <v>66</v>
      </c>
      <c r="C40" s="204" t="s">
        <v>107</v>
      </c>
      <c r="D40" s="298">
        <v>19457</v>
      </c>
      <c r="E40" s="298">
        <v>333</v>
      </c>
      <c r="F40" s="298">
        <v>1802</v>
      </c>
      <c r="G40" s="298">
        <v>3851</v>
      </c>
      <c r="H40" s="298">
        <v>76242</v>
      </c>
      <c r="I40" s="298">
        <v>7155</v>
      </c>
      <c r="J40" s="298">
        <v>27592</v>
      </c>
      <c r="K40" s="298">
        <v>30818</v>
      </c>
      <c r="L40" s="298">
        <v>18387</v>
      </c>
      <c r="M40" s="298">
        <v>25948</v>
      </c>
      <c r="N40" s="298">
        <v>7060</v>
      </c>
      <c r="O40" s="298">
        <v>6842</v>
      </c>
      <c r="P40" s="298">
        <v>22479</v>
      </c>
      <c r="Q40" s="298">
        <v>72496</v>
      </c>
      <c r="R40" s="298">
        <v>22976</v>
      </c>
      <c r="S40" s="298">
        <v>31815</v>
      </c>
      <c r="T40" s="298">
        <v>19527</v>
      </c>
      <c r="U40" s="298">
        <v>38166</v>
      </c>
      <c r="V40" s="298">
        <v>27047</v>
      </c>
      <c r="W40" s="298">
        <v>8345</v>
      </c>
      <c r="X40" s="298">
        <v>33620</v>
      </c>
      <c r="Y40" s="298">
        <v>6038</v>
      </c>
      <c r="Z40" s="298">
        <v>237990</v>
      </c>
      <c r="AA40" s="298">
        <v>3664</v>
      </c>
      <c r="AB40" s="298">
        <v>8608</v>
      </c>
      <c r="AC40" s="298">
        <v>76550</v>
      </c>
      <c r="AD40" s="298">
        <v>135790</v>
      </c>
      <c r="AE40" s="298">
        <v>80343</v>
      </c>
      <c r="AF40" s="298">
        <v>6489</v>
      </c>
      <c r="AG40" s="298">
        <v>19751</v>
      </c>
      <c r="AH40" s="298">
        <v>356354</v>
      </c>
      <c r="AI40" s="298">
        <v>62893</v>
      </c>
      <c r="AJ40" s="298">
        <v>12078</v>
      </c>
      <c r="AK40" s="298">
        <v>435882</v>
      </c>
      <c r="AL40" s="298">
        <v>64022</v>
      </c>
      <c r="AM40" s="298">
        <v>43692</v>
      </c>
      <c r="AN40" s="298">
        <v>78768</v>
      </c>
      <c r="AO40" s="298">
        <v>53858</v>
      </c>
      <c r="AP40" s="298">
        <v>7876</v>
      </c>
      <c r="AQ40" s="298">
        <v>67653</v>
      </c>
      <c r="AR40" s="298">
        <v>99735</v>
      </c>
      <c r="AS40" s="298">
        <v>4740</v>
      </c>
      <c r="AT40" s="298">
        <v>25273</v>
      </c>
      <c r="AU40" s="299">
        <v>2390005</v>
      </c>
      <c r="AV40" s="298">
        <v>29854</v>
      </c>
      <c r="AW40" s="298">
        <v>825401</v>
      </c>
      <c r="AX40" s="298">
        <v>2574</v>
      </c>
      <c r="AY40" s="298">
        <v>2928</v>
      </c>
      <c r="AZ40" s="298">
        <v>60900</v>
      </c>
      <c r="BA40" s="298">
        <v>3861</v>
      </c>
      <c r="BB40" s="299">
        <v>925518</v>
      </c>
      <c r="BC40" s="300">
        <v>3315523</v>
      </c>
      <c r="BD40" s="301">
        <v>516968</v>
      </c>
      <c r="BE40" s="298">
        <v>637514</v>
      </c>
      <c r="BF40" s="299">
        <v>1154482</v>
      </c>
      <c r="BG40" s="300">
        <v>2080000</v>
      </c>
      <c r="BH40" s="300">
        <v>4470005</v>
      </c>
      <c r="BI40" s="298">
        <v>-271541</v>
      </c>
      <c r="BJ40" s="298">
        <v>-791733</v>
      </c>
      <c r="BK40" s="299">
        <v>-1063274</v>
      </c>
      <c r="BL40" s="298">
        <v>1016726</v>
      </c>
      <c r="BM40" s="299">
        <v>3406731</v>
      </c>
      <c r="BO40" s="345">
        <f t="shared" si="0"/>
        <v>8254.01</v>
      </c>
    </row>
    <row r="41" spans="1:67" ht="17.149999999999999" customHeight="1" x14ac:dyDescent="0.3">
      <c r="A41" s="297">
        <v>35</v>
      </c>
      <c r="B41" s="203" t="s">
        <v>67</v>
      </c>
      <c r="C41" s="204" t="s">
        <v>108</v>
      </c>
      <c r="D41" s="298">
        <v>1533</v>
      </c>
      <c r="E41" s="298">
        <v>8</v>
      </c>
      <c r="F41" s="298">
        <v>161</v>
      </c>
      <c r="G41" s="298">
        <v>91</v>
      </c>
      <c r="H41" s="298">
        <v>11199</v>
      </c>
      <c r="I41" s="298">
        <v>1535</v>
      </c>
      <c r="J41" s="298">
        <v>4214</v>
      </c>
      <c r="K41" s="298">
        <v>12385</v>
      </c>
      <c r="L41" s="298">
        <v>691</v>
      </c>
      <c r="M41" s="298">
        <v>7789</v>
      </c>
      <c r="N41" s="298">
        <v>3976</v>
      </c>
      <c r="O41" s="298">
        <v>2316</v>
      </c>
      <c r="P41" s="298">
        <v>2725</v>
      </c>
      <c r="Q41" s="298">
        <v>10343</v>
      </c>
      <c r="R41" s="298">
        <v>3428</v>
      </c>
      <c r="S41" s="298">
        <v>6089</v>
      </c>
      <c r="T41" s="298">
        <v>7197</v>
      </c>
      <c r="U41" s="298">
        <v>16845</v>
      </c>
      <c r="V41" s="298">
        <v>10876</v>
      </c>
      <c r="W41" s="298">
        <v>3983</v>
      </c>
      <c r="X41" s="298">
        <v>27992</v>
      </c>
      <c r="Y41" s="298">
        <v>4793</v>
      </c>
      <c r="Z41" s="298">
        <v>44938</v>
      </c>
      <c r="AA41" s="298">
        <v>1765</v>
      </c>
      <c r="AB41" s="298">
        <v>2430</v>
      </c>
      <c r="AC41" s="298">
        <v>5177</v>
      </c>
      <c r="AD41" s="298">
        <v>26470</v>
      </c>
      <c r="AE41" s="298">
        <v>19780</v>
      </c>
      <c r="AF41" s="298">
        <v>12820</v>
      </c>
      <c r="AG41" s="298">
        <v>3123</v>
      </c>
      <c r="AH41" s="298">
        <v>250340</v>
      </c>
      <c r="AI41" s="298">
        <v>103290</v>
      </c>
      <c r="AJ41" s="298">
        <v>15680</v>
      </c>
      <c r="AK41" s="298">
        <v>35269</v>
      </c>
      <c r="AL41" s="298">
        <v>387223</v>
      </c>
      <c r="AM41" s="298">
        <v>39608</v>
      </c>
      <c r="AN41" s="298">
        <v>138175</v>
      </c>
      <c r="AO41" s="298">
        <v>40931</v>
      </c>
      <c r="AP41" s="298">
        <v>14129</v>
      </c>
      <c r="AQ41" s="298">
        <v>299675</v>
      </c>
      <c r="AR41" s="298">
        <v>55996</v>
      </c>
      <c r="AS41" s="298">
        <v>0</v>
      </c>
      <c r="AT41" s="298">
        <v>20792</v>
      </c>
      <c r="AU41" s="299">
        <v>1657780</v>
      </c>
      <c r="AV41" s="298">
        <v>12958</v>
      </c>
      <c r="AW41" s="298">
        <v>815457</v>
      </c>
      <c r="AX41" s="298">
        <v>1252</v>
      </c>
      <c r="AY41" s="298">
        <v>51903</v>
      </c>
      <c r="AZ41" s="298">
        <v>669838</v>
      </c>
      <c r="BA41" s="298">
        <v>-1633</v>
      </c>
      <c r="BB41" s="299">
        <v>1549775</v>
      </c>
      <c r="BC41" s="300">
        <v>3207555</v>
      </c>
      <c r="BD41" s="301">
        <v>34132</v>
      </c>
      <c r="BE41" s="298">
        <v>21555</v>
      </c>
      <c r="BF41" s="299">
        <v>55687</v>
      </c>
      <c r="BG41" s="300">
        <v>1605462</v>
      </c>
      <c r="BH41" s="300">
        <v>3263242</v>
      </c>
      <c r="BI41" s="298">
        <v>-147793</v>
      </c>
      <c r="BJ41" s="298">
        <v>-700539</v>
      </c>
      <c r="BK41" s="299">
        <v>-848332</v>
      </c>
      <c r="BL41" s="298">
        <v>757130</v>
      </c>
      <c r="BM41" s="299">
        <v>2414910</v>
      </c>
      <c r="BO41" s="345">
        <f t="shared" si="0"/>
        <v>8154.5700000000006</v>
      </c>
    </row>
    <row r="42" spans="1:67" ht="17.149999999999999" customHeight="1" x14ac:dyDescent="0.3">
      <c r="A42" s="297">
        <v>36</v>
      </c>
      <c r="B42" s="203" t="s">
        <v>68</v>
      </c>
      <c r="C42" s="204" t="s">
        <v>8</v>
      </c>
      <c r="D42" s="298">
        <v>0</v>
      </c>
      <c r="E42" s="298">
        <v>0</v>
      </c>
      <c r="F42" s="298">
        <v>0</v>
      </c>
      <c r="G42" s="298">
        <v>0</v>
      </c>
      <c r="H42" s="298">
        <v>0</v>
      </c>
      <c r="I42" s="298">
        <v>0</v>
      </c>
      <c r="J42" s="298">
        <v>0</v>
      </c>
      <c r="K42" s="298">
        <v>0</v>
      </c>
      <c r="L42" s="298">
        <v>0</v>
      </c>
      <c r="M42" s="298">
        <v>0</v>
      </c>
      <c r="N42" s="298">
        <v>0</v>
      </c>
      <c r="O42" s="298">
        <v>0</v>
      </c>
      <c r="P42" s="298">
        <v>0</v>
      </c>
      <c r="Q42" s="298">
        <v>0</v>
      </c>
      <c r="R42" s="298">
        <v>0</v>
      </c>
      <c r="S42" s="298">
        <v>0</v>
      </c>
      <c r="T42" s="298">
        <v>0</v>
      </c>
      <c r="U42" s="298">
        <v>0</v>
      </c>
      <c r="V42" s="298">
        <v>0</v>
      </c>
      <c r="W42" s="298">
        <v>0</v>
      </c>
      <c r="X42" s="298">
        <v>0</v>
      </c>
      <c r="Y42" s="298">
        <v>0</v>
      </c>
      <c r="Z42" s="298">
        <v>0</v>
      </c>
      <c r="AA42" s="298">
        <v>0</v>
      </c>
      <c r="AB42" s="298">
        <v>0</v>
      </c>
      <c r="AC42" s="298">
        <v>0</v>
      </c>
      <c r="AD42" s="298">
        <v>0</v>
      </c>
      <c r="AE42" s="298">
        <v>0</v>
      </c>
      <c r="AF42" s="298">
        <v>0</v>
      </c>
      <c r="AG42" s="298">
        <v>0</v>
      </c>
      <c r="AH42" s="298">
        <v>0</v>
      </c>
      <c r="AI42" s="298">
        <v>0</v>
      </c>
      <c r="AJ42" s="298">
        <v>0</v>
      </c>
      <c r="AK42" s="298">
        <v>0</v>
      </c>
      <c r="AL42" s="298">
        <v>0</v>
      </c>
      <c r="AM42" s="298">
        <v>0</v>
      </c>
      <c r="AN42" s="298">
        <v>0</v>
      </c>
      <c r="AO42" s="298">
        <v>0</v>
      </c>
      <c r="AP42" s="298">
        <v>0</v>
      </c>
      <c r="AQ42" s="298">
        <v>0</v>
      </c>
      <c r="AR42" s="298">
        <v>0</v>
      </c>
      <c r="AS42" s="298">
        <v>0</v>
      </c>
      <c r="AT42" s="298">
        <v>67882</v>
      </c>
      <c r="AU42" s="299">
        <v>67882</v>
      </c>
      <c r="AV42" s="298">
        <v>0</v>
      </c>
      <c r="AW42" s="298">
        <v>77781</v>
      </c>
      <c r="AX42" s="298">
        <v>1221277</v>
      </c>
      <c r="AY42" s="298">
        <v>0</v>
      </c>
      <c r="AZ42" s="298">
        <v>0</v>
      </c>
      <c r="BA42" s="298">
        <v>0</v>
      </c>
      <c r="BB42" s="299">
        <v>1299058</v>
      </c>
      <c r="BC42" s="300">
        <v>1366940</v>
      </c>
      <c r="BD42" s="301">
        <v>0</v>
      </c>
      <c r="BE42" s="298">
        <v>0</v>
      </c>
      <c r="BF42" s="299">
        <v>0</v>
      </c>
      <c r="BG42" s="300">
        <v>1299058</v>
      </c>
      <c r="BH42" s="300">
        <v>1366940</v>
      </c>
      <c r="BI42" s="298">
        <v>0</v>
      </c>
      <c r="BJ42" s="298">
        <v>0</v>
      </c>
      <c r="BK42" s="299">
        <v>0</v>
      </c>
      <c r="BL42" s="298">
        <v>1299058</v>
      </c>
      <c r="BM42" s="299">
        <v>1366940</v>
      </c>
      <c r="BO42" s="345">
        <f t="shared" si="0"/>
        <v>777.81000000000006</v>
      </c>
    </row>
    <row r="43" spans="1:67" ht="17.149999999999999" customHeight="1" x14ac:dyDescent="0.3">
      <c r="A43" s="297">
        <v>37</v>
      </c>
      <c r="B43" s="203" t="s">
        <v>69</v>
      </c>
      <c r="C43" s="204" t="s">
        <v>109</v>
      </c>
      <c r="D43" s="298">
        <v>24</v>
      </c>
      <c r="E43" s="298">
        <v>1</v>
      </c>
      <c r="F43" s="298">
        <v>0</v>
      </c>
      <c r="G43" s="298">
        <v>7</v>
      </c>
      <c r="H43" s="298">
        <v>606</v>
      </c>
      <c r="I43" s="298">
        <v>3</v>
      </c>
      <c r="J43" s="298">
        <v>104</v>
      </c>
      <c r="K43" s="298">
        <v>363</v>
      </c>
      <c r="L43" s="298">
        <v>6</v>
      </c>
      <c r="M43" s="298">
        <v>205</v>
      </c>
      <c r="N43" s="298">
        <v>22</v>
      </c>
      <c r="O43" s="298">
        <v>281</v>
      </c>
      <c r="P43" s="298">
        <v>100</v>
      </c>
      <c r="Q43" s="298">
        <v>298</v>
      </c>
      <c r="R43" s="298">
        <v>41</v>
      </c>
      <c r="S43" s="298">
        <v>366</v>
      </c>
      <c r="T43" s="298">
        <v>773</v>
      </c>
      <c r="U43" s="298">
        <v>587</v>
      </c>
      <c r="V43" s="298">
        <v>420</v>
      </c>
      <c r="W43" s="298">
        <v>457</v>
      </c>
      <c r="X43" s="298">
        <v>1855</v>
      </c>
      <c r="Y43" s="298">
        <v>460</v>
      </c>
      <c r="Z43" s="298">
        <v>2635</v>
      </c>
      <c r="AA43" s="298">
        <v>34</v>
      </c>
      <c r="AB43" s="298">
        <v>120</v>
      </c>
      <c r="AC43" s="298">
        <v>33</v>
      </c>
      <c r="AD43" s="298">
        <v>489</v>
      </c>
      <c r="AE43" s="298">
        <v>931</v>
      </c>
      <c r="AF43" s="298">
        <v>27</v>
      </c>
      <c r="AG43" s="298">
        <v>47</v>
      </c>
      <c r="AH43" s="298">
        <v>1388</v>
      </c>
      <c r="AI43" s="298">
        <v>367</v>
      </c>
      <c r="AJ43" s="298">
        <v>5</v>
      </c>
      <c r="AK43" s="298">
        <v>4397</v>
      </c>
      <c r="AL43" s="298">
        <v>10155</v>
      </c>
      <c r="AM43" s="298">
        <v>97</v>
      </c>
      <c r="AN43" s="298">
        <v>3</v>
      </c>
      <c r="AO43" s="298">
        <v>321</v>
      </c>
      <c r="AP43" s="298">
        <v>0</v>
      </c>
      <c r="AQ43" s="298">
        <v>2160</v>
      </c>
      <c r="AR43" s="298">
        <v>1228</v>
      </c>
      <c r="AS43" s="298">
        <v>0</v>
      </c>
      <c r="AT43" s="298">
        <v>43</v>
      </c>
      <c r="AU43" s="299">
        <v>31459</v>
      </c>
      <c r="AV43" s="298">
        <v>0</v>
      </c>
      <c r="AW43" s="298">
        <v>565595</v>
      </c>
      <c r="AX43" s="298">
        <v>850529</v>
      </c>
      <c r="AY43" s="298">
        <v>138953</v>
      </c>
      <c r="AZ43" s="298">
        <v>2158710</v>
      </c>
      <c r="BA43" s="298">
        <v>0</v>
      </c>
      <c r="BB43" s="299">
        <v>3713787</v>
      </c>
      <c r="BC43" s="300">
        <v>3745246</v>
      </c>
      <c r="BD43" s="301">
        <v>85813</v>
      </c>
      <c r="BE43" s="298">
        <v>57449</v>
      </c>
      <c r="BF43" s="299">
        <v>143262</v>
      </c>
      <c r="BG43" s="300">
        <v>3857049</v>
      </c>
      <c r="BH43" s="300">
        <v>3888508</v>
      </c>
      <c r="BI43" s="298">
        <v>-276622</v>
      </c>
      <c r="BJ43" s="298">
        <v>-443445</v>
      </c>
      <c r="BK43" s="299">
        <v>-720067</v>
      </c>
      <c r="BL43" s="298">
        <v>3136982</v>
      </c>
      <c r="BM43" s="299">
        <v>3168441</v>
      </c>
      <c r="BO43" s="345">
        <f t="shared" si="0"/>
        <v>5655.95</v>
      </c>
    </row>
    <row r="44" spans="1:67" ht="17.149999999999999" customHeight="1" x14ac:dyDescent="0.3">
      <c r="A44" s="297">
        <v>38</v>
      </c>
      <c r="B44" s="203" t="s">
        <v>70</v>
      </c>
      <c r="C44" s="204" t="s">
        <v>110</v>
      </c>
      <c r="D44" s="298">
        <v>303</v>
      </c>
      <c r="E44" s="298">
        <v>0</v>
      </c>
      <c r="F44" s="298">
        <v>0</v>
      </c>
      <c r="G44" s="298">
        <v>0</v>
      </c>
      <c r="H44" s="298">
        <v>0</v>
      </c>
      <c r="I44" s="298">
        <v>0</v>
      </c>
      <c r="J44" s="298">
        <v>0</v>
      </c>
      <c r="K44" s="298">
        <v>13</v>
      </c>
      <c r="L44" s="298">
        <v>0</v>
      </c>
      <c r="M44" s="298">
        <v>2</v>
      </c>
      <c r="N44" s="298">
        <v>0</v>
      </c>
      <c r="O44" s="298">
        <v>0</v>
      </c>
      <c r="P44" s="298">
        <v>0</v>
      </c>
      <c r="Q44" s="298">
        <v>6</v>
      </c>
      <c r="R44" s="298">
        <v>0</v>
      </c>
      <c r="S44" s="298">
        <v>0</v>
      </c>
      <c r="T44" s="298">
        <v>0</v>
      </c>
      <c r="U44" s="298">
        <v>0</v>
      </c>
      <c r="V44" s="298">
        <v>0</v>
      </c>
      <c r="W44" s="298">
        <v>0</v>
      </c>
      <c r="X44" s="298">
        <v>0</v>
      </c>
      <c r="Y44" s="298">
        <v>0</v>
      </c>
      <c r="Z44" s="298">
        <v>0</v>
      </c>
      <c r="AA44" s="298">
        <v>0</v>
      </c>
      <c r="AB44" s="298">
        <v>0</v>
      </c>
      <c r="AC44" s="298">
        <v>7</v>
      </c>
      <c r="AD44" s="298">
        <v>1</v>
      </c>
      <c r="AE44" s="298">
        <v>8</v>
      </c>
      <c r="AF44" s="298">
        <v>75</v>
      </c>
      <c r="AG44" s="298">
        <v>0</v>
      </c>
      <c r="AH44" s="298">
        <v>171</v>
      </c>
      <c r="AI44" s="298">
        <v>269</v>
      </c>
      <c r="AJ44" s="298">
        <v>30</v>
      </c>
      <c r="AK44" s="298">
        <v>4035</v>
      </c>
      <c r="AL44" s="298">
        <v>1476</v>
      </c>
      <c r="AM44" s="298">
        <v>31</v>
      </c>
      <c r="AN44" s="298">
        <v>77</v>
      </c>
      <c r="AO44" s="298">
        <v>58482</v>
      </c>
      <c r="AP44" s="298">
        <v>3</v>
      </c>
      <c r="AQ44" s="298">
        <v>157</v>
      </c>
      <c r="AR44" s="298">
        <v>214</v>
      </c>
      <c r="AS44" s="298">
        <v>0</v>
      </c>
      <c r="AT44" s="298">
        <v>672</v>
      </c>
      <c r="AU44" s="299">
        <v>66032</v>
      </c>
      <c r="AV44" s="298">
        <v>57467</v>
      </c>
      <c r="AW44" s="298">
        <v>907612</v>
      </c>
      <c r="AX44" s="298">
        <v>2571829</v>
      </c>
      <c r="AY44" s="298">
        <v>0</v>
      </c>
      <c r="AZ44" s="298">
        <v>0</v>
      </c>
      <c r="BA44" s="298">
        <v>0</v>
      </c>
      <c r="BB44" s="299">
        <v>3536908</v>
      </c>
      <c r="BC44" s="300">
        <v>3602940</v>
      </c>
      <c r="BD44" s="301">
        <v>7</v>
      </c>
      <c r="BE44" s="298">
        <v>22518</v>
      </c>
      <c r="BF44" s="299">
        <v>22525</v>
      </c>
      <c r="BG44" s="300">
        <v>3559433</v>
      </c>
      <c r="BH44" s="300">
        <v>3625465</v>
      </c>
      <c r="BI44" s="298">
        <v>-231</v>
      </c>
      <c r="BJ44" s="298">
        <v>-104043</v>
      </c>
      <c r="BK44" s="299">
        <v>-104274</v>
      </c>
      <c r="BL44" s="298">
        <v>3455159</v>
      </c>
      <c r="BM44" s="299">
        <v>3521191</v>
      </c>
      <c r="BO44" s="345">
        <f t="shared" si="0"/>
        <v>9076.1200000000008</v>
      </c>
    </row>
    <row r="45" spans="1:67" ht="17.149999999999999" customHeight="1" x14ac:dyDescent="0.3">
      <c r="A45" s="297">
        <v>39</v>
      </c>
      <c r="B45" s="203" t="s">
        <v>71</v>
      </c>
      <c r="C45" s="204" t="s">
        <v>127</v>
      </c>
      <c r="D45" s="298">
        <v>76</v>
      </c>
      <c r="E45" s="298">
        <v>0</v>
      </c>
      <c r="F45" s="298">
        <v>179</v>
      </c>
      <c r="G45" s="298">
        <v>39</v>
      </c>
      <c r="H45" s="298">
        <v>2074</v>
      </c>
      <c r="I45" s="298">
        <v>111</v>
      </c>
      <c r="J45" s="298">
        <v>873</v>
      </c>
      <c r="K45" s="298">
        <v>1663</v>
      </c>
      <c r="L45" s="298">
        <v>146</v>
      </c>
      <c r="M45" s="298">
        <v>684</v>
      </c>
      <c r="N45" s="298">
        <v>386</v>
      </c>
      <c r="O45" s="298">
        <v>122</v>
      </c>
      <c r="P45" s="298">
        <v>339</v>
      </c>
      <c r="Q45" s="298">
        <v>2111</v>
      </c>
      <c r="R45" s="298">
        <v>285</v>
      </c>
      <c r="S45" s="298">
        <v>864</v>
      </c>
      <c r="T45" s="298">
        <v>2231</v>
      </c>
      <c r="U45" s="298">
        <v>3778</v>
      </c>
      <c r="V45" s="298">
        <v>2626</v>
      </c>
      <c r="W45" s="298">
        <v>310</v>
      </c>
      <c r="X45" s="298">
        <v>1013</v>
      </c>
      <c r="Y45" s="298">
        <v>182</v>
      </c>
      <c r="Z45" s="298">
        <v>2184</v>
      </c>
      <c r="AA45" s="298">
        <v>173</v>
      </c>
      <c r="AB45" s="298">
        <v>662</v>
      </c>
      <c r="AC45" s="298">
        <v>661</v>
      </c>
      <c r="AD45" s="298">
        <v>3108</v>
      </c>
      <c r="AE45" s="298">
        <v>2856</v>
      </c>
      <c r="AF45" s="298">
        <v>2336</v>
      </c>
      <c r="AG45" s="298">
        <v>631</v>
      </c>
      <c r="AH45" s="298">
        <v>3641</v>
      </c>
      <c r="AI45" s="298">
        <v>5615</v>
      </c>
      <c r="AJ45" s="298">
        <v>1497</v>
      </c>
      <c r="AK45" s="298">
        <v>4275</v>
      </c>
      <c r="AL45" s="298">
        <v>2986</v>
      </c>
      <c r="AM45" s="298">
        <v>2</v>
      </c>
      <c r="AN45" s="298">
        <v>9631</v>
      </c>
      <c r="AO45" s="298">
        <v>3728</v>
      </c>
      <c r="AP45" s="298">
        <v>0</v>
      </c>
      <c r="AQ45" s="298">
        <v>8602</v>
      </c>
      <c r="AR45" s="298">
        <v>7624</v>
      </c>
      <c r="AS45" s="298">
        <v>0</v>
      </c>
      <c r="AT45" s="298">
        <v>1326</v>
      </c>
      <c r="AU45" s="299">
        <v>81630</v>
      </c>
      <c r="AV45" s="298">
        <v>0</v>
      </c>
      <c r="AW45" s="298">
        <v>187141</v>
      </c>
      <c r="AX45" s="298">
        <v>0</v>
      </c>
      <c r="AY45" s="298">
        <v>0</v>
      </c>
      <c r="AZ45" s="298">
        <v>0</v>
      </c>
      <c r="BA45" s="298">
        <v>0</v>
      </c>
      <c r="BB45" s="299">
        <v>187141</v>
      </c>
      <c r="BC45" s="300">
        <v>268771</v>
      </c>
      <c r="BD45" s="301">
        <v>1432</v>
      </c>
      <c r="BE45" s="298">
        <v>0</v>
      </c>
      <c r="BF45" s="299">
        <v>1432</v>
      </c>
      <c r="BG45" s="300">
        <v>188573</v>
      </c>
      <c r="BH45" s="300">
        <v>270203</v>
      </c>
      <c r="BI45" s="298">
        <v>-8569</v>
      </c>
      <c r="BJ45" s="298">
        <v>-54147</v>
      </c>
      <c r="BK45" s="299">
        <v>-62716</v>
      </c>
      <c r="BL45" s="298">
        <v>125857</v>
      </c>
      <c r="BM45" s="299">
        <v>207487</v>
      </c>
      <c r="BO45" s="345">
        <f t="shared" si="0"/>
        <v>1871.41</v>
      </c>
    </row>
    <row r="46" spans="1:67" ht="17.149999999999999" customHeight="1" x14ac:dyDescent="0.3">
      <c r="A46" s="297">
        <v>40</v>
      </c>
      <c r="B46" s="203" t="s">
        <v>72</v>
      </c>
      <c r="C46" s="204" t="s">
        <v>111</v>
      </c>
      <c r="D46" s="298">
        <v>5773</v>
      </c>
      <c r="E46" s="298">
        <v>132</v>
      </c>
      <c r="F46" s="298">
        <v>310</v>
      </c>
      <c r="G46" s="298">
        <v>559</v>
      </c>
      <c r="H46" s="298">
        <v>81949</v>
      </c>
      <c r="I46" s="298">
        <v>7711</v>
      </c>
      <c r="J46" s="298">
        <v>15668</v>
      </c>
      <c r="K46" s="298">
        <v>51677</v>
      </c>
      <c r="L46" s="298">
        <v>4518</v>
      </c>
      <c r="M46" s="298">
        <v>53244</v>
      </c>
      <c r="N46" s="298">
        <v>17151</v>
      </c>
      <c r="O46" s="298">
        <v>6199</v>
      </c>
      <c r="P46" s="298">
        <v>26069</v>
      </c>
      <c r="Q46" s="298">
        <v>39162</v>
      </c>
      <c r="R46" s="298">
        <v>16520</v>
      </c>
      <c r="S46" s="298">
        <v>29892</v>
      </c>
      <c r="T46" s="298">
        <v>45161</v>
      </c>
      <c r="U46" s="298">
        <v>65519</v>
      </c>
      <c r="V46" s="298">
        <v>39135</v>
      </c>
      <c r="W46" s="298">
        <v>20858</v>
      </c>
      <c r="X46" s="298">
        <v>75737</v>
      </c>
      <c r="Y46" s="298">
        <v>10055</v>
      </c>
      <c r="Z46" s="298">
        <v>420640</v>
      </c>
      <c r="AA46" s="298">
        <v>35970</v>
      </c>
      <c r="AB46" s="298">
        <v>25817</v>
      </c>
      <c r="AC46" s="298">
        <v>28071</v>
      </c>
      <c r="AD46" s="298">
        <v>278088</v>
      </c>
      <c r="AE46" s="298">
        <v>96229</v>
      </c>
      <c r="AF46" s="298">
        <v>44657</v>
      </c>
      <c r="AG46" s="298">
        <v>19284</v>
      </c>
      <c r="AH46" s="298">
        <v>558570</v>
      </c>
      <c r="AI46" s="298">
        <v>203659</v>
      </c>
      <c r="AJ46" s="298">
        <v>125200</v>
      </c>
      <c r="AK46" s="298">
        <v>387283</v>
      </c>
      <c r="AL46" s="298">
        <v>396594</v>
      </c>
      <c r="AM46" s="298">
        <v>121029</v>
      </c>
      <c r="AN46" s="298">
        <v>249692</v>
      </c>
      <c r="AO46" s="298">
        <v>159652</v>
      </c>
      <c r="AP46" s="298">
        <v>15609</v>
      </c>
      <c r="AQ46" s="298">
        <v>551656</v>
      </c>
      <c r="AR46" s="298">
        <v>105216</v>
      </c>
      <c r="AS46" s="298">
        <v>0</v>
      </c>
      <c r="AT46" s="298">
        <v>10991</v>
      </c>
      <c r="AU46" s="299">
        <v>4446906</v>
      </c>
      <c r="AV46" s="298">
        <v>5777</v>
      </c>
      <c r="AW46" s="298">
        <v>271147</v>
      </c>
      <c r="AX46" s="298">
        <v>0</v>
      </c>
      <c r="AY46" s="298">
        <v>8648</v>
      </c>
      <c r="AZ46" s="298">
        <v>144655</v>
      </c>
      <c r="BA46" s="298">
        <v>0</v>
      </c>
      <c r="BB46" s="299">
        <v>430227</v>
      </c>
      <c r="BC46" s="300">
        <v>4877133</v>
      </c>
      <c r="BD46" s="301">
        <v>156061</v>
      </c>
      <c r="BE46" s="298">
        <v>173354</v>
      </c>
      <c r="BF46" s="299">
        <v>329415</v>
      </c>
      <c r="BG46" s="300">
        <v>759642</v>
      </c>
      <c r="BH46" s="300">
        <v>5206548</v>
      </c>
      <c r="BI46" s="298">
        <v>-237342</v>
      </c>
      <c r="BJ46" s="298">
        <v>-584319</v>
      </c>
      <c r="BK46" s="299">
        <v>-821661</v>
      </c>
      <c r="BL46" s="298">
        <v>-62019</v>
      </c>
      <c r="BM46" s="299">
        <v>4384887</v>
      </c>
      <c r="BO46" s="345">
        <f t="shared" si="0"/>
        <v>2711.4700000000003</v>
      </c>
    </row>
    <row r="47" spans="1:67" ht="17.149999999999999" customHeight="1" x14ac:dyDescent="0.3">
      <c r="A47" s="297">
        <v>41</v>
      </c>
      <c r="B47" s="203" t="s">
        <v>73</v>
      </c>
      <c r="C47" s="204" t="s">
        <v>112</v>
      </c>
      <c r="D47" s="298">
        <v>58</v>
      </c>
      <c r="E47" s="298">
        <v>1</v>
      </c>
      <c r="F47" s="298">
        <v>35</v>
      </c>
      <c r="G47" s="298">
        <v>1</v>
      </c>
      <c r="H47" s="298">
        <v>358</v>
      </c>
      <c r="I47" s="298">
        <v>35</v>
      </c>
      <c r="J47" s="298">
        <v>60</v>
      </c>
      <c r="K47" s="298">
        <v>106</v>
      </c>
      <c r="L47" s="298">
        <v>14</v>
      </c>
      <c r="M47" s="298">
        <v>121</v>
      </c>
      <c r="N47" s="298">
        <v>43</v>
      </c>
      <c r="O47" s="298">
        <v>21</v>
      </c>
      <c r="P47" s="298">
        <v>26</v>
      </c>
      <c r="Q47" s="298">
        <v>215</v>
      </c>
      <c r="R47" s="298">
        <v>85</v>
      </c>
      <c r="S47" s="298">
        <v>110</v>
      </c>
      <c r="T47" s="298">
        <v>122</v>
      </c>
      <c r="U47" s="298">
        <v>190</v>
      </c>
      <c r="V47" s="298">
        <v>114</v>
      </c>
      <c r="W47" s="298">
        <v>80</v>
      </c>
      <c r="X47" s="298">
        <v>210</v>
      </c>
      <c r="Y47" s="298">
        <v>38</v>
      </c>
      <c r="Z47" s="298">
        <v>1521</v>
      </c>
      <c r="AA47" s="298">
        <v>31</v>
      </c>
      <c r="AB47" s="298">
        <v>74</v>
      </c>
      <c r="AC47" s="298">
        <v>75</v>
      </c>
      <c r="AD47" s="298">
        <v>773</v>
      </c>
      <c r="AE47" s="298">
        <v>133</v>
      </c>
      <c r="AF47" s="298">
        <v>88</v>
      </c>
      <c r="AG47" s="298">
        <v>17</v>
      </c>
      <c r="AH47" s="298">
        <v>6026</v>
      </c>
      <c r="AI47" s="298">
        <v>363</v>
      </c>
      <c r="AJ47" s="298">
        <v>2380</v>
      </c>
      <c r="AK47" s="298">
        <v>2387</v>
      </c>
      <c r="AL47" s="298">
        <v>18667</v>
      </c>
      <c r="AM47" s="298">
        <v>580</v>
      </c>
      <c r="AN47" s="298">
        <v>10570</v>
      </c>
      <c r="AO47" s="298">
        <v>42075</v>
      </c>
      <c r="AP47" s="298">
        <v>535</v>
      </c>
      <c r="AQ47" s="298">
        <v>5755</v>
      </c>
      <c r="AR47" s="298">
        <v>48030</v>
      </c>
      <c r="AS47" s="298">
        <v>0</v>
      </c>
      <c r="AT47" s="298">
        <v>459</v>
      </c>
      <c r="AU47" s="299">
        <v>142582</v>
      </c>
      <c r="AV47" s="298">
        <v>731972</v>
      </c>
      <c r="AW47" s="298">
        <v>2691699</v>
      </c>
      <c r="AX47" s="298">
        <v>0</v>
      </c>
      <c r="AY47" s="298">
        <v>0</v>
      </c>
      <c r="AZ47" s="298">
        <v>0</v>
      </c>
      <c r="BA47" s="298">
        <v>0</v>
      </c>
      <c r="BB47" s="299">
        <v>3423671</v>
      </c>
      <c r="BC47" s="300">
        <v>3566253</v>
      </c>
      <c r="BD47" s="301">
        <v>56181</v>
      </c>
      <c r="BE47" s="298">
        <v>614248</v>
      </c>
      <c r="BF47" s="299">
        <v>670429</v>
      </c>
      <c r="BG47" s="300">
        <v>4094100</v>
      </c>
      <c r="BH47" s="300">
        <v>4236682</v>
      </c>
      <c r="BI47" s="298">
        <v>-82071</v>
      </c>
      <c r="BJ47" s="298">
        <v>-1351056</v>
      </c>
      <c r="BK47" s="299">
        <v>-1433127</v>
      </c>
      <c r="BL47" s="298">
        <v>2660973</v>
      </c>
      <c r="BM47" s="299">
        <v>2803555</v>
      </c>
      <c r="BO47" s="345">
        <f t="shared" si="0"/>
        <v>26916.99</v>
      </c>
    </row>
    <row r="48" spans="1:67" ht="17.149999999999999" customHeight="1" x14ac:dyDescent="0.3">
      <c r="A48" s="297">
        <v>42</v>
      </c>
      <c r="B48" s="203" t="s">
        <v>74</v>
      </c>
      <c r="C48" s="204" t="s">
        <v>244</v>
      </c>
      <c r="D48" s="298">
        <v>292</v>
      </c>
      <c r="E48" s="298">
        <v>11</v>
      </c>
      <c r="F48" s="298">
        <v>29</v>
      </c>
      <c r="G48" s="298">
        <v>14</v>
      </c>
      <c r="H48" s="298">
        <v>1495</v>
      </c>
      <c r="I48" s="298">
        <v>295</v>
      </c>
      <c r="J48" s="298">
        <v>556</v>
      </c>
      <c r="K48" s="298">
        <v>665</v>
      </c>
      <c r="L48" s="298">
        <v>22</v>
      </c>
      <c r="M48" s="298">
        <v>179</v>
      </c>
      <c r="N48" s="298">
        <v>143</v>
      </c>
      <c r="O48" s="298">
        <v>253</v>
      </c>
      <c r="P48" s="298">
        <v>543</v>
      </c>
      <c r="Q48" s="298">
        <v>620</v>
      </c>
      <c r="R48" s="298">
        <v>246</v>
      </c>
      <c r="S48" s="298">
        <v>432</v>
      </c>
      <c r="T48" s="298">
        <v>1092</v>
      </c>
      <c r="U48" s="298">
        <v>2059</v>
      </c>
      <c r="V48" s="298">
        <v>626</v>
      </c>
      <c r="W48" s="298">
        <v>353</v>
      </c>
      <c r="X48" s="298">
        <v>1757</v>
      </c>
      <c r="Y48" s="298">
        <v>235</v>
      </c>
      <c r="Z48" s="298">
        <v>4059</v>
      </c>
      <c r="AA48" s="298">
        <v>316</v>
      </c>
      <c r="AB48" s="298">
        <v>881</v>
      </c>
      <c r="AC48" s="298">
        <v>677</v>
      </c>
      <c r="AD48" s="298">
        <v>2902</v>
      </c>
      <c r="AE48" s="298">
        <v>73</v>
      </c>
      <c r="AF48" s="298">
        <v>309</v>
      </c>
      <c r="AG48" s="298">
        <v>1043</v>
      </c>
      <c r="AH48" s="298">
        <v>13785</v>
      </c>
      <c r="AI48" s="298">
        <v>6138</v>
      </c>
      <c r="AJ48" s="298">
        <v>1464</v>
      </c>
      <c r="AK48" s="298">
        <v>5665</v>
      </c>
      <c r="AL48" s="298">
        <v>4394</v>
      </c>
      <c r="AM48" s="298">
        <v>4273</v>
      </c>
      <c r="AN48" s="298">
        <v>14558</v>
      </c>
      <c r="AO48" s="298">
        <v>7982</v>
      </c>
      <c r="AP48" s="298">
        <v>1018</v>
      </c>
      <c r="AQ48" s="298">
        <v>6712</v>
      </c>
      <c r="AR48" s="298">
        <v>5167</v>
      </c>
      <c r="AS48" s="298">
        <v>0</v>
      </c>
      <c r="AT48" s="298">
        <v>56</v>
      </c>
      <c r="AU48" s="299">
        <v>93389</v>
      </c>
      <c r="AV48" s="298">
        <v>0</v>
      </c>
      <c r="AW48" s="298">
        <v>0</v>
      </c>
      <c r="AX48" s="298">
        <v>0</v>
      </c>
      <c r="AY48" s="298">
        <v>0</v>
      </c>
      <c r="AZ48" s="298">
        <v>0</v>
      </c>
      <c r="BA48" s="298">
        <v>0</v>
      </c>
      <c r="BB48" s="299">
        <v>0</v>
      </c>
      <c r="BC48" s="300">
        <v>93389</v>
      </c>
      <c r="BD48" s="301">
        <v>0</v>
      </c>
      <c r="BE48" s="298">
        <v>0</v>
      </c>
      <c r="BF48" s="299">
        <v>0</v>
      </c>
      <c r="BG48" s="300">
        <v>0</v>
      </c>
      <c r="BH48" s="300">
        <v>93389</v>
      </c>
      <c r="BI48" s="298">
        <v>0</v>
      </c>
      <c r="BJ48" s="298">
        <v>0</v>
      </c>
      <c r="BK48" s="299">
        <v>0</v>
      </c>
      <c r="BL48" s="298">
        <v>0</v>
      </c>
      <c r="BM48" s="299">
        <v>93389</v>
      </c>
      <c r="BO48" s="345">
        <f t="shared" si="0"/>
        <v>0</v>
      </c>
    </row>
    <row r="49" spans="1:67" ht="17.149999999999999" customHeight="1" thickBot="1" x14ac:dyDescent="0.35">
      <c r="A49" s="297">
        <v>43</v>
      </c>
      <c r="B49" s="203" t="s">
        <v>75</v>
      </c>
      <c r="C49" s="204" t="s">
        <v>245</v>
      </c>
      <c r="D49" s="298">
        <v>2002</v>
      </c>
      <c r="E49" s="298">
        <v>28</v>
      </c>
      <c r="F49" s="298">
        <v>542</v>
      </c>
      <c r="G49" s="298">
        <v>255</v>
      </c>
      <c r="H49" s="298">
        <v>11720</v>
      </c>
      <c r="I49" s="298">
        <v>1287</v>
      </c>
      <c r="J49" s="298">
        <v>4591</v>
      </c>
      <c r="K49" s="298">
        <v>6137</v>
      </c>
      <c r="L49" s="298">
        <v>626</v>
      </c>
      <c r="M49" s="298">
        <v>8590</v>
      </c>
      <c r="N49" s="298">
        <v>3078</v>
      </c>
      <c r="O49" s="298">
        <v>1638</v>
      </c>
      <c r="P49" s="298">
        <v>7699</v>
      </c>
      <c r="Q49" s="298">
        <v>33033</v>
      </c>
      <c r="R49" s="298">
        <v>5643</v>
      </c>
      <c r="S49" s="298">
        <v>8430</v>
      </c>
      <c r="T49" s="298">
        <v>9660</v>
      </c>
      <c r="U49" s="298">
        <v>13708</v>
      </c>
      <c r="V49" s="298">
        <v>4469</v>
      </c>
      <c r="W49" s="298">
        <v>1321</v>
      </c>
      <c r="X49" s="298">
        <v>16572</v>
      </c>
      <c r="Y49" s="298">
        <v>873</v>
      </c>
      <c r="Z49" s="298">
        <v>25599</v>
      </c>
      <c r="AA49" s="298">
        <v>2987</v>
      </c>
      <c r="AB49" s="298">
        <v>5602</v>
      </c>
      <c r="AC49" s="298">
        <v>2861</v>
      </c>
      <c r="AD49" s="298">
        <v>45478</v>
      </c>
      <c r="AE49" s="298">
        <v>30475</v>
      </c>
      <c r="AF49" s="298">
        <v>10329</v>
      </c>
      <c r="AG49" s="298">
        <v>6774</v>
      </c>
      <c r="AH49" s="298">
        <v>94786</v>
      </c>
      <c r="AI49" s="298">
        <v>12891</v>
      </c>
      <c r="AJ49" s="298">
        <v>44589</v>
      </c>
      <c r="AK49" s="298">
        <v>53286</v>
      </c>
      <c r="AL49" s="298">
        <v>13818</v>
      </c>
      <c r="AM49" s="298">
        <v>12980</v>
      </c>
      <c r="AN49" s="298">
        <v>46850</v>
      </c>
      <c r="AO49" s="298">
        <v>20293</v>
      </c>
      <c r="AP49" s="298">
        <v>1153</v>
      </c>
      <c r="AQ49" s="298">
        <v>17589</v>
      </c>
      <c r="AR49" s="298">
        <v>14727</v>
      </c>
      <c r="AS49" s="298">
        <v>47</v>
      </c>
      <c r="AT49" s="298">
        <v>758</v>
      </c>
      <c r="AU49" s="299">
        <v>605774</v>
      </c>
      <c r="AV49" s="298">
        <v>0</v>
      </c>
      <c r="AW49" s="298">
        <v>614</v>
      </c>
      <c r="AX49" s="298">
        <v>0</v>
      </c>
      <c r="AY49" s="298">
        <v>0</v>
      </c>
      <c r="AZ49" s="298">
        <v>0</v>
      </c>
      <c r="BA49" s="298">
        <v>0</v>
      </c>
      <c r="BB49" s="299">
        <v>614</v>
      </c>
      <c r="BC49" s="300">
        <v>606388</v>
      </c>
      <c r="BD49" s="301">
        <v>283</v>
      </c>
      <c r="BE49" s="298">
        <v>0</v>
      </c>
      <c r="BF49" s="299">
        <v>283</v>
      </c>
      <c r="BG49" s="300">
        <v>897</v>
      </c>
      <c r="BH49" s="300">
        <v>606671</v>
      </c>
      <c r="BI49" s="298">
        <v>-3096</v>
      </c>
      <c r="BJ49" s="298">
        <v>-328302</v>
      </c>
      <c r="BK49" s="299">
        <v>-331398</v>
      </c>
      <c r="BL49" s="298">
        <v>-330501</v>
      </c>
      <c r="BM49" s="299">
        <v>275273</v>
      </c>
      <c r="BO49" s="345">
        <f t="shared" si="0"/>
        <v>6.1400000000000006</v>
      </c>
    </row>
    <row r="50" spans="1:67" ht="17.149999999999999" customHeight="1" thickBot="1" x14ac:dyDescent="0.25">
      <c r="B50" s="302" t="s">
        <v>76</v>
      </c>
      <c r="C50" s="303" t="s">
        <v>27</v>
      </c>
      <c r="D50" s="304">
        <v>183763</v>
      </c>
      <c r="E50" s="304">
        <v>1768</v>
      </c>
      <c r="F50" s="304">
        <v>21792</v>
      </c>
      <c r="G50" s="304">
        <v>7885</v>
      </c>
      <c r="H50" s="304">
        <v>1382712</v>
      </c>
      <c r="I50" s="304">
        <v>168364</v>
      </c>
      <c r="J50" s="304">
        <v>434611</v>
      </c>
      <c r="K50" s="304">
        <v>760554</v>
      </c>
      <c r="L50" s="304">
        <v>660478</v>
      </c>
      <c r="M50" s="304">
        <v>921898</v>
      </c>
      <c r="N50" s="304">
        <v>227101</v>
      </c>
      <c r="O50" s="304">
        <v>100251</v>
      </c>
      <c r="P50" s="304">
        <v>216749</v>
      </c>
      <c r="Q50" s="304">
        <v>2480320</v>
      </c>
      <c r="R50" s="304">
        <v>614608</v>
      </c>
      <c r="S50" s="304">
        <v>639148</v>
      </c>
      <c r="T50" s="304">
        <v>556291</v>
      </c>
      <c r="U50" s="304">
        <v>1046348</v>
      </c>
      <c r="V50" s="304">
        <v>745516</v>
      </c>
      <c r="W50" s="304">
        <v>262008</v>
      </c>
      <c r="X50" s="304">
        <v>1207460</v>
      </c>
      <c r="Y50" s="304">
        <v>194774</v>
      </c>
      <c r="Z50" s="304">
        <v>12510453</v>
      </c>
      <c r="AA50" s="304">
        <v>322245</v>
      </c>
      <c r="AB50" s="304">
        <v>378535</v>
      </c>
      <c r="AC50" s="304">
        <v>390389</v>
      </c>
      <c r="AD50" s="304">
        <v>1645369</v>
      </c>
      <c r="AE50" s="304">
        <v>1264131</v>
      </c>
      <c r="AF50" s="304">
        <v>156544</v>
      </c>
      <c r="AG50" s="304">
        <v>111454</v>
      </c>
      <c r="AH50" s="304">
        <v>2039694</v>
      </c>
      <c r="AI50" s="304">
        <v>572127</v>
      </c>
      <c r="AJ50" s="304">
        <v>738952</v>
      </c>
      <c r="AK50" s="304">
        <v>1672650</v>
      </c>
      <c r="AL50" s="304">
        <v>1125310</v>
      </c>
      <c r="AM50" s="304">
        <v>383567</v>
      </c>
      <c r="AN50" s="304">
        <v>988753</v>
      </c>
      <c r="AO50" s="304">
        <v>1331356</v>
      </c>
      <c r="AP50" s="304">
        <v>81524</v>
      </c>
      <c r="AQ50" s="304">
        <v>1631871</v>
      </c>
      <c r="AR50" s="304">
        <v>1290894</v>
      </c>
      <c r="AS50" s="304">
        <v>93394</v>
      </c>
      <c r="AT50" s="304">
        <v>161926</v>
      </c>
      <c r="AU50" s="305">
        <v>41725537</v>
      </c>
      <c r="AV50" s="304">
        <v>1080196</v>
      </c>
      <c r="AW50" s="304">
        <v>18586243</v>
      </c>
      <c r="AX50" s="304">
        <v>4676841</v>
      </c>
      <c r="AY50" s="304">
        <v>1353019</v>
      </c>
      <c r="AZ50" s="304">
        <v>8931287</v>
      </c>
      <c r="BA50" s="304">
        <v>-1666</v>
      </c>
      <c r="BB50" s="305">
        <v>34625920</v>
      </c>
      <c r="BC50" s="306">
        <v>76351457</v>
      </c>
      <c r="BD50" s="304">
        <v>11126691</v>
      </c>
      <c r="BE50" s="304">
        <v>20337976</v>
      </c>
      <c r="BF50" s="305">
        <v>31464667</v>
      </c>
      <c r="BG50" s="306">
        <v>66090587</v>
      </c>
      <c r="BH50" s="306">
        <v>107816124</v>
      </c>
      <c r="BI50" s="304">
        <v>-7973388</v>
      </c>
      <c r="BJ50" s="304">
        <v>-20862484</v>
      </c>
      <c r="BK50" s="305">
        <v>-28835872</v>
      </c>
      <c r="BL50" s="304">
        <v>37254715</v>
      </c>
      <c r="BM50" s="305">
        <v>78980252</v>
      </c>
    </row>
    <row r="51" spans="1:67" ht="17.149999999999999" customHeight="1" x14ac:dyDescent="0.2">
      <c r="B51" s="203" t="s">
        <v>77</v>
      </c>
      <c r="C51" s="204" t="s">
        <v>28</v>
      </c>
      <c r="D51" s="298">
        <v>1702</v>
      </c>
      <c r="E51" s="298">
        <v>55</v>
      </c>
      <c r="F51" s="298">
        <v>891</v>
      </c>
      <c r="G51" s="298">
        <v>764</v>
      </c>
      <c r="H51" s="298">
        <v>19160</v>
      </c>
      <c r="I51" s="298">
        <v>3433</v>
      </c>
      <c r="J51" s="298">
        <v>11530</v>
      </c>
      <c r="K51" s="298">
        <v>16825</v>
      </c>
      <c r="L51" s="298">
        <v>3136</v>
      </c>
      <c r="M51" s="298">
        <v>26431</v>
      </c>
      <c r="N51" s="298">
        <v>6373</v>
      </c>
      <c r="O51" s="298">
        <v>2802</v>
      </c>
      <c r="P51" s="298">
        <v>7349</v>
      </c>
      <c r="Q51" s="298">
        <v>27135</v>
      </c>
      <c r="R51" s="298">
        <v>8518</v>
      </c>
      <c r="S51" s="298">
        <v>16715</v>
      </c>
      <c r="T51" s="298">
        <v>14954</v>
      </c>
      <c r="U51" s="298">
        <v>36690</v>
      </c>
      <c r="V51" s="298">
        <v>26409</v>
      </c>
      <c r="W51" s="298">
        <v>7768</v>
      </c>
      <c r="X51" s="298">
        <v>29285</v>
      </c>
      <c r="Y51" s="298">
        <v>3619</v>
      </c>
      <c r="Z51" s="298">
        <v>119139</v>
      </c>
      <c r="AA51" s="298">
        <v>8795</v>
      </c>
      <c r="AB51" s="298">
        <v>4790</v>
      </c>
      <c r="AC51" s="298">
        <v>13931</v>
      </c>
      <c r="AD51" s="298">
        <v>64993</v>
      </c>
      <c r="AE51" s="298">
        <v>16249</v>
      </c>
      <c r="AF51" s="298">
        <v>3775</v>
      </c>
      <c r="AG51" s="298">
        <v>8099</v>
      </c>
      <c r="AH51" s="298">
        <v>174480</v>
      </c>
      <c r="AI51" s="298">
        <v>54385</v>
      </c>
      <c r="AJ51" s="298">
        <v>17786</v>
      </c>
      <c r="AK51" s="298">
        <v>57408</v>
      </c>
      <c r="AL51" s="298">
        <v>42526</v>
      </c>
      <c r="AM51" s="298">
        <v>12966</v>
      </c>
      <c r="AN51" s="298">
        <v>33388</v>
      </c>
      <c r="AO51" s="298">
        <v>36641</v>
      </c>
      <c r="AP51" s="298">
        <v>7733</v>
      </c>
      <c r="AQ51" s="298">
        <v>64301</v>
      </c>
      <c r="AR51" s="298">
        <v>66119</v>
      </c>
      <c r="AS51" s="298">
        <v>0</v>
      </c>
      <c r="AT51" s="298">
        <v>1148</v>
      </c>
      <c r="AU51" s="299">
        <v>1080196</v>
      </c>
      <c r="AV51" s="298"/>
      <c r="AW51" s="298"/>
      <c r="AX51" s="298"/>
      <c r="AY51" s="298"/>
      <c r="AZ51" s="298"/>
      <c r="BA51" s="298"/>
      <c r="BB51" s="298"/>
      <c r="BC51" s="298"/>
      <c r="BD51" s="298"/>
      <c r="BE51" s="298"/>
      <c r="BF51" s="298"/>
      <c r="BG51" s="298"/>
      <c r="BH51" s="298"/>
      <c r="BI51" s="298"/>
      <c r="BJ51" s="298"/>
      <c r="BK51" s="298"/>
      <c r="BL51" s="298"/>
      <c r="BM51" s="298"/>
    </row>
    <row r="52" spans="1:67" ht="17.149999999999999" customHeight="1" x14ac:dyDescent="0.2">
      <c r="B52" s="203" t="s">
        <v>114</v>
      </c>
      <c r="C52" s="204" t="s">
        <v>29</v>
      </c>
      <c r="D52" s="298">
        <v>42748</v>
      </c>
      <c r="E52" s="298">
        <v>1447</v>
      </c>
      <c r="F52" s="298">
        <v>6092</v>
      </c>
      <c r="G52" s="298">
        <v>3526</v>
      </c>
      <c r="H52" s="298">
        <v>303301</v>
      </c>
      <c r="I52" s="298">
        <v>69236</v>
      </c>
      <c r="J52" s="298">
        <v>122087</v>
      </c>
      <c r="K52" s="298">
        <v>111912</v>
      </c>
      <c r="L52" s="298">
        <v>11108</v>
      </c>
      <c r="M52" s="298">
        <v>320913</v>
      </c>
      <c r="N52" s="298">
        <v>99228</v>
      </c>
      <c r="O52" s="298">
        <v>56135</v>
      </c>
      <c r="P52" s="298">
        <v>95311</v>
      </c>
      <c r="Q52" s="298">
        <v>247160</v>
      </c>
      <c r="R52" s="298">
        <v>110963</v>
      </c>
      <c r="S52" s="298">
        <v>303228</v>
      </c>
      <c r="T52" s="298">
        <v>224337</v>
      </c>
      <c r="U52" s="298">
        <v>516561</v>
      </c>
      <c r="V52" s="298">
        <v>189627</v>
      </c>
      <c r="W52" s="298">
        <v>77940</v>
      </c>
      <c r="X52" s="298">
        <v>386703</v>
      </c>
      <c r="Y52" s="298">
        <v>62084</v>
      </c>
      <c r="Z52" s="298">
        <v>2030201</v>
      </c>
      <c r="AA52" s="298">
        <v>124668</v>
      </c>
      <c r="AB52" s="298">
        <v>107854</v>
      </c>
      <c r="AC52" s="298">
        <v>183303</v>
      </c>
      <c r="AD52" s="298">
        <v>1086811</v>
      </c>
      <c r="AE52" s="298">
        <v>135595</v>
      </c>
      <c r="AF52" s="298">
        <v>40607</v>
      </c>
      <c r="AG52" s="298">
        <v>153065</v>
      </c>
      <c r="AH52" s="298">
        <v>2632750</v>
      </c>
      <c r="AI52" s="298">
        <v>556386</v>
      </c>
      <c r="AJ52" s="298">
        <v>264651</v>
      </c>
      <c r="AK52" s="298">
        <v>918551</v>
      </c>
      <c r="AL52" s="298">
        <v>498924</v>
      </c>
      <c r="AM52" s="298">
        <v>501922</v>
      </c>
      <c r="AN52" s="298">
        <v>1560873</v>
      </c>
      <c r="AO52" s="298">
        <v>1773129</v>
      </c>
      <c r="AP52" s="298">
        <v>103488</v>
      </c>
      <c r="AQ52" s="298">
        <v>1607012</v>
      </c>
      <c r="AR52" s="298">
        <v>746701</v>
      </c>
      <c r="AS52" s="298">
        <v>0</v>
      </c>
      <c r="AT52" s="298">
        <v>3487</v>
      </c>
      <c r="AU52" s="299">
        <v>18391625</v>
      </c>
      <c r="AV52" s="298"/>
      <c r="AW52" s="298"/>
      <c r="AX52" s="298"/>
      <c r="AY52" s="298"/>
      <c r="AZ52" s="298"/>
      <c r="BA52" s="298"/>
      <c r="BB52" s="298"/>
      <c r="BC52" s="298"/>
      <c r="BD52" s="298"/>
      <c r="BE52" s="298"/>
      <c r="BF52" s="298"/>
      <c r="BG52" s="298"/>
      <c r="BH52" s="298"/>
      <c r="BI52" s="298"/>
      <c r="BJ52" s="298"/>
      <c r="BK52" s="298"/>
      <c r="BL52" s="298"/>
      <c r="BM52" s="298"/>
    </row>
    <row r="53" spans="1:67" ht="17.149999999999999" customHeight="1" x14ac:dyDescent="0.2">
      <c r="B53" s="203" t="s">
        <v>115</v>
      </c>
      <c r="C53" s="204" t="s">
        <v>30</v>
      </c>
      <c r="D53" s="298">
        <v>81202</v>
      </c>
      <c r="E53" s="298">
        <v>1906</v>
      </c>
      <c r="F53" s="298">
        <v>4309</v>
      </c>
      <c r="G53" s="298">
        <v>1194</v>
      </c>
      <c r="H53" s="298">
        <v>203534</v>
      </c>
      <c r="I53" s="298">
        <v>-12515</v>
      </c>
      <c r="J53" s="298">
        <v>55372</v>
      </c>
      <c r="K53" s="298">
        <v>72637</v>
      </c>
      <c r="L53" s="298">
        <v>40648</v>
      </c>
      <c r="M53" s="298">
        <v>-9756</v>
      </c>
      <c r="N53" s="298">
        <v>15904</v>
      </c>
      <c r="O53" s="298">
        <v>3280</v>
      </c>
      <c r="P53" s="298">
        <v>54573</v>
      </c>
      <c r="Q53" s="298">
        <v>430120</v>
      </c>
      <c r="R53" s="298">
        <v>-27292</v>
      </c>
      <c r="S53" s="298">
        <v>39881</v>
      </c>
      <c r="T53" s="298">
        <v>75055</v>
      </c>
      <c r="U53" s="298">
        <v>181377</v>
      </c>
      <c r="V53" s="298">
        <v>42496</v>
      </c>
      <c r="W53" s="298">
        <v>-13161</v>
      </c>
      <c r="X53" s="298">
        <v>-82794</v>
      </c>
      <c r="Y53" s="298">
        <v>-20051</v>
      </c>
      <c r="Z53" s="298">
        <v>201532</v>
      </c>
      <c r="AA53" s="298">
        <v>2966</v>
      </c>
      <c r="AB53" s="298">
        <v>10377</v>
      </c>
      <c r="AC53" s="298">
        <v>37151</v>
      </c>
      <c r="AD53" s="298">
        <v>87788</v>
      </c>
      <c r="AE53" s="298">
        <v>147885</v>
      </c>
      <c r="AF53" s="298">
        <v>34670</v>
      </c>
      <c r="AG53" s="298">
        <v>15950</v>
      </c>
      <c r="AH53" s="298">
        <v>1168089</v>
      </c>
      <c r="AI53" s="298">
        <v>441314</v>
      </c>
      <c r="AJ53" s="298">
        <v>1860452</v>
      </c>
      <c r="AK53" s="298">
        <v>214007</v>
      </c>
      <c r="AL53" s="298">
        <v>377177</v>
      </c>
      <c r="AM53" s="298">
        <v>0</v>
      </c>
      <c r="AN53" s="298">
        <v>96148</v>
      </c>
      <c r="AO53" s="298">
        <v>140566</v>
      </c>
      <c r="AP53" s="298">
        <v>-1278</v>
      </c>
      <c r="AQ53" s="298">
        <v>377589</v>
      </c>
      <c r="AR53" s="298">
        <v>288726</v>
      </c>
      <c r="AS53" s="298">
        <v>-5</v>
      </c>
      <c r="AT53" s="298">
        <v>91787</v>
      </c>
      <c r="AU53" s="299">
        <v>6730810</v>
      </c>
      <c r="AV53" s="298"/>
      <c r="AW53" s="298"/>
      <c r="AX53" s="298"/>
      <c r="AY53" s="298"/>
      <c r="AZ53" s="298"/>
      <c r="BA53" s="298"/>
      <c r="BB53" s="298"/>
      <c r="BC53" s="298"/>
      <c r="BD53" s="298"/>
      <c r="BE53" s="298"/>
      <c r="BF53" s="298"/>
      <c r="BG53" s="298"/>
      <c r="BH53" s="298"/>
      <c r="BI53" s="298"/>
      <c r="BJ53" s="298"/>
      <c r="BK53" s="298"/>
      <c r="BL53" s="298"/>
      <c r="BM53" s="298"/>
    </row>
    <row r="54" spans="1:67" ht="17.149999999999999" customHeight="1" x14ac:dyDescent="0.2">
      <c r="B54" s="203" t="s">
        <v>116</v>
      </c>
      <c r="C54" s="204" t="s">
        <v>31</v>
      </c>
      <c r="D54" s="298">
        <v>47699</v>
      </c>
      <c r="E54" s="298">
        <v>502</v>
      </c>
      <c r="F54" s="298">
        <v>4601</v>
      </c>
      <c r="G54" s="298">
        <v>1454</v>
      </c>
      <c r="H54" s="298">
        <v>126094</v>
      </c>
      <c r="I54" s="298">
        <v>39790</v>
      </c>
      <c r="J54" s="298">
        <v>43932</v>
      </c>
      <c r="K54" s="298">
        <v>155607</v>
      </c>
      <c r="L54" s="298">
        <v>25498</v>
      </c>
      <c r="M54" s="298">
        <v>120493</v>
      </c>
      <c r="N54" s="298">
        <v>67559</v>
      </c>
      <c r="O54" s="298">
        <v>24485</v>
      </c>
      <c r="P54" s="298">
        <v>45267</v>
      </c>
      <c r="Q54" s="298">
        <v>167276</v>
      </c>
      <c r="R54" s="298">
        <v>20659</v>
      </c>
      <c r="S54" s="298">
        <v>85907</v>
      </c>
      <c r="T54" s="298">
        <v>94112</v>
      </c>
      <c r="U54" s="298">
        <v>182020</v>
      </c>
      <c r="V54" s="298">
        <v>170256</v>
      </c>
      <c r="W54" s="298">
        <v>93266</v>
      </c>
      <c r="X54" s="298">
        <v>339216</v>
      </c>
      <c r="Y54" s="298">
        <v>57111</v>
      </c>
      <c r="Z54" s="298">
        <v>1469166</v>
      </c>
      <c r="AA54" s="298">
        <v>71298</v>
      </c>
      <c r="AB54" s="298">
        <v>54549</v>
      </c>
      <c r="AC54" s="298">
        <v>73941</v>
      </c>
      <c r="AD54" s="298">
        <v>115677</v>
      </c>
      <c r="AE54" s="298">
        <v>339136</v>
      </c>
      <c r="AF54" s="298">
        <v>57983</v>
      </c>
      <c r="AG54" s="298">
        <v>28779</v>
      </c>
      <c r="AH54" s="298">
        <v>608826</v>
      </c>
      <c r="AI54" s="298">
        <v>132513</v>
      </c>
      <c r="AJ54" s="298">
        <v>1584626</v>
      </c>
      <c r="AK54" s="298">
        <v>404058</v>
      </c>
      <c r="AL54" s="298">
        <v>290896</v>
      </c>
      <c r="AM54" s="298">
        <v>467090</v>
      </c>
      <c r="AN54" s="298">
        <v>455034</v>
      </c>
      <c r="AO54" s="298">
        <v>226556</v>
      </c>
      <c r="AP54" s="298">
        <v>12923</v>
      </c>
      <c r="AQ54" s="298">
        <v>490216</v>
      </c>
      <c r="AR54" s="298">
        <v>273521</v>
      </c>
      <c r="AS54" s="298">
        <v>0</v>
      </c>
      <c r="AT54" s="298">
        <v>13499</v>
      </c>
      <c r="AU54" s="299">
        <v>9083091</v>
      </c>
      <c r="AV54" s="298"/>
      <c r="AW54" s="298"/>
      <c r="AX54" s="298"/>
      <c r="AY54" s="298"/>
      <c r="AZ54" s="298"/>
      <c r="BA54" s="298"/>
      <c r="BB54" s="298"/>
      <c r="BC54" s="298"/>
      <c r="BD54" s="298"/>
      <c r="BE54" s="298"/>
      <c r="BF54" s="298"/>
      <c r="BG54" s="298"/>
      <c r="BH54" s="298"/>
      <c r="BI54" s="298"/>
      <c r="BJ54" s="298"/>
      <c r="BK54" s="298"/>
      <c r="BL54" s="298"/>
      <c r="BM54" s="298"/>
    </row>
    <row r="55" spans="1:67" ht="17.149999999999999" customHeight="1" x14ac:dyDescent="0.2">
      <c r="B55" s="203" t="s">
        <v>117</v>
      </c>
      <c r="C55" s="204" t="s">
        <v>271</v>
      </c>
      <c r="D55" s="298">
        <v>14193</v>
      </c>
      <c r="E55" s="298">
        <v>140</v>
      </c>
      <c r="F55" s="298">
        <v>1666</v>
      </c>
      <c r="G55" s="298">
        <v>737</v>
      </c>
      <c r="H55" s="298">
        <v>177127</v>
      </c>
      <c r="I55" s="298">
        <v>13785</v>
      </c>
      <c r="J55" s="298">
        <v>18036</v>
      </c>
      <c r="K55" s="298">
        <v>23813</v>
      </c>
      <c r="L55" s="298">
        <v>215428</v>
      </c>
      <c r="M55" s="298">
        <v>55496</v>
      </c>
      <c r="N55" s="298">
        <v>11440</v>
      </c>
      <c r="O55" s="298">
        <v>4358</v>
      </c>
      <c r="P55" s="298">
        <v>13238</v>
      </c>
      <c r="Q55" s="298">
        <v>59350</v>
      </c>
      <c r="R55" s="298">
        <v>6400</v>
      </c>
      <c r="S55" s="298">
        <v>29137</v>
      </c>
      <c r="T55" s="298">
        <v>9131</v>
      </c>
      <c r="U55" s="298">
        <v>15030</v>
      </c>
      <c r="V55" s="298">
        <v>17826</v>
      </c>
      <c r="W55" s="298">
        <v>4275</v>
      </c>
      <c r="X55" s="298">
        <v>9536</v>
      </c>
      <c r="Y55" s="298">
        <v>5165</v>
      </c>
      <c r="Z55" s="298">
        <v>-93919</v>
      </c>
      <c r="AA55" s="298">
        <v>44593</v>
      </c>
      <c r="AB55" s="298">
        <v>6802</v>
      </c>
      <c r="AC55" s="298">
        <v>20258</v>
      </c>
      <c r="AD55" s="298">
        <v>114680</v>
      </c>
      <c r="AE55" s="298">
        <v>54070</v>
      </c>
      <c r="AF55" s="298">
        <v>12507</v>
      </c>
      <c r="AG55" s="298">
        <v>5609</v>
      </c>
      <c r="AH55" s="298">
        <v>289724</v>
      </c>
      <c r="AI55" s="298">
        <v>36215</v>
      </c>
      <c r="AJ55" s="298">
        <v>229739</v>
      </c>
      <c r="AK55" s="298">
        <v>148963</v>
      </c>
      <c r="AL55" s="298">
        <v>80107</v>
      </c>
      <c r="AM55" s="298">
        <v>1395</v>
      </c>
      <c r="AN55" s="298">
        <v>41649</v>
      </c>
      <c r="AO55" s="298">
        <v>52676</v>
      </c>
      <c r="AP55" s="298">
        <v>7249</v>
      </c>
      <c r="AQ55" s="298">
        <v>214089</v>
      </c>
      <c r="AR55" s="298">
        <v>137611</v>
      </c>
      <c r="AS55" s="298">
        <v>0</v>
      </c>
      <c r="AT55" s="298">
        <v>4818</v>
      </c>
      <c r="AU55" s="299">
        <v>2114142</v>
      </c>
      <c r="AV55" s="298"/>
      <c r="AW55" s="298"/>
      <c r="AX55" s="298"/>
      <c r="AY55" s="298"/>
      <c r="AZ55" s="298"/>
      <c r="BA55" s="298"/>
      <c r="BB55" s="298"/>
      <c r="BC55" s="298"/>
      <c r="BD55" s="298"/>
      <c r="BE55" s="298"/>
      <c r="BF55" s="298"/>
      <c r="BG55" s="298"/>
      <c r="BH55" s="298"/>
      <c r="BI55" s="298"/>
      <c r="BJ55" s="298"/>
      <c r="BK55" s="298"/>
      <c r="BL55" s="298"/>
      <c r="BM55" s="298"/>
    </row>
    <row r="56" spans="1:67" ht="17.149999999999999" customHeight="1" thickBot="1" x14ac:dyDescent="0.25">
      <c r="B56" s="203" t="s">
        <v>118</v>
      </c>
      <c r="C56" s="204" t="s">
        <v>32</v>
      </c>
      <c r="D56" s="298">
        <v>-10685</v>
      </c>
      <c r="E56" s="298">
        <v>-264</v>
      </c>
      <c r="F56" s="298">
        <v>-26</v>
      </c>
      <c r="G56" s="298">
        <v>0</v>
      </c>
      <c r="H56" s="298">
        <v>-7213</v>
      </c>
      <c r="I56" s="298">
        <v>-3</v>
      </c>
      <c r="J56" s="298">
        <v>-4</v>
      </c>
      <c r="K56" s="298">
        <v>-2</v>
      </c>
      <c r="L56" s="298">
        <v>-3632</v>
      </c>
      <c r="M56" s="298">
        <v>-6</v>
      </c>
      <c r="N56" s="298">
        <v>-3</v>
      </c>
      <c r="O56" s="298">
        <v>-2</v>
      </c>
      <c r="P56" s="298">
        <v>0</v>
      </c>
      <c r="Q56" s="298">
        <v>-10</v>
      </c>
      <c r="R56" s="298">
        <v>-4</v>
      </c>
      <c r="S56" s="298">
        <v>-8</v>
      </c>
      <c r="T56" s="298">
        <v>-5</v>
      </c>
      <c r="U56" s="298">
        <v>-11</v>
      </c>
      <c r="V56" s="298">
        <v>-5</v>
      </c>
      <c r="W56" s="298">
        <v>-2</v>
      </c>
      <c r="X56" s="298">
        <v>-8</v>
      </c>
      <c r="Y56" s="298">
        <v>-1</v>
      </c>
      <c r="Z56" s="298">
        <v>-45</v>
      </c>
      <c r="AA56" s="298">
        <v>-56</v>
      </c>
      <c r="AB56" s="298">
        <v>-1</v>
      </c>
      <c r="AC56" s="298">
        <v>-5</v>
      </c>
      <c r="AD56" s="298">
        <v>-14360</v>
      </c>
      <c r="AE56" s="298">
        <v>-733</v>
      </c>
      <c r="AF56" s="298">
        <v>-12992</v>
      </c>
      <c r="AG56" s="298">
        <v>-1</v>
      </c>
      <c r="AH56" s="298">
        <v>-3465</v>
      </c>
      <c r="AI56" s="298">
        <v>-28409</v>
      </c>
      <c r="AJ56" s="298">
        <v>-1363</v>
      </c>
      <c r="AK56" s="298">
        <v>-8906</v>
      </c>
      <c r="AL56" s="298">
        <v>-30</v>
      </c>
      <c r="AM56" s="298">
        <v>0</v>
      </c>
      <c r="AN56" s="298">
        <v>-7404</v>
      </c>
      <c r="AO56" s="298">
        <v>-39733</v>
      </c>
      <c r="AP56" s="298">
        <v>-4152</v>
      </c>
      <c r="AQ56" s="298">
        <v>-191</v>
      </c>
      <c r="AR56" s="298">
        <v>-17</v>
      </c>
      <c r="AS56" s="298">
        <v>0</v>
      </c>
      <c r="AT56" s="298">
        <v>-1392</v>
      </c>
      <c r="AU56" s="299">
        <v>-145149</v>
      </c>
      <c r="AV56" s="298"/>
      <c r="AW56" s="298"/>
      <c r="AX56" s="298"/>
      <c r="AY56" s="298"/>
      <c r="AZ56" s="298"/>
      <c r="BA56" s="298"/>
      <c r="BB56" s="298"/>
      <c r="BC56" s="298"/>
      <c r="BD56" s="298"/>
      <c r="BE56" s="298"/>
      <c r="BF56" s="298"/>
      <c r="BG56" s="298"/>
      <c r="BH56" s="298"/>
      <c r="BI56" s="298"/>
      <c r="BJ56" s="298"/>
      <c r="BK56" s="298"/>
      <c r="BL56" s="298"/>
      <c r="BM56" s="298"/>
    </row>
    <row r="57" spans="1:67" ht="17.149999999999999" customHeight="1" thickBot="1" x14ac:dyDescent="0.25">
      <c r="B57" s="302" t="s">
        <v>119</v>
      </c>
      <c r="C57" s="303" t="s">
        <v>33</v>
      </c>
      <c r="D57" s="304">
        <v>176859</v>
      </c>
      <c r="E57" s="304">
        <v>3786</v>
      </c>
      <c r="F57" s="304">
        <v>17533</v>
      </c>
      <c r="G57" s="304">
        <v>7675</v>
      </c>
      <c r="H57" s="304">
        <v>822003</v>
      </c>
      <c r="I57" s="304">
        <v>113726</v>
      </c>
      <c r="J57" s="304">
        <v>250953</v>
      </c>
      <c r="K57" s="304">
        <v>380792</v>
      </c>
      <c r="L57" s="304">
        <v>292186</v>
      </c>
      <c r="M57" s="304">
        <v>513571</v>
      </c>
      <c r="N57" s="304">
        <v>200501</v>
      </c>
      <c r="O57" s="304">
        <v>91058</v>
      </c>
      <c r="P57" s="304">
        <v>215738</v>
      </c>
      <c r="Q57" s="304">
        <v>931031</v>
      </c>
      <c r="R57" s="304">
        <v>119244</v>
      </c>
      <c r="S57" s="304">
        <v>474860</v>
      </c>
      <c r="T57" s="304">
        <v>417584</v>
      </c>
      <c r="U57" s="304">
        <v>931667</v>
      </c>
      <c r="V57" s="304">
        <v>446609</v>
      </c>
      <c r="W57" s="304">
        <v>170086</v>
      </c>
      <c r="X57" s="304">
        <v>681938</v>
      </c>
      <c r="Y57" s="304">
        <v>107927</v>
      </c>
      <c r="Z57" s="304">
        <v>3726074</v>
      </c>
      <c r="AA57" s="304">
        <v>252264</v>
      </c>
      <c r="AB57" s="304">
        <v>184371</v>
      </c>
      <c r="AC57" s="304">
        <v>328579</v>
      </c>
      <c r="AD57" s="304">
        <v>1455589</v>
      </c>
      <c r="AE57" s="304">
        <v>692202</v>
      </c>
      <c r="AF57" s="304">
        <v>136550</v>
      </c>
      <c r="AG57" s="304">
        <v>211501</v>
      </c>
      <c r="AH57" s="304">
        <v>4870404</v>
      </c>
      <c r="AI57" s="304">
        <v>1192404</v>
      </c>
      <c r="AJ57" s="304">
        <v>3955891</v>
      </c>
      <c r="AK57" s="304">
        <v>1734081</v>
      </c>
      <c r="AL57" s="304">
        <v>1289600</v>
      </c>
      <c r="AM57" s="304">
        <v>983373</v>
      </c>
      <c r="AN57" s="304">
        <v>2179688</v>
      </c>
      <c r="AO57" s="304">
        <v>2189835</v>
      </c>
      <c r="AP57" s="304">
        <v>125963</v>
      </c>
      <c r="AQ57" s="304">
        <v>2753016</v>
      </c>
      <c r="AR57" s="304">
        <v>1512661</v>
      </c>
      <c r="AS57" s="304">
        <v>-5</v>
      </c>
      <c r="AT57" s="304">
        <v>113347</v>
      </c>
      <c r="AU57" s="305">
        <v>37254715</v>
      </c>
      <c r="AV57" s="298"/>
      <c r="AW57" s="298"/>
      <c r="AX57" s="298"/>
      <c r="AY57" s="298"/>
      <c r="AZ57" s="298"/>
      <c r="BA57" s="298"/>
      <c r="BB57" s="298"/>
      <c r="BC57" s="298"/>
      <c r="BD57" s="298"/>
      <c r="BE57" s="298"/>
      <c r="BF57" s="298"/>
      <c r="BG57" s="298"/>
      <c r="BH57" s="298"/>
      <c r="BI57" s="298"/>
      <c r="BJ57" s="298"/>
      <c r="BK57" s="298"/>
      <c r="BL57" s="298"/>
      <c r="BM57" s="298"/>
    </row>
    <row r="58" spans="1:67" ht="17.149999999999999" customHeight="1" thickBot="1" x14ac:dyDescent="0.25">
      <c r="B58" s="262" t="s">
        <v>92</v>
      </c>
      <c r="C58" s="307" t="s">
        <v>113</v>
      </c>
      <c r="D58" s="304">
        <v>360622</v>
      </c>
      <c r="E58" s="304">
        <v>5554</v>
      </c>
      <c r="F58" s="304">
        <v>39325</v>
      </c>
      <c r="G58" s="304">
        <v>15560</v>
      </c>
      <c r="H58" s="304">
        <v>2204715</v>
      </c>
      <c r="I58" s="304">
        <v>282090</v>
      </c>
      <c r="J58" s="304">
        <v>685564</v>
      </c>
      <c r="K58" s="304">
        <v>1141346</v>
      </c>
      <c r="L58" s="304">
        <v>952664</v>
      </c>
      <c r="M58" s="304">
        <v>1435469</v>
      </c>
      <c r="N58" s="304">
        <v>427602</v>
      </c>
      <c r="O58" s="304">
        <v>191309</v>
      </c>
      <c r="P58" s="304">
        <v>432487</v>
      </c>
      <c r="Q58" s="304">
        <v>3411351</v>
      </c>
      <c r="R58" s="304">
        <v>733852</v>
      </c>
      <c r="S58" s="304">
        <v>1114008</v>
      </c>
      <c r="T58" s="304">
        <v>973875</v>
      </c>
      <c r="U58" s="304">
        <v>1978015</v>
      </c>
      <c r="V58" s="304">
        <v>1192125</v>
      </c>
      <c r="W58" s="304">
        <v>432094</v>
      </c>
      <c r="X58" s="304">
        <v>1889398</v>
      </c>
      <c r="Y58" s="304">
        <v>302701</v>
      </c>
      <c r="Z58" s="304">
        <v>16236527</v>
      </c>
      <c r="AA58" s="304">
        <v>574509</v>
      </c>
      <c r="AB58" s="304">
        <v>562906</v>
      </c>
      <c r="AC58" s="304">
        <v>718968</v>
      </c>
      <c r="AD58" s="304">
        <v>3100958</v>
      </c>
      <c r="AE58" s="304">
        <v>1956333</v>
      </c>
      <c r="AF58" s="304">
        <v>293094</v>
      </c>
      <c r="AG58" s="304">
        <v>322955</v>
      </c>
      <c r="AH58" s="304">
        <v>6910098</v>
      </c>
      <c r="AI58" s="304">
        <v>1764531</v>
      </c>
      <c r="AJ58" s="304">
        <v>4694843</v>
      </c>
      <c r="AK58" s="304">
        <v>3406731</v>
      </c>
      <c r="AL58" s="304">
        <v>2414910</v>
      </c>
      <c r="AM58" s="304">
        <v>1366940</v>
      </c>
      <c r="AN58" s="304">
        <v>3168441</v>
      </c>
      <c r="AO58" s="304">
        <v>3521191</v>
      </c>
      <c r="AP58" s="304">
        <v>207487</v>
      </c>
      <c r="AQ58" s="304">
        <v>4384887</v>
      </c>
      <c r="AR58" s="304">
        <v>2803555</v>
      </c>
      <c r="AS58" s="304">
        <v>93389</v>
      </c>
      <c r="AT58" s="304">
        <v>275273</v>
      </c>
      <c r="AU58" s="305">
        <v>78980252</v>
      </c>
      <c r="AV58" s="298"/>
      <c r="AW58" s="298"/>
      <c r="AX58" s="298"/>
      <c r="AY58" s="298"/>
      <c r="AZ58" s="298"/>
      <c r="BA58" s="298"/>
      <c r="BB58" s="298"/>
      <c r="BC58" s="298"/>
      <c r="BD58" s="298"/>
      <c r="BE58" s="298"/>
      <c r="BF58" s="298"/>
      <c r="BG58" s="298"/>
      <c r="BH58" s="298"/>
      <c r="BI58" s="298"/>
      <c r="BJ58" s="298"/>
      <c r="BK58" s="298"/>
      <c r="BL58" s="298"/>
      <c r="BM58" s="298"/>
    </row>
    <row r="59" spans="1:67" ht="16" customHeight="1" x14ac:dyDescent="0.2">
      <c r="B59" s="277"/>
      <c r="C59" s="308"/>
      <c r="D59" s="282"/>
      <c r="E59" s="282"/>
      <c r="F59" s="282"/>
      <c r="G59" s="282"/>
      <c r="H59" s="282"/>
      <c r="I59" s="282"/>
      <c r="J59" s="282"/>
      <c r="K59" s="282"/>
      <c r="L59" s="282"/>
      <c r="M59" s="282"/>
      <c r="N59" s="282"/>
      <c r="O59" s="282"/>
      <c r="P59" s="282"/>
      <c r="Q59" s="282"/>
      <c r="R59" s="282"/>
      <c r="S59" s="282"/>
      <c r="T59" s="282"/>
      <c r="U59" s="282"/>
      <c r="V59" s="282"/>
      <c r="W59" s="282"/>
      <c r="X59" s="282"/>
      <c r="Y59" s="282"/>
      <c r="Z59" s="282"/>
      <c r="AA59" s="282"/>
      <c r="AB59" s="282"/>
      <c r="AC59" s="282"/>
      <c r="AD59" s="282"/>
      <c r="AE59" s="282"/>
      <c r="AF59" s="282"/>
      <c r="AG59" s="282"/>
      <c r="AH59" s="282"/>
      <c r="AI59" s="282"/>
      <c r="AJ59" s="282"/>
      <c r="AK59" s="282"/>
      <c r="AL59" s="282"/>
      <c r="AM59" s="282"/>
      <c r="AN59" s="282"/>
      <c r="AO59" s="282"/>
      <c r="AP59" s="282"/>
      <c r="AQ59" s="282"/>
      <c r="AR59" s="282"/>
      <c r="AS59" s="282"/>
      <c r="AT59" s="282"/>
      <c r="AU59" s="282"/>
      <c r="AV59" s="282"/>
      <c r="AW59" s="282"/>
      <c r="AX59" s="282"/>
      <c r="AY59" s="282"/>
      <c r="AZ59" s="282"/>
      <c r="BA59" s="282"/>
      <c r="BB59" s="282"/>
      <c r="BC59" s="282"/>
      <c r="BD59" s="282"/>
      <c r="BE59" s="282"/>
      <c r="BF59" s="282"/>
      <c r="BG59" s="282"/>
      <c r="BH59" s="282"/>
      <c r="BI59" s="282"/>
      <c r="BJ59" s="282"/>
      <c r="BK59" s="282"/>
      <c r="BL59" s="282"/>
      <c r="BM59" s="282"/>
    </row>
  </sheetData>
  <mergeCells count="1">
    <mergeCell ref="B5:C6"/>
  </mergeCells>
  <phoneticPr fontId="7"/>
  <pageMargins left="0.7" right="0.7" top="0.75" bottom="0.75" header="0.3" footer="0.3"/>
  <pageSetup paperSize="8" scale="72"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U6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4.453125" style="31" customWidth="1"/>
    <col min="2" max="2" width="4.81640625" style="31" customWidth="1"/>
    <col min="3" max="3" width="28.6328125" style="30" customWidth="1"/>
    <col min="4" max="16" width="11.6328125" style="31" customWidth="1"/>
    <col min="17" max="17" width="14" style="31" customWidth="1"/>
    <col min="18" max="16384" width="12.6328125" style="31"/>
  </cols>
  <sheetData>
    <row r="1" spans="1:47" ht="19.5" customHeight="1" x14ac:dyDescent="0.2"/>
    <row r="2" spans="1:47" ht="6.5" customHeight="1" x14ac:dyDescent="0.2"/>
    <row r="3" spans="1:47" s="33" customFormat="1" ht="6.5" customHeight="1" x14ac:dyDescent="0.2">
      <c r="B3" s="32"/>
      <c r="C3" s="39"/>
      <c r="D3" s="32"/>
      <c r="E3" s="32"/>
      <c r="F3" s="32"/>
      <c r="G3" s="32"/>
      <c r="H3" s="32"/>
      <c r="I3" s="32"/>
      <c r="J3" s="32"/>
      <c r="K3" s="32"/>
      <c r="L3" s="32"/>
      <c r="M3" s="32"/>
      <c r="N3" s="32"/>
      <c r="O3" s="32"/>
      <c r="P3" s="32"/>
    </row>
    <row r="4" spans="1:47" ht="6.5" customHeight="1" thickBot="1" x14ac:dyDescent="0.25">
      <c r="B4" s="34"/>
      <c r="C4" s="58"/>
      <c r="D4" s="34"/>
      <c r="E4" s="34"/>
      <c r="F4" s="34"/>
      <c r="G4" s="34"/>
      <c r="H4" s="34"/>
      <c r="I4" s="34"/>
      <c r="J4" s="34"/>
      <c r="K4" s="34"/>
      <c r="L4" s="34"/>
      <c r="M4" s="34"/>
      <c r="N4" s="34"/>
      <c r="O4" s="34"/>
      <c r="P4" s="34"/>
    </row>
    <row r="5" spans="1:47" s="35" customFormat="1" ht="15" customHeight="1" x14ac:dyDescent="0.2">
      <c r="B5" s="783" t="s">
        <v>280</v>
      </c>
      <c r="C5" s="784"/>
      <c r="D5" s="264" t="s">
        <v>39</v>
      </c>
      <c r="E5" s="264" t="s">
        <v>228</v>
      </c>
      <c r="F5" s="264" t="s">
        <v>230</v>
      </c>
      <c r="G5" s="264" t="s">
        <v>40</v>
      </c>
      <c r="H5" s="264" t="s">
        <v>41</v>
      </c>
      <c r="I5" s="264" t="s">
        <v>42</v>
      </c>
      <c r="J5" s="264" t="s">
        <v>43</v>
      </c>
      <c r="K5" s="264" t="s">
        <v>44</v>
      </c>
      <c r="L5" s="264" t="s">
        <v>45</v>
      </c>
      <c r="M5" s="264" t="s">
        <v>46</v>
      </c>
      <c r="N5" s="264" t="s">
        <v>233</v>
      </c>
      <c r="O5" s="264" t="s">
        <v>235</v>
      </c>
      <c r="P5" s="264" t="s">
        <v>47</v>
      </c>
      <c r="Q5" s="264" t="s">
        <v>48</v>
      </c>
      <c r="R5" s="264" t="s">
        <v>49</v>
      </c>
      <c r="S5" s="264" t="s">
        <v>50</v>
      </c>
      <c r="T5" s="264" t="s">
        <v>51</v>
      </c>
      <c r="U5" s="264" t="s">
        <v>52</v>
      </c>
      <c r="V5" s="264" t="s">
        <v>53</v>
      </c>
      <c r="W5" s="264" t="s">
        <v>54</v>
      </c>
      <c r="X5" s="264" t="s">
        <v>55</v>
      </c>
      <c r="Y5" s="264" t="s">
        <v>56</v>
      </c>
      <c r="Z5" s="264" t="s">
        <v>57</v>
      </c>
      <c r="AA5" s="264" t="s">
        <v>239</v>
      </c>
      <c r="AB5" s="264" t="s">
        <v>241</v>
      </c>
      <c r="AC5" s="264" t="s">
        <v>58</v>
      </c>
      <c r="AD5" s="264" t="s">
        <v>59</v>
      </c>
      <c r="AE5" s="264" t="s">
        <v>60</v>
      </c>
      <c r="AF5" s="264" t="s">
        <v>61</v>
      </c>
      <c r="AG5" s="264" t="s">
        <v>62</v>
      </c>
      <c r="AH5" s="264" t="s">
        <v>63</v>
      </c>
      <c r="AI5" s="264" t="s">
        <v>64</v>
      </c>
      <c r="AJ5" s="264" t="s">
        <v>65</v>
      </c>
      <c r="AK5" s="264" t="s">
        <v>66</v>
      </c>
      <c r="AL5" s="264" t="s">
        <v>67</v>
      </c>
      <c r="AM5" s="264" t="s">
        <v>68</v>
      </c>
      <c r="AN5" s="264" t="s">
        <v>69</v>
      </c>
      <c r="AO5" s="264" t="s">
        <v>70</v>
      </c>
      <c r="AP5" s="264" t="s">
        <v>71</v>
      </c>
      <c r="AQ5" s="264" t="s">
        <v>72</v>
      </c>
      <c r="AR5" s="264" t="s">
        <v>73</v>
      </c>
      <c r="AS5" s="264" t="s">
        <v>74</v>
      </c>
      <c r="AT5" s="264" t="s">
        <v>75</v>
      </c>
      <c r="AU5" s="265" t="s">
        <v>76</v>
      </c>
    </row>
    <row r="6" spans="1:47" s="36" customFormat="1" ht="39" customHeight="1" thickBot="1" x14ac:dyDescent="0.25">
      <c r="B6" s="785"/>
      <c r="C6" s="786"/>
      <c r="D6" s="267" t="s">
        <v>227</v>
      </c>
      <c r="E6" s="267" t="s">
        <v>246</v>
      </c>
      <c r="F6" s="267" t="s">
        <v>247</v>
      </c>
      <c r="G6" s="267" t="s">
        <v>93</v>
      </c>
      <c r="H6" s="267" t="s">
        <v>94</v>
      </c>
      <c r="I6" s="267" t="s">
        <v>95</v>
      </c>
      <c r="J6" s="267" t="s">
        <v>248</v>
      </c>
      <c r="K6" s="267" t="s">
        <v>97</v>
      </c>
      <c r="L6" s="267" t="s">
        <v>98</v>
      </c>
      <c r="M6" s="267" t="s">
        <v>249</v>
      </c>
      <c r="N6" s="267" t="s">
        <v>234</v>
      </c>
      <c r="O6" s="267" t="s">
        <v>236</v>
      </c>
      <c r="P6" s="267" t="s">
        <v>250</v>
      </c>
      <c r="Q6" s="267" t="s">
        <v>99</v>
      </c>
      <c r="R6" s="267" t="s">
        <v>100</v>
      </c>
      <c r="S6" s="267" t="s">
        <v>101</v>
      </c>
      <c r="T6" s="267" t="s">
        <v>1</v>
      </c>
      <c r="U6" s="267" t="s">
        <v>2</v>
      </c>
      <c r="V6" s="267" t="s">
        <v>3</v>
      </c>
      <c r="W6" s="267" t="s">
        <v>102</v>
      </c>
      <c r="X6" s="267" t="s">
        <v>103</v>
      </c>
      <c r="Y6" s="267" t="s">
        <v>126</v>
      </c>
      <c r="Z6" s="267" t="s">
        <v>251</v>
      </c>
      <c r="AA6" s="267" t="s">
        <v>240</v>
      </c>
      <c r="AB6" s="267" t="s">
        <v>252</v>
      </c>
      <c r="AC6" s="267" t="s">
        <v>253</v>
      </c>
      <c r="AD6" s="267" t="s">
        <v>104</v>
      </c>
      <c r="AE6" s="267" t="s">
        <v>254</v>
      </c>
      <c r="AF6" s="267" t="s">
        <v>5</v>
      </c>
      <c r="AG6" s="267" t="s">
        <v>6</v>
      </c>
      <c r="AH6" s="267" t="s">
        <v>105</v>
      </c>
      <c r="AI6" s="267" t="s">
        <v>7</v>
      </c>
      <c r="AJ6" s="267" t="s">
        <v>106</v>
      </c>
      <c r="AK6" s="267" t="s">
        <v>107</v>
      </c>
      <c r="AL6" s="267" t="s">
        <v>108</v>
      </c>
      <c r="AM6" s="267" t="s">
        <v>8</v>
      </c>
      <c r="AN6" s="267" t="s">
        <v>109</v>
      </c>
      <c r="AO6" s="267" t="s">
        <v>110</v>
      </c>
      <c r="AP6" s="267" t="s">
        <v>255</v>
      </c>
      <c r="AQ6" s="267" t="s">
        <v>256</v>
      </c>
      <c r="AR6" s="267" t="s">
        <v>257</v>
      </c>
      <c r="AS6" s="267" t="s">
        <v>258</v>
      </c>
      <c r="AT6" s="267" t="s">
        <v>259</v>
      </c>
      <c r="AU6" s="268" t="s">
        <v>27</v>
      </c>
    </row>
    <row r="7" spans="1:47" ht="17.5" customHeight="1" x14ac:dyDescent="0.3">
      <c r="A7" s="63">
        <v>1</v>
      </c>
      <c r="B7" s="184" t="s">
        <v>39</v>
      </c>
      <c r="C7" s="167" t="s">
        <v>227</v>
      </c>
      <c r="D7" s="163">
        <f>+'11生産者価格評価表'!D7/'11生産者価格評価表'!D$58</f>
        <v>0.10110864007187581</v>
      </c>
      <c r="E7" s="163">
        <f>+'11生産者価格評価表'!E7/'11生産者価格評価表'!E$58</f>
        <v>1.4404033129276198E-3</v>
      </c>
      <c r="F7" s="163">
        <f>+'11生産者価格評価表'!F7/'11生産者価格評価表'!F$58</f>
        <v>0</v>
      </c>
      <c r="G7" s="163">
        <f>+'11生産者価格評価表'!G7/'11生産者価格評価表'!G$58</f>
        <v>0</v>
      </c>
      <c r="H7" s="163">
        <f>+'11生産者価格評価表'!H7/'11生産者価格評価表'!H$58</f>
        <v>0.1270037170337209</v>
      </c>
      <c r="I7" s="163">
        <f>+'11生産者価格評価表'!I7/'11生産者価格評価表'!I$58</f>
        <v>1.2811514055797795E-2</v>
      </c>
      <c r="J7" s="163">
        <f>+'11生産者価格評価表'!J7/'11生産者価格評価表'!J$58</f>
        <v>2.8443733918350438E-4</v>
      </c>
      <c r="K7" s="163">
        <f>+'11生産者価格評価表'!K7/'11生産者価格評価表'!K$58</f>
        <v>1.0023253246605325E-3</v>
      </c>
      <c r="L7" s="163">
        <f>+'11生産者価格評価表'!L7/'11生産者価格評価表'!L$58</f>
        <v>0</v>
      </c>
      <c r="M7" s="163">
        <f>+'11生産者価格評価表'!M7/'11生産者価格評価表'!M$58</f>
        <v>0</v>
      </c>
      <c r="N7" s="163">
        <f>+'11生産者価格評価表'!N7/'11生産者価格評価表'!N$58</f>
        <v>4.8058708799304024E-2</v>
      </c>
      <c r="O7" s="163">
        <f>+'11生産者価格評価表'!O7/'11生産者価格評価表'!O$58</f>
        <v>5.2271456125953297E-6</v>
      </c>
      <c r="P7" s="163">
        <f>+'11生産者価格評価表'!P7/'11生産者価格評価表'!P$58</f>
        <v>3.3758240132073333E-4</v>
      </c>
      <c r="Q7" s="163">
        <f>+'11生産者価格評価表'!Q7/'11生産者価格評価表'!Q$58</f>
        <v>0</v>
      </c>
      <c r="R7" s="163">
        <f>+'11生産者価格評価表'!R7/'11生産者価格評価表'!R$58</f>
        <v>4.0880177474477143E-6</v>
      </c>
      <c r="S7" s="163">
        <f>+'11生産者価格評価表'!S7/'11生産者価格評価表'!S$58</f>
        <v>0</v>
      </c>
      <c r="T7" s="163">
        <f>+'11生産者価格評価表'!T7/'11生産者価格評価表'!T$58</f>
        <v>0</v>
      </c>
      <c r="U7" s="163">
        <f>+'11生産者価格評価表'!U7/'11生産者価格評価表'!U$58</f>
        <v>0</v>
      </c>
      <c r="V7" s="163">
        <f>+'11生産者価格評価表'!V7/'11生産者価格評価表'!V$58</f>
        <v>0</v>
      </c>
      <c r="W7" s="163">
        <f>+'11生産者価格評価表'!W7/'11生産者価格評価表'!W$58</f>
        <v>0</v>
      </c>
      <c r="X7" s="163">
        <f>+'11生産者価格評価表'!X7/'11生産者価格評価表'!X$58</f>
        <v>0</v>
      </c>
      <c r="Y7" s="163">
        <f>+'11生産者価格評価表'!Y7/'11生産者価格評価表'!Y$58</f>
        <v>0</v>
      </c>
      <c r="Z7" s="163">
        <f>+'11生産者価格評価表'!Z7/'11生産者価格評価表'!Z$58</f>
        <v>0</v>
      </c>
      <c r="AA7" s="163">
        <f>+'11生産者価格評価表'!AA7/'11生産者価格評価表'!AA$58</f>
        <v>0</v>
      </c>
      <c r="AB7" s="163">
        <f>+'11生産者価格評価表'!AB7/'11生産者価格評価表'!AB$58</f>
        <v>0</v>
      </c>
      <c r="AC7" s="163">
        <f>+'11生産者価格評価表'!AC7/'11生産者価格評価表'!AC$58</f>
        <v>1.3616739548908991E-3</v>
      </c>
      <c r="AD7" s="163">
        <f>+'11生産者価格評価表'!AD7/'11生産者価格評価表'!AD$58</f>
        <v>9.793747609609675E-4</v>
      </c>
      <c r="AE7" s="163">
        <f>+'11生産者価格評価表'!AE7/'11生産者価格評価表'!AE$58</f>
        <v>0</v>
      </c>
      <c r="AF7" s="163">
        <f>+'11生産者価格評価表'!AF7/'11生産者価格評価表'!AF$58</f>
        <v>0</v>
      </c>
      <c r="AG7" s="163">
        <f>+'11生産者価格評価表'!AG7/'11生産者価格評価表'!AG$58</f>
        <v>0</v>
      </c>
      <c r="AH7" s="163">
        <f>+'11生産者価格評価表'!AH7/'11生産者価格評価表'!AH$58</f>
        <v>9.3631088878913152E-5</v>
      </c>
      <c r="AI7" s="163">
        <f>+'11生産者価格評価表'!AI7/'11生産者価格評価表'!AI$58</f>
        <v>0</v>
      </c>
      <c r="AJ7" s="163">
        <f>+'11生産者価格評価表'!AJ7/'11生産者価格評価表'!AJ$58</f>
        <v>2.1299966793351767E-6</v>
      </c>
      <c r="AK7" s="163">
        <f>+'11生産者価格評価表'!AK7/'11生産者価格評価表'!AK$58</f>
        <v>3.2876091478898683E-5</v>
      </c>
      <c r="AL7" s="163">
        <f>+'11生産者価格評価表'!AL7/'11生産者価格評価表'!AL$58</f>
        <v>0</v>
      </c>
      <c r="AM7" s="163">
        <f>+'11生産者価格評価表'!AM7/'11生産者価格評価表'!AM$58</f>
        <v>1.8289025121804909E-5</v>
      </c>
      <c r="AN7" s="163">
        <f>+'11生産者価格評価表'!AN7/'11生産者価格評価表'!AN$58</f>
        <v>2.1505844672506133E-3</v>
      </c>
      <c r="AO7" s="163">
        <f>+'11生産者価格評価表'!AO7/'11生産者価格評価表'!AO$58</f>
        <v>2.1901680425742312E-3</v>
      </c>
      <c r="AP7" s="163">
        <f>+'11生産者価格評価表'!AP7/'11生産者価格評価表'!AP$58</f>
        <v>2.1591714179683545E-3</v>
      </c>
      <c r="AQ7" s="163">
        <f>+'11生産者価格評価表'!AQ7/'11生産者価格評価表'!AQ$58</f>
        <v>9.1222419186628976E-6</v>
      </c>
      <c r="AR7" s="163">
        <f>+'11生産者価格評価表'!AR7/'11生産者価格評価表'!AR$58</f>
        <v>1.6227611015300215E-2</v>
      </c>
      <c r="AS7" s="163">
        <f>+'11生産者価格評価表'!AS7/'11生産者価格評価表'!AS$58</f>
        <v>0</v>
      </c>
      <c r="AT7" s="164">
        <f>+'11生産者価格評価表'!AT7/'11生産者価格評価表'!AT$58</f>
        <v>0</v>
      </c>
      <c r="AU7" s="169">
        <f>+'11生産者価格評価表'!AU7/'11生産者価格評価表'!AU$58</f>
        <v>5.1588718658431227E-3</v>
      </c>
    </row>
    <row r="8" spans="1:47" ht="17.5" customHeight="1" x14ac:dyDescent="0.3">
      <c r="A8" s="63">
        <v>2</v>
      </c>
      <c r="B8" s="184" t="s">
        <v>228</v>
      </c>
      <c r="C8" s="167" t="s">
        <v>229</v>
      </c>
      <c r="D8" s="163">
        <f>+'11生産者価格評価表'!D8/'11生産者価格評価表'!D$58</f>
        <v>1.9965504045787555E-4</v>
      </c>
      <c r="E8" s="163">
        <f>+'11生産者価格評価表'!E8/'11生産者価格評価表'!E$58</f>
        <v>0.14314007922218222</v>
      </c>
      <c r="F8" s="163">
        <f>+'11生産者価格評価表'!F8/'11生産者価格評価表'!F$58</f>
        <v>1.2714558169103624E-4</v>
      </c>
      <c r="G8" s="163">
        <f>+'11生産者価格評価表'!G8/'11生産者価格評価表'!G$58</f>
        <v>0</v>
      </c>
      <c r="H8" s="163">
        <f>+'11生産者価格評価表'!H8/'11生産者価格評価表'!H$58</f>
        <v>3.8372306624665772E-4</v>
      </c>
      <c r="I8" s="163">
        <f>+'11生産者価格評価表'!I8/'11生産者価格評価表'!I$58</f>
        <v>1.4179871672161368E-5</v>
      </c>
      <c r="J8" s="163">
        <f>+'11生産者価格評価表'!J8/'11生産者価格評価表'!J$58</f>
        <v>2.3029213902713678E-2</v>
      </c>
      <c r="K8" s="163">
        <f>+'11生産者価格評価表'!K8/'11生産者価格評価表'!K$58</f>
        <v>2.199157836449245E-4</v>
      </c>
      <c r="L8" s="163">
        <f>+'11生産者価格評価表'!L8/'11生産者価格評価表'!L$58</f>
        <v>0</v>
      </c>
      <c r="M8" s="163">
        <f>+'11生産者価格評価表'!M8/'11生産者価格評価表'!M$58</f>
        <v>0</v>
      </c>
      <c r="N8" s="163">
        <f>+'11生産者価格評価表'!N8/'11生産者価格評価表'!N$58</f>
        <v>0</v>
      </c>
      <c r="O8" s="163">
        <f>+'11生産者価格評価表'!O8/'11生産者価格評価表'!O$58</f>
        <v>0</v>
      </c>
      <c r="P8" s="163">
        <f>+'11生産者価格評価表'!P8/'11生産者価格評価表'!P$58</f>
        <v>0</v>
      </c>
      <c r="Q8" s="163">
        <f>+'11生産者価格評価表'!Q8/'11生産者価格評価表'!Q$58</f>
        <v>2.9313899390593344E-7</v>
      </c>
      <c r="R8" s="163">
        <f>+'11生産者価格評価表'!R8/'11生産者価格評価表'!R$58</f>
        <v>0</v>
      </c>
      <c r="S8" s="163">
        <f>+'11生産者価格評価表'!S8/'11生産者価格評価表'!S$58</f>
        <v>0</v>
      </c>
      <c r="T8" s="163">
        <f>+'11生産者価格評価表'!T8/'11生産者価格評価表'!T$58</f>
        <v>0</v>
      </c>
      <c r="U8" s="163">
        <f>+'11生産者価格評価表'!U8/'11生産者価格評価表'!U$58</f>
        <v>0</v>
      </c>
      <c r="V8" s="163">
        <f>+'11生産者価格評価表'!V8/'11生産者価格評価表'!V$58</f>
        <v>0</v>
      </c>
      <c r="W8" s="163">
        <f>+'11生産者価格評価表'!W8/'11生産者価格評価表'!W$58</f>
        <v>0</v>
      </c>
      <c r="X8" s="163">
        <f>+'11生産者価格評価表'!X8/'11生産者価格評価表'!X$58</f>
        <v>0</v>
      </c>
      <c r="Y8" s="163">
        <f>+'11生産者価格評価表'!Y8/'11生産者価格評価表'!Y$58</f>
        <v>0</v>
      </c>
      <c r="Z8" s="163">
        <f>+'11生産者価格評価表'!Z8/'11生産者価格評価表'!Z$58</f>
        <v>0</v>
      </c>
      <c r="AA8" s="163">
        <f>+'11生産者価格評価表'!AA8/'11生産者価格評価表'!AA$58</f>
        <v>0</v>
      </c>
      <c r="AB8" s="163">
        <f>+'11生産者価格評価表'!AB8/'11生産者価格評価表'!AB$58</f>
        <v>0</v>
      </c>
      <c r="AC8" s="163">
        <f>+'11生産者価格評価表'!AC8/'11生産者価格評価表'!AC$58</f>
        <v>2.9764885224377161E-4</v>
      </c>
      <c r="AD8" s="163">
        <f>+'11生産者価格評価表'!AD8/'11生産者価格評価表'!AD$58</f>
        <v>3.2893060789601148E-5</v>
      </c>
      <c r="AE8" s="163">
        <f>+'11生産者価格評価表'!AE8/'11生産者価格評価表'!AE$58</f>
        <v>0</v>
      </c>
      <c r="AF8" s="163">
        <f>+'11生産者価格評価表'!AF8/'11生産者価格評価表'!AF$58</f>
        <v>0</v>
      </c>
      <c r="AG8" s="163">
        <f>+'11生産者価格評価表'!AG8/'11生産者価格評価表'!AG$58</f>
        <v>0</v>
      </c>
      <c r="AH8" s="163">
        <f>+'11生産者価格評価表'!AH8/'11生産者価格評価表'!AH$58</f>
        <v>0</v>
      </c>
      <c r="AI8" s="163">
        <f>+'11生産者価格評価表'!AI8/'11生産者価格評価表'!AI$58</f>
        <v>0</v>
      </c>
      <c r="AJ8" s="163">
        <f>+'11生産者価格評価表'!AJ8/'11生産者価格評価表'!AJ$58</f>
        <v>0</v>
      </c>
      <c r="AK8" s="163">
        <f>+'11生産者価格評価表'!AK8/'11生産者価格評価表'!AK$58</f>
        <v>0</v>
      </c>
      <c r="AL8" s="163">
        <f>+'11生産者価格評価表'!AL8/'11生産者価格評価表'!AL$58</f>
        <v>0</v>
      </c>
      <c r="AM8" s="163">
        <f>+'11生産者価格評価表'!AM8/'11生産者価格評価表'!AM$58</f>
        <v>2.1946830146165887E-6</v>
      </c>
      <c r="AN8" s="163">
        <f>+'11生産者価格評価表'!AN8/'11生産者価格評価表'!AN$58</f>
        <v>4.2292092546460547E-5</v>
      </c>
      <c r="AO8" s="163">
        <f>+'11生産者価格評価表'!AO8/'11生産者価格評価表'!AO$58</f>
        <v>5.8502932672496326E-5</v>
      </c>
      <c r="AP8" s="163">
        <f>+'11生産者価格評価表'!AP8/'11生産者価格評価表'!AP$58</f>
        <v>0</v>
      </c>
      <c r="AQ8" s="163">
        <f>+'11生産者価格評価表'!AQ8/'11生産者価格評価表'!AQ$58</f>
        <v>0</v>
      </c>
      <c r="AR8" s="163">
        <f>+'11生産者価格評価表'!AR8/'11生産者価格評価表'!AR$58</f>
        <v>9.8624781750313441E-4</v>
      </c>
      <c r="AS8" s="163">
        <f>+'11生産者価格評価表'!AS8/'11生産者価格評価表'!AS$58</f>
        <v>0</v>
      </c>
      <c r="AT8" s="164">
        <f>+'11生産者価格評価表'!AT8/'11生産者価格評価表'!AT$58</f>
        <v>0</v>
      </c>
      <c r="AU8" s="170">
        <f>+'11生産者価格評価表'!AU8/'11生産者価格評価表'!AU$58</f>
        <v>2.6824426946624581E-4</v>
      </c>
    </row>
    <row r="9" spans="1:47" ht="17.5" customHeight="1" x14ac:dyDescent="0.3">
      <c r="A9" s="63">
        <v>3</v>
      </c>
      <c r="B9" s="184" t="s">
        <v>230</v>
      </c>
      <c r="C9" s="167" t="s">
        <v>231</v>
      </c>
      <c r="D9" s="163">
        <f>+'11生産者価格評価表'!D9/'11生産者価格評価表'!D$58</f>
        <v>0</v>
      </c>
      <c r="E9" s="163">
        <f>+'11生産者価格評価表'!E9/'11生産者価格評価表'!E$58</f>
        <v>0</v>
      </c>
      <c r="F9" s="163">
        <f>+'11生産者価格評価表'!F9/'11生産者価格評価表'!F$58</f>
        <v>0.10626827717736809</v>
      </c>
      <c r="G9" s="163">
        <f>+'11生産者価格評価表'!G9/'11生産者価格評価表'!G$58</f>
        <v>0</v>
      </c>
      <c r="H9" s="163">
        <f>+'11生産者価格評価表'!H9/'11生産者価格評価表'!H$58</f>
        <v>1.2511821255808573E-2</v>
      </c>
      <c r="I9" s="163">
        <f>+'11生産者価格評価表'!I9/'11生産者価格評価表'!I$58</f>
        <v>0</v>
      </c>
      <c r="J9" s="163">
        <f>+'11生産者価格評価表'!J9/'11生産者価格評価表'!J$58</f>
        <v>0</v>
      </c>
      <c r="K9" s="163">
        <f>+'11生産者価格評価表'!K9/'11生産者価格評価表'!K$58</f>
        <v>2.7160913517899043E-5</v>
      </c>
      <c r="L9" s="163">
        <f>+'11生産者価格評価表'!L9/'11生産者価格評価表'!L$58</f>
        <v>0</v>
      </c>
      <c r="M9" s="163">
        <f>+'11生産者価格評価表'!M9/'11生産者価格評価表'!M$58</f>
        <v>0</v>
      </c>
      <c r="N9" s="163">
        <f>+'11生産者価格評価表'!N9/'11生産者価格評価表'!N$58</f>
        <v>0</v>
      </c>
      <c r="O9" s="163">
        <f>+'11生産者価格評価表'!O9/'11生産者価格評価表'!O$58</f>
        <v>0</v>
      </c>
      <c r="P9" s="163">
        <f>+'11生産者価格評価表'!P9/'11生産者価格評価表'!P$58</f>
        <v>0</v>
      </c>
      <c r="Q9" s="163">
        <f>+'11生産者価格評価表'!Q9/'11生産者価格評価表'!Q$58</f>
        <v>0</v>
      </c>
      <c r="R9" s="163">
        <f>+'11生産者価格評価表'!R9/'11生産者価格評価表'!R$58</f>
        <v>0</v>
      </c>
      <c r="S9" s="163">
        <f>+'11生産者価格評価表'!S9/'11生産者価格評価表'!S$58</f>
        <v>0</v>
      </c>
      <c r="T9" s="163">
        <f>+'11生産者価格評価表'!T9/'11生産者価格評価表'!T$58</f>
        <v>0</v>
      </c>
      <c r="U9" s="163">
        <f>+'11生産者価格評価表'!U9/'11生産者価格評価表'!U$58</f>
        <v>0</v>
      </c>
      <c r="V9" s="163">
        <f>+'11生産者価格評価表'!V9/'11生産者価格評価表'!V$58</f>
        <v>0</v>
      </c>
      <c r="W9" s="163">
        <f>+'11生産者価格評価表'!W9/'11生産者価格評価表'!W$58</f>
        <v>0</v>
      </c>
      <c r="X9" s="163">
        <f>+'11生産者価格評価表'!X9/'11生産者価格評価表'!X$58</f>
        <v>0</v>
      </c>
      <c r="Y9" s="163">
        <f>+'11生産者価格評価表'!Y9/'11生産者価格評価表'!Y$58</f>
        <v>0</v>
      </c>
      <c r="Z9" s="163">
        <f>+'11生産者価格評価表'!Z9/'11生産者価格評価表'!Z$58</f>
        <v>0</v>
      </c>
      <c r="AA9" s="163">
        <f>+'11生産者価格評価表'!AA9/'11生産者価格評価表'!AA$58</f>
        <v>0</v>
      </c>
      <c r="AB9" s="163">
        <f>+'11生産者価格評価表'!AB9/'11生産者価格評価表'!AB$58</f>
        <v>0</v>
      </c>
      <c r="AC9" s="163">
        <f>+'11生産者価格評価表'!AC9/'11生産者価格評価表'!AC$58</f>
        <v>8.6791067196314718E-4</v>
      </c>
      <c r="AD9" s="163">
        <f>+'11生産者価格評価表'!AD9/'11生産者価格評価表'!AD$58</f>
        <v>0</v>
      </c>
      <c r="AE9" s="163">
        <f>+'11生産者価格評価表'!AE9/'11生産者価格評価表'!AE$58</f>
        <v>0</v>
      </c>
      <c r="AF9" s="163">
        <f>+'11生産者価格評価表'!AF9/'11生産者価格評価表'!AF$58</f>
        <v>0</v>
      </c>
      <c r="AG9" s="163">
        <f>+'11生産者価格評価表'!AG9/'11生産者価格評価表'!AG$58</f>
        <v>0</v>
      </c>
      <c r="AH9" s="163">
        <f>+'11生産者価格評価表'!AH9/'11生産者価格評価表'!AH$58</f>
        <v>0</v>
      </c>
      <c r="AI9" s="163">
        <f>+'11生産者価格評価表'!AI9/'11生産者価格評価表'!AI$58</f>
        <v>0</v>
      </c>
      <c r="AJ9" s="163">
        <f>+'11生産者価格評価表'!AJ9/'11生産者価格評価表'!AJ$58</f>
        <v>0</v>
      </c>
      <c r="AK9" s="163">
        <f>+'11生産者価格評価表'!AK9/'11生産者価格評価表'!AK$58</f>
        <v>3.5224383727391449E-6</v>
      </c>
      <c r="AL9" s="163">
        <f>+'11生産者価格評価表'!AL9/'11生産者価格評価表'!AL$58</f>
        <v>0</v>
      </c>
      <c r="AM9" s="163">
        <f>+'11生産者価格評価表'!AM9/'11生産者価格評価表'!AM$58</f>
        <v>3.6578050243609813E-6</v>
      </c>
      <c r="AN9" s="163">
        <f>+'11生産者価格評価表'!AN9/'11生産者価格評価表'!AN$58</f>
        <v>4.5763831486841635E-5</v>
      </c>
      <c r="AO9" s="163">
        <f>+'11生産者価格評価表'!AO9/'11生産者価格評価表'!AO$58</f>
        <v>5.0863472046815974E-4</v>
      </c>
      <c r="AP9" s="163">
        <f>+'11生産者価格評価表'!AP9/'11生産者価格評価表'!AP$58</f>
        <v>0</v>
      </c>
      <c r="AQ9" s="163">
        <f>+'11生産者価格評価表'!AQ9/'11生産者価格評価表'!AQ$58</f>
        <v>0</v>
      </c>
      <c r="AR9" s="163">
        <f>+'11生産者価格評価表'!AR9/'11生産者価格評価表'!AR$58</f>
        <v>3.5026956845861774E-3</v>
      </c>
      <c r="AS9" s="163">
        <f>+'11生産者価格評価表'!AS9/'11生産者価格評価表'!AS$58</f>
        <v>0</v>
      </c>
      <c r="AT9" s="164">
        <f>+'11生産者価格評価表'!AT9/'11生産者価格評価表'!AT$58</f>
        <v>0</v>
      </c>
      <c r="AU9" s="170">
        <f>+'11生産者価格評価表'!AU9/'11生産者価格評価表'!AU$58</f>
        <v>5.5953227396640876E-4</v>
      </c>
    </row>
    <row r="10" spans="1:47" ht="17.5" customHeight="1" x14ac:dyDescent="0.3">
      <c r="A10" s="63">
        <v>4</v>
      </c>
      <c r="B10" s="184" t="s">
        <v>40</v>
      </c>
      <c r="C10" s="167" t="s">
        <v>93</v>
      </c>
      <c r="D10" s="163">
        <f>+'11生産者価格評価表'!D10/'11生産者価格評価表'!D$58</f>
        <v>5.5459733460520989E-6</v>
      </c>
      <c r="E10" s="163">
        <f>+'11生産者価格評価表'!E10/'11生産者価格評価表'!E$58</f>
        <v>3.6010082823190496E-4</v>
      </c>
      <c r="F10" s="163">
        <f>+'11生産者価格評価表'!F10/'11生産者価格評価表'!F$58</f>
        <v>0</v>
      </c>
      <c r="G10" s="163">
        <f>+'11生産者価格評価表'!G10/'11生産者価格評価表'!G$58</f>
        <v>2.1850899742930593E-3</v>
      </c>
      <c r="H10" s="163">
        <f>+'11生産者価格評価表'!H10/'11生産者価格評価表'!H$58</f>
        <v>3.3110855598115856E-4</v>
      </c>
      <c r="I10" s="163">
        <f>+'11生産者価格評価表'!I10/'11生産者価格評価表'!I$58</f>
        <v>5.2465525186997058E-4</v>
      </c>
      <c r="J10" s="163">
        <f>+'11生産者価格評価表'!J10/'11生産者価格評価表'!J$58</f>
        <v>3.4001201930089677E-3</v>
      </c>
      <c r="K10" s="163">
        <f>+'11生産者価格評価表'!K10/'11生産者価格評価表'!K$58</f>
        <v>5.3252913665093674E-3</v>
      </c>
      <c r="L10" s="163">
        <f>+'11生産者価格評価表'!L10/'11生産者価格評価表'!L$58</f>
        <v>0.57971750795663524</v>
      </c>
      <c r="M10" s="163">
        <f>+'11生産者価格評価表'!M10/'11生産者価格評価表'!M$58</f>
        <v>2.9955366503909175E-5</v>
      </c>
      <c r="N10" s="163">
        <f>+'11生産者価格評価表'!N10/'11生産者価格評価表'!N$58</f>
        <v>4.0925907736633597E-4</v>
      </c>
      <c r="O10" s="163">
        <f>+'11生産者価格評価表'!O10/'11生産者価格評価表'!O$58</f>
        <v>5.4351860079766244E-2</v>
      </c>
      <c r="P10" s="163">
        <f>+'11生産者価格評価表'!P10/'11生産者価格評価表'!P$58</f>
        <v>4.7555186629887142E-2</v>
      </c>
      <c r="Q10" s="163">
        <f>+'11生産者価格評価表'!Q10/'11生産者価格評価表'!Q$58</f>
        <v>3.1083872635797372E-2</v>
      </c>
      <c r="R10" s="163">
        <f>+'11生産者価格評価表'!R10/'11生産者価格評価表'!R$58</f>
        <v>9.8425840632716134E-3</v>
      </c>
      <c r="S10" s="163">
        <f>+'11生産者価格評価表'!S10/'11生産者価格評価表'!S$58</f>
        <v>2.6660490768468451E-4</v>
      </c>
      <c r="T10" s="163">
        <f>+'11生産者価格評価表'!T10/'11生産者価格評価表'!T$58</f>
        <v>4.826081375946605E-5</v>
      </c>
      <c r="U10" s="163">
        <f>+'11生産者価格評価表'!U10/'11生産者価格評価表'!U$58</f>
        <v>5.2072405922098667E-5</v>
      </c>
      <c r="V10" s="163">
        <f>+'11生産者価格評価表'!V10/'11生産者価格評価表'!V$58</f>
        <v>2.2648631645171437E-5</v>
      </c>
      <c r="W10" s="163">
        <f>+'11生産者価格評価表'!W10/'11生産者価格評価表'!W$58</f>
        <v>1.5043023045911306E-4</v>
      </c>
      <c r="X10" s="163">
        <f>+'11生産者価格評価表'!X10/'11生産者価格評価表'!X$58</f>
        <v>4.763422000023288E-5</v>
      </c>
      <c r="Y10" s="163">
        <f>+'11生産者価格評価表'!Y10/'11生産者価格評価表'!Y$58</f>
        <v>2.6428720090121935E-5</v>
      </c>
      <c r="Z10" s="163">
        <f>+'11生産者価格評価表'!Z10/'11生産者価格評価表'!Z$58</f>
        <v>1.304466158310826E-4</v>
      </c>
      <c r="AA10" s="163">
        <f>+'11生産者価格評価表'!AA10/'11生産者価格評価表'!AA$58</f>
        <v>1.0269638943863368E-4</v>
      </c>
      <c r="AB10" s="163">
        <f>+'11生産者価格評価表'!AB10/'11生産者価格評価表'!AB$58</f>
        <v>1.7764955427726831E-6</v>
      </c>
      <c r="AC10" s="163">
        <f>+'11生産者価格評価表'!AC10/'11生産者価格評価表'!AC$58</f>
        <v>6.0364299941026585E-4</v>
      </c>
      <c r="AD10" s="163">
        <f>+'11生産者価格評価表'!AD10/'11生産者価格評価表'!AD$58</f>
        <v>5.9875045066718089E-3</v>
      </c>
      <c r="AE10" s="163">
        <f>+'11生産者価格評価表'!AE10/'11生産者価格評価表'!AE$58</f>
        <v>0.33692270180996792</v>
      </c>
      <c r="AF10" s="163">
        <f>+'11生産者価格評価表'!AF10/'11生産者価格評価表'!AF$58</f>
        <v>0</v>
      </c>
      <c r="AG10" s="163">
        <f>+'11生産者価格評価表'!AG10/'11生産者価格評価表'!AG$58</f>
        <v>3.0964066201173539E-6</v>
      </c>
      <c r="AH10" s="163">
        <f>+'11生産者価格評価表'!AH10/'11生産者価格評価表'!AH$58</f>
        <v>2.4601677139745341E-6</v>
      </c>
      <c r="AI10" s="163">
        <f>+'11生産者価格評価表'!AI10/'11生産者価格評価表'!AI$58</f>
        <v>1.133445657798021E-6</v>
      </c>
      <c r="AJ10" s="163">
        <f>+'11生産者価格評価表'!AJ10/'11生産者価格評価表'!AJ$58</f>
        <v>8.5199867173407073E-7</v>
      </c>
      <c r="AK10" s="163">
        <f>+'11生産者価格評価表'!AK10/'11生産者価格評価表'!AK$58</f>
        <v>6.1642671522935035E-6</v>
      </c>
      <c r="AL10" s="163">
        <f>+'11生産者価格評価表'!AL10/'11生産者価格評価表'!AL$58</f>
        <v>0</v>
      </c>
      <c r="AM10" s="163">
        <f>+'11生産者価格評価表'!AM10/'11生産者価格評価表'!AM$58</f>
        <v>6.5840490438497664E-6</v>
      </c>
      <c r="AN10" s="163">
        <f>+'11生産者価格評価表'!AN10/'11生産者価格評価表'!AN$58</f>
        <v>7.0066004069509259E-5</v>
      </c>
      <c r="AO10" s="163">
        <f>+'11生産者価格評価表'!AO10/'11生産者価格評価表'!AO$58</f>
        <v>8.8038393827543009E-6</v>
      </c>
      <c r="AP10" s="163">
        <f>+'11生産者価格評価表'!AP10/'11生産者価格評価表'!AP$58</f>
        <v>5.7834948695580931E-5</v>
      </c>
      <c r="AQ10" s="163">
        <f>+'11生産者価格評価表'!AQ10/'11生産者価格評価表'!AQ$58</f>
        <v>7.0697374869637465E-6</v>
      </c>
      <c r="AR10" s="163">
        <f>+'11生産者価格評価表'!AR10/'11生産者価格評価表'!AR$58</f>
        <v>3.4598928859965292E-5</v>
      </c>
      <c r="AS10" s="163">
        <f>+'11生産者価格評価表'!AS10/'11生産者価格評価表'!AS$58</f>
        <v>0</v>
      </c>
      <c r="AT10" s="164">
        <f>+'11生産者価格評価表'!AT10/'11生産者価格評価表'!AT$58</f>
        <v>2.2159819524617379E-4</v>
      </c>
      <c r="AU10" s="170">
        <f>+'11生産者価格評価表'!AU10/'11生産者価格評価表'!AU$58</f>
        <v>1.7567707937928584E-2</v>
      </c>
    </row>
    <row r="11" spans="1:47" ht="17.5" customHeight="1" x14ac:dyDescent="0.3">
      <c r="A11" s="63">
        <v>5</v>
      </c>
      <c r="B11" s="184" t="s">
        <v>41</v>
      </c>
      <c r="C11" s="167" t="s">
        <v>94</v>
      </c>
      <c r="D11" s="163">
        <f>+'11生産者価格評価表'!D11/'11生産者価格評価表'!D$58</f>
        <v>0.10435858045266234</v>
      </c>
      <c r="E11" s="163">
        <f>+'11生産者価格評価表'!E11/'11生産者価格評価表'!E$58</f>
        <v>1.7824990997479292E-2</v>
      </c>
      <c r="F11" s="163">
        <f>+'11生産者価格評価表'!F11/'11生産者価格評価表'!F$58</f>
        <v>0.12335664335664336</v>
      </c>
      <c r="G11" s="163">
        <f>+'11生産者価格評価表'!G11/'11生産者価格評価表'!G$58</f>
        <v>0</v>
      </c>
      <c r="H11" s="163">
        <f>+'11生産者価格評価表'!H11/'11生産者価格評価表'!H$58</f>
        <v>0.21940069351367411</v>
      </c>
      <c r="I11" s="163">
        <f>+'11生産者価格評価表'!I11/'11生産者価格評価表'!I$58</f>
        <v>2.4460278634478357E-3</v>
      </c>
      <c r="J11" s="163">
        <f>+'11生産者価格評価表'!J11/'11生産者価格評価表'!J$58</f>
        <v>1.5228337543978388E-3</v>
      </c>
      <c r="K11" s="163">
        <f>+'11生産者価格評価表'!K11/'11生産者価格評価表'!K$58</f>
        <v>7.8468755311710912E-3</v>
      </c>
      <c r="L11" s="163">
        <f>+'11生産者価格評価表'!L11/'11生産者価格評価表'!L$58</f>
        <v>4.1987521308667063E-6</v>
      </c>
      <c r="M11" s="163">
        <f>+'11生産者価格評価表'!M11/'11生産者価格評価表'!M$58</f>
        <v>2.0202456479380605E-5</v>
      </c>
      <c r="N11" s="163">
        <f>+'11生産者価格評価表'!N11/'11生産者価格評価表'!N$58</f>
        <v>2.3386232992362056E-6</v>
      </c>
      <c r="O11" s="163">
        <f>+'11生産者価格評価表'!O11/'11生産者価格評価表'!O$58</f>
        <v>8.5202473485303883E-4</v>
      </c>
      <c r="P11" s="163">
        <f>+'11生産者価格評価表'!P11/'11生産者価格評価表'!P$58</f>
        <v>5.2718347603511787E-4</v>
      </c>
      <c r="Q11" s="163">
        <f>+'11生産者価格評価表'!Q11/'11生産者価格評価表'!Q$58</f>
        <v>1.7588339634356007E-6</v>
      </c>
      <c r="R11" s="163">
        <f>+'11生産者価格評価表'!R11/'11生産者価格評価表'!R$58</f>
        <v>0</v>
      </c>
      <c r="S11" s="163">
        <f>+'11生産者価格評価表'!S11/'11生産者価格評価表'!S$58</f>
        <v>0</v>
      </c>
      <c r="T11" s="163">
        <f>+'11生産者価格評価表'!T11/'11生産者価格評価表'!T$58</f>
        <v>0</v>
      </c>
      <c r="U11" s="163">
        <f>+'11生産者価格評価表'!U11/'11生産者価格評価表'!U$58</f>
        <v>0</v>
      </c>
      <c r="V11" s="163">
        <f>+'11生産者価格評価表'!V11/'11生産者価格評価表'!V$58</f>
        <v>0</v>
      </c>
      <c r="W11" s="163">
        <f>+'11生産者価格評価表'!W11/'11生産者価格評価表'!W$58</f>
        <v>0</v>
      </c>
      <c r="X11" s="163">
        <f>+'11生産者価格評価表'!X11/'11生産者価格評価表'!X$58</f>
        <v>0</v>
      </c>
      <c r="Y11" s="163">
        <f>+'11生産者価格評価表'!Y11/'11生産者価格評価表'!Y$58</f>
        <v>0</v>
      </c>
      <c r="Z11" s="163">
        <f>+'11生産者価格評価表'!Z11/'11生産者価格評価表'!Z$58</f>
        <v>0</v>
      </c>
      <c r="AA11" s="163">
        <f>+'11生産者価格評価表'!AA11/'11生産者価格評価表'!AA$58</f>
        <v>0</v>
      </c>
      <c r="AB11" s="163">
        <f>+'11生産者価格評価表'!AB11/'11生産者価格評価表'!AB$58</f>
        <v>0</v>
      </c>
      <c r="AC11" s="163">
        <f>+'11生産者価格評価表'!AC11/'11生産者価格評価表'!AC$58</f>
        <v>3.3450723815246297E-3</v>
      </c>
      <c r="AD11" s="163">
        <f>+'11生産者価格評価表'!AD11/'11生産者価格評価表'!AD$58</f>
        <v>1.5156606442267196E-5</v>
      </c>
      <c r="AE11" s="163">
        <f>+'11生産者価格評価表'!AE11/'11生産者価格評価表'!AE$58</f>
        <v>0</v>
      </c>
      <c r="AF11" s="163">
        <f>+'11生産者価格評価表'!AF11/'11生産者価格評価表'!AF$58</f>
        <v>0</v>
      </c>
      <c r="AG11" s="163">
        <f>+'11生産者価格評価表'!AG11/'11生産者価格評価表'!AG$58</f>
        <v>0</v>
      </c>
      <c r="AH11" s="163">
        <f>+'11生産者価格評価表'!AH11/'11生産者価格評価表'!AH$58</f>
        <v>1.3965069670502503E-4</v>
      </c>
      <c r="AI11" s="163">
        <f>+'11生産者価格評価表'!AI11/'11生産者価格評価表'!AI$58</f>
        <v>0</v>
      </c>
      <c r="AJ11" s="163">
        <f>+'11生産者価格評価表'!AJ11/'11生産者価格評価表'!AJ$58</f>
        <v>0</v>
      </c>
      <c r="AK11" s="163">
        <f>+'11生産者価格評価表'!AK11/'11生産者価格評価表'!AK$58</f>
        <v>1.4412643675124333E-4</v>
      </c>
      <c r="AL11" s="163">
        <f>+'11生産者価格評価表'!AL11/'11生産者価格評価表'!AL$58</f>
        <v>0</v>
      </c>
      <c r="AM11" s="163">
        <f>+'11生産者価格評価表'!AM11/'11生産者価格評価表'!AM$58</f>
        <v>2.4799918065167455E-4</v>
      </c>
      <c r="AN11" s="163">
        <f>+'11生産者価格評価表'!AN11/'11生産者価格評価表'!AN$58</f>
        <v>6.2311401727221686E-3</v>
      </c>
      <c r="AO11" s="163">
        <f>+'11生産者価格評価表'!AO11/'11生産者価格評価表'!AO$58</f>
        <v>8.1810387451291336E-3</v>
      </c>
      <c r="AP11" s="163">
        <f>+'11生産者価格評価表'!AP11/'11生産者価格評価表'!AP$58</f>
        <v>1.4651520336213834E-3</v>
      </c>
      <c r="AQ11" s="163">
        <f>+'11生産者価格評価表'!AQ11/'11生産者価格評価表'!AQ$58</f>
        <v>5.4733451511977387E-6</v>
      </c>
      <c r="AR11" s="163">
        <f>+'11生産者価格評価表'!AR11/'11生産者価格評価表'!AR$58</f>
        <v>0.12432714892342045</v>
      </c>
      <c r="AS11" s="163">
        <f>+'11生産者価格評価表'!AS11/'11生産者価格評価表'!AS$58</f>
        <v>0</v>
      </c>
      <c r="AT11" s="164">
        <f>+'11生産者価格評価表'!AT11/'11生産者価格評価表'!AT$58</f>
        <v>3.0515161312587866E-3</v>
      </c>
      <c r="AU11" s="170">
        <f>+'11生産者価格評価表'!AU11/'11生産者価格評価表'!AU$58</f>
        <v>1.1901000265230858E-2</v>
      </c>
    </row>
    <row r="12" spans="1:47" ht="17.5" customHeight="1" x14ac:dyDescent="0.3">
      <c r="A12" s="63">
        <v>6</v>
      </c>
      <c r="B12" s="184" t="s">
        <v>42</v>
      </c>
      <c r="C12" s="167" t="s">
        <v>95</v>
      </c>
      <c r="D12" s="163">
        <f>+'11生産者価格評価表'!D12/'11生産者価格評価表'!D$58</f>
        <v>3.7573969419502969E-3</v>
      </c>
      <c r="E12" s="163">
        <f>+'11生産者価格評価表'!E12/'11生産者価格評価表'!E$58</f>
        <v>1.2603528988116672E-3</v>
      </c>
      <c r="F12" s="163">
        <f>+'11生産者価格評価表'!F12/'11生産者価格評価表'!F$58</f>
        <v>1.431659249841068E-2</v>
      </c>
      <c r="G12" s="163">
        <f>+'11生産者価格評価表'!G12/'11生産者価格評価表'!G$58</f>
        <v>3.8560411311053984E-3</v>
      </c>
      <c r="H12" s="163">
        <f>+'11生産者価格評価表'!H12/'11生産者価格評価表'!H$58</f>
        <v>1.0473008983020481E-3</v>
      </c>
      <c r="I12" s="163">
        <f>+'11生産者価格評価表'!I12/'11生産者価格評価表'!I$58</f>
        <v>0.22434683966110106</v>
      </c>
      <c r="J12" s="163">
        <f>+'11生産者価格評価表'!J12/'11生産者価格評価表'!J$58</f>
        <v>5.1971807154401342E-3</v>
      </c>
      <c r="K12" s="163">
        <f>+'11生産者価格評価表'!K12/'11生産者価格評価表'!K$58</f>
        <v>1.4036059179249763E-3</v>
      </c>
      <c r="L12" s="163">
        <f>+'11生産者価格評価表'!L12/'11生産者価格評価表'!L$58</f>
        <v>2.4142824752483563E-5</v>
      </c>
      <c r="M12" s="163">
        <f>+'11生産者価格評価表'!M12/'11生産者価格評価表'!M$58</f>
        <v>1.0463479183458507E-3</v>
      </c>
      <c r="N12" s="163">
        <f>+'11生産者価格評価表'!N12/'11生産者価格評価表'!N$58</f>
        <v>2.041384277903284E-2</v>
      </c>
      <c r="O12" s="163">
        <f>+'11生産者価格評価表'!O12/'11生産者価格評価表'!O$58</f>
        <v>4.6626138864350342E-3</v>
      </c>
      <c r="P12" s="163">
        <f>+'11生産者価格評価表'!P12/'11生産者価格評価表'!P$58</f>
        <v>4.5874211247968148E-3</v>
      </c>
      <c r="Q12" s="163">
        <f>+'11生産者価格評価表'!Q12/'11生産者価格評価表'!Q$58</f>
        <v>3.9661705875472796E-4</v>
      </c>
      <c r="R12" s="163">
        <f>+'11生産者価格評価表'!R12/'11生産者価格評価表'!R$58</f>
        <v>1.0601592691714405E-3</v>
      </c>
      <c r="S12" s="163">
        <f>+'11生産者価格評価表'!S12/'11生産者価格評価表'!S$58</f>
        <v>1.2504398532146987E-3</v>
      </c>
      <c r="T12" s="163">
        <f>+'11生産者価格評価表'!T12/'11生産者価格評価表'!T$58</f>
        <v>1.233217815428058E-3</v>
      </c>
      <c r="U12" s="163">
        <f>+'11生産者価格評価表'!U12/'11生産者価格評価表'!U$58</f>
        <v>1.0869482789564286E-3</v>
      </c>
      <c r="V12" s="163">
        <f>+'11生産者価格評価表'!V12/'11生産者価格評価表'!V$58</f>
        <v>1.1726958162944323E-3</v>
      </c>
      <c r="W12" s="163">
        <f>+'11生産者価格評価表'!W12/'11生産者価格評価表'!W$58</f>
        <v>4.1449314269580229E-3</v>
      </c>
      <c r="X12" s="163">
        <f>+'11生産者価格評価表'!X12/'11生産者価格評価表'!X$58</f>
        <v>2.1879985053440301E-3</v>
      </c>
      <c r="Y12" s="163">
        <f>+'11生産者価格評価表'!Y12/'11生産者価格評価表'!Y$58</f>
        <v>1.6914380857678039E-3</v>
      </c>
      <c r="Z12" s="163">
        <f>+'11生産者価格評価表'!Z12/'11生産者価格評価表'!Z$58</f>
        <v>1.7140365054669634E-3</v>
      </c>
      <c r="AA12" s="163">
        <f>+'11生産者価格評価表'!AA12/'11生産者価格評価表'!AA$58</f>
        <v>7.0146855836897249E-4</v>
      </c>
      <c r="AB12" s="163">
        <f>+'11生産者価格評価表'!AB12/'11生産者価格評価表'!AB$58</f>
        <v>8.0475248087602546E-4</v>
      </c>
      <c r="AC12" s="163">
        <f>+'11生産者価格評価表'!AC12/'11生産者価格評価表'!AC$58</f>
        <v>3.5856950517964637E-3</v>
      </c>
      <c r="AD12" s="163">
        <f>+'11生産者価格評価表'!AD12/'11生産者価格評価表'!AD$58</f>
        <v>3.0800159176615741E-3</v>
      </c>
      <c r="AE12" s="163">
        <f>+'11生産者価格評価表'!AE12/'11生産者価格評価表'!AE$58</f>
        <v>1.3852447410537982E-4</v>
      </c>
      <c r="AF12" s="163">
        <f>+'11生産者価格評価表'!AF12/'11生産者価格評価表'!AF$58</f>
        <v>1.0269742812885967E-3</v>
      </c>
      <c r="AG12" s="163">
        <f>+'11生産者価格評価表'!AG12/'11生産者価格評価表'!AG$58</f>
        <v>1.969314610394637E-3</v>
      </c>
      <c r="AH12" s="163">
        <f>+'11生産者価格評価表'!AH12/'11生産者価格評価表'!AH$58</f>
        <v>4.0834442579540838E-3</v>
      </c>
      <c r="AI12" s="163">
        <f>+'11生産者価格評価表'!AI12/'11生産者価格評価表'!AI$58</f>
        <v>1.4213408548787185E-3</v>
      </c>
      <c r="AJ12" s="163">
        <f>+'11生産者価格評価表'!AJ12/'11生産者価格評価表'!AJ$58</f>
        <v>2.6411958823756193E-5</v>
      </c>
      <c r="AK12" s="163">
        <f>+'11生産者価格評価表'!AK12/'11生産者価格評価表'!AK$58</f>
        <v>1.6335307953577786E-3</v>
      </c>
      <c r="AL12" s="163">
        <f>+'11生産者価格評価表'!AL12/'11生産者価格評価表'!AL$58</f>
        <v>9.7187886919181251E-4</v>
      </c>
      <c r="AM12" s="163">
        <f>+'11生産者価格評価表'!AM12/'11生産者価格評価表'!AM$58</f>
        <v>3.8524002516569858E-3</v>
      </c>
      <c r="AN12" s="163">
        <f>+'11生産者価格評価表'!AN12/'11生産者価格評価表'!AN$58</f>
        <v>4.207116370479993E-4</v>
      </c>
      <c r="AO12" s="163">
        <f>+'11生産者価格評価表'!AO12/'11生産者価格評価表'!AO$58</f>
        <v>2.8268844263205262E-3</v>
      </c>
      <c r="AP12" s="163">
        <f>+'11生産者価格評価表'!AP12/'11生産者価格評価表'!AP$58</f>
        <v>2.3399056326420451E-2</v>
      </c>
      <c r="AQ12" s="163">
        <f>+'11生産者価格評価表'!AQ12/'11生産者価格評価表'!AQ$58</f>
        <v>1.7496459999995439E-3</v>
      </c>
      <c r="AR12" s="163">
        <f>+'11生産者価格評価表'!AR12/'11生産者価格評価表'!AR$58</f>
        <v>3.7495251564531461E-3</v>
      </c>
      <c r="AS12" s="163">
        <f>+'11生産者価格評価表'!AS12/'11生産者価格評価表'!AS$58</f>
        <v>1.9509792373834177E-2</v>
      </c>
      <c r="AT12" s="164">
        <f>+'11生産者価格評価表'!AT12/'11生産者価格評価表'!AT$58</f>
        <v>5.0858602187646451E-4</v>
      </c>
      <c r="AU12" s="170">
        <f>+'11生産者価格評価表'!AU12/'11生産者価格評価表'!AU$58</f>
        <v>2.8225156840471972E-3</v>
      </c>
    </row>
    <row r="13" spans="1:47" ht="17.5" customHeight="1" x14ac:dyDescent="0.3">
      <c r="A13" s="63">
        <v>7</v>
      </c>
      <c r="B13" s="184" t="s">
        <v>43</v>
      </c>
      <c r="C13" s="167" t="s">
        <v>96</v>
      </c>
      <c r="D13" s="163">
        <f>+'11生産者価格評価表'!D13/'11生産者価格評価表'!D$58</f>
        <v>2.884183438614394E-2</v>
      </c>
      <c r="E13" s="163">
        <f>+'11生産者価格評価表'!E13/'11生産者価格評価表'!E$58</f>
        <v>6.481814908174289E-3</v>
      </c>
      <c r="F13" s="163">
        <f>+'11生産者価格評価表'!F13/'11生産者価格評価表'!F$58</f>
        <v>2.6446280991735539E-3</v>
      </c>
      <c r="G13" s="163">
        <f>+'11生産者価格評価表'!G13/'11生産者価格評価表'!G$58</f>
        <v>2.056555269922879E-3</v>
      </c>
      <c r="H13" s="163">
        <f>+'11生産者価格評価表'!H13/'11生産者価格評価表'!H$58</f>
        <v>1.6720528503684148E-2</v>
      </c>
      <c r="I13" s="163">
        <f>+'11生産者価格評価表'!I13/'11生産者価格評価表'!I$58</f>
        <v>6.4447516749973413E-3</v>
      </c>
      <c r="J13" s="163">
        <f>+'11生産者価格評価表'!J13/'11生産者価格評価表'!J$58</f>
        <v>0.29886195891266171</v>
      </c>
      <c r="K13" s="163">
        <f>+'11生産者価格評価表'!K13/'11生産者価格評価表'!K$58</f>
        <v>1.3572571332444324E-2</v>
      </c>
      <c r="L13" s="163">
        <f>+'11生産者価格評価表'!L13/'11生産者価格評価表'!L$58</f>
        <v>1.3645944425316796E-5</v>
      </c>
      <c r="M13" s="163">
        <f>+'11生産者価格評価表'!M13/'11生産者価格評価表'!M$58</f>
        <v>6.9433753010340171E-3</v>
      </c>
      <c r="N13" s="163">
        <f>+'11生産者価格評価表'!N13/'11生産者価格評価表'!N$58</f>
        <v>5.3320611222585487E-3</v>
      </c>
      <c r="O13" s="163">
        <f>+'11生産者価格評価表'!O13/'11生産者価格評価表'!O$58</f>
        <v>6.8616740456538899E-2</v>
      </c>
      <c r="P13" s="163">
        <f>+'11生産者価格評価表'!P13/'11生産者価格評価表'!P$58</f>
        <v>1.6398180754566033E-2</v>
      </c>
      <c r="Q13" s="163">
        <f>+'11生産者価格評価表'!Q13/'11生産者価格評価表'!Q$58</f>
        <v>4.241721241818857E-4</v>
      </c>
      <c r="R13" s="163">
        <f>+'11生産者価格評価表'!R13/'11生産者価格評価表'!R$58</f>
        <v>1.9717872268522809E-3</v>
      </c>
      <c r="S13" s="163">
        <f>+'11生産者価格評価表'!S13/'11生産者価格評価表'!S$58</f>
        <v>4.6229470524448658E-3</v>
      </c>
      <c r="T13" s="163">
        <f>+'11生産者価格評価表'!T13/'11生産者価格評価表'!T$58</f>
        <v>1.4324220254139392E-3</v>
      </c>
      <c r="U13" s="163">
        <f>+'11生産者価格評価表'!U13/'11生産者価格評価表'!U$58</f>
        <v>1.7689451293342062E-3</v>
      </c>
      <c r="V13" s="163">
        <f>+'11生産者価格評価表'!V13/'11生産者価格評価表'!V$58</f>
        <v>4.3443430848275136E-3</v>
      </c>
      <c r="W13" s="163">
        <f>+'11生産者価格評価表'!W13/'11生産者価格評価表'!W$58</f>
        <v>4.3532194383629486E-3</v>
      </c>
      <c r="X13" s="163">
        <f>+'11生産者価格評価表'!X13/'11生産者価格評価表'!X$58</f>
        <v>6.8243959187000306E-3</v>
      </c>
      <c r="Y13" s="163">
        <f>+'11生産者価格評価表'!Y13/'11生産者価格評価表'!Y$58</f>
        <v>4.7902055163346006E-3</v>
      </c>
      <c r="Z13" s="163">
        <f>+'11生産者価格評価表'!Z13/'11生産者価格評価表'!Z$58</f>
        <v>1.0320556853075783E-3</v>
      </c>
      <c r="AA13" s="163">
        <f>+'11生産者価格評価表'!AA13/'11生産者価格評価表'!AA$58</f>
        <v>3.620482881904374E-4</v>
      </c>
      <c r="AB13" s="163">
        <f>+'11生産者価格評価表'!AB13/'11生産者価格評価表'!AB$58</f>
        <v>2.2561493393213079E-3</v>
      </c>
      <c r="AC13" s="163">
        <f>+'11生産者価格評価表'!AC13/'11生産者価格評価表'!AC$58</f>
        <v>8.5304213817582977E-2</v>
      </c>
      <c r="AD13" s="163">
        <f>+'11生産者価格評価表'!AD13/'11生産者価格評価表'!AD$58</f>
        <v>5.6578966887007177E-2</v>
      </c>
      <c r="AE13" s="163">
        <f>+'11生産者価格評価表'!AE13/'11生産者価格評価表'!AE$58</f>
        <v>2.4044986206336037E-3</v>
      </c>
      <c r="AF13" s="163">
        <f>+'11生産者価格評価表'!AF13/'11生産者価格評価表'!AF$58</f>
        <v>3.3675203177137708E-3</v>
      </c>
      <c r="AG13" s="163">
        <f>+'11生産者価格評価表'!AG13/'11生産者価格評価表'!AG$58</f>
        <v>3.6135065256769519E-3</v>
      </c>
      <c r="AH13" s="163">
        <f>+'11生産者価格評価表'!AH13/'11生産者価格評価表'!AH$58</f>
        <v>8.1023452923533069E-3</v>
      </c>
      <c r="AI13" s="163">
        <f>+'11生産者価格評価表'!AI13/'11生産者価格評価表'!AI$58</f>
        <v>4.4198713425833832E-3</v>
      </c>
      <c r="AJ13" s="163">
        <f>+'11生産者価格評価表'!AJ13/'11生産者価格評価表'!AJ$58</f>
        <v>4.2962033022190518E-4</v>
      </c>
      <c r="AK13" s="163">
        <f>+'11生産者価格評価表'!AK13/'11生産者価格評価表'!AK$58</f>
        <v>2.5983853729572427E-3</v>
      </c>
      <c r="AL13" s="163">
        <f>+'11生産者価格評価表'!AL13/'11生産者価格評価表'!AL$58</f>
        <v>1.2582663536115217E-2</v>
      </c>
      <c r="AM13" s="163">
        <f>+'11生産者価格評価表'!AM13/'11生産者価格評価表'!AM$58</f>
        <v>1.3416828829356079E-3</v>
      </c>
      <c r="AN13" s="163">
        <f>+'11生産者価格評価表'!AN13/'11生産者価格評価表'!AN$58</f>
        <v>7.7246191423479245E-3</v>
      </c>
      <c r="AO13" s="163">
        <f>+'11生産者価格評価表'!AO13/'11生産者価格評価表'!AO$58</f>
        <v>5.2314685570876446E-3</v>
      </c>
      <c r="AP13" s="163">
        <f>+'11生産者価格評価表'!AP13/'11生産者価格評価表'!AP$58</f>
        <v>1.803486483490532E-2</v>
      </c>
      <c r="AQ13" s="163">
        <f>+'11生産者価格評価表'!AQ13/'11生産者価格評価表'!AQ$58</f>
        <v>3.0128484496863886E-3</v>
      </c>
      <c r="AR13" s="163">
        <f>+'11生産者価格評価表'!AR13/'11生産者価格評価表'!AR$58</f>
        <v>5.6852817226699676E-3</v>
      </c>
      <c r="AS13" s="163">
        <f>+'11生産者価格評価表'!AS13/'11生産者価格評価表'!AS$58</f>
        <v>0.43193523862553407</v>
      </c>
      <c r="AT13" s="164">
        <f>+'11生産者価格評価表'!AT13/'11生産者価格評価表'!AT$58</f>
        <v>1.2097081806061618E-3</v>
      </c>
      <c r="AU13" s="170">
        <f>+'11生産者価格評価表'!AU13/'11生産者価格評価表'!AU$58</f>
        <v>1.0403410715883762E-2</v>
      </c>
    </row>
    <row r="14" spans="1:47" ht="17.5" customHeight="1" x14ac:dyDescent="0.3">
      <c r="A14" s="63">
        <v>8</v>
      </c>
      <c r="B14" s="184" t="s">
        <v>44</v>
      </c>
      <c r="C14" s="167" t="s">
        <v>97</v>
      </c>
      <c r="D14" s="163">
        <f>+'11生産者価格評価表'!D14/'11生産者価格評価表'!D$58</f>
        <v>5.5864589514782792E-2</v>
      </c>
      <c r="E14" s="163">
        <f>+'11生産者価格評価表'!E14/'11生産者価格評価表'!E$58</f>
        <v>5.4015124234785738E-4</v>
      </c>
      <c r="F14" s="163">
        <f>+'11生産者価格評価表'!F14/'11生産者価格評価表'!F$58</f>
        <v>1.1951684678957407E-2</v>
      </c>
      <c r="G14" s="163">
        <f>+'11生産者価格評価表'!G14/'11生産者価格評価表'!G$58</f>
        <v>1.9280205655526992E-2</v>
      </c>
      <c r="H14" s="163">
        <f>+'11生産者価格評価表'!H14/'11生産者価格評価表'!H$58</f>
        <v>1.1399659366403367E-2</v>
      </c>
      <c r="I14" s="163">
        <f>+'11生産者価格評価表'!I14/'11生産者価格評価表'!I$58</f>
        <v>0.13206423481867488</v>
      </c>
      <c r="J14" s="163">
        <f>+'11生産者価格評価表'!J14/'11生産者価格評価表'!J$58</f>
        <v>2.9838206206860337E-2</v>
      </c>
      <c r="K14" s="163">
        <f>+'11生産者価格評価表'!K14/'11生産者価格評価表'!K$58</f>
        <v>0.37980857689079384</v>
      </c>
      <c r="L14" s="163">
        <f>+'11生産者価格評価表'!L14/'11生産者価格評価表'!L$58</f>
        <v>1.9986060142925524E-3</v>
      </c>
      <c r="M14" s="163">
        <f>+'11生産者価格評価表'!M14/'11生産者価格評価表'!M$58</f>
        <v>0.20102907133487383</v>
      </c>
      <c r="N14" s="163">
        <f>+'11生産者価格評価表'!N14/'11生産者価格評価表'!N$58</f>
        <v>0.1681867718111702</v>
      </c>
      <c r="O14" s="163">
        <f>+'11生産者価格評価表'!O14/'11生産者価格評価表'!O$58</f>
        <v>1.8964084282495859E-2</v>
      </c>
      <c r="P14" s="163">
        <f>+'11生産者価格評価表'!P14/'11生産者価格評価表'!P$58</f>
        <v>4.5434891684605551E-2</v>
      </c>
      <c r="Q14" s="163">
        <f>+'11生産者価格評価表'!Q14/'11生産者価格評価表'!Q$58</f>
        <v>3.9242517114187313E-3</v>
      </c>
      <c r="R14" s="163">
        <f>+'11生産者価格評価表'!R14/'11生産者価格評価表'!R$58</f>
        <v>5.0228111390307585E-3</v>
      </c>
      <c r="S14" s="163">
        <f>+'11生産者価格評価表'!S14/'11生産者価格評価表'!S$58</f>
        <v>7.4766069902550076E-3</v>
      </c>
      <c r="T14" s="163">
        <f>+'11生産者価格評価表'!T14/'11生産者価格評価表'!T$58</f>
        <v>5.7800025670645613E-3</v>
      </c>
      <c r="U14" s="163">
        <f>+'11生産者価格評価表'!U14/'11生産者価格評価表'!U$58</f>
        <v>4.1420312788325673E-3</v>
      </c>
      <c r="V14" s="163">
        <f>+'11生産者価格評価表'!V14/'11生産者価格評価表'!V$58</f>
        <v>1.9400650099612036E-2</v>
      </c>
      <c r="W14" s="163">
        <f>+'11生産者価格評価表'!W14/'11生産者価格評価表'!W$58</f>
        <v>1.7116645915009235E-2</v>
      </c>
      <c r="X14" s="163">
        <f>+'11生産者価格評価表'!X14/'11生産者価格評価表'!X$58</f>
        <v>9.863988423826001E-3</v>
      </c>
      <c r="Y14" s="163">
        <f>+'11生産者価格評価表'!Y14/'11生産者価格評価表'!Y$58</f>
        <v>1.1562565039428346E-2</v>
      </c>
      <c r="Z14" s="163">
        <f>+'11生産者価格評価表'!Z14/'11生産者価格評価表'!Z$58</f>
        <v>1.0394772231770993E-2</v>
      </c>
      <c r="AA14" s="163">
        <f>+'11生産者価格評価表'!AA14/'11生産者価格評価表'!AA$58</f>
        <v>2.1096275254173565E-3</v>
      </c>
      <c r="AB14" s="163">
        <f>+'11生産者価格評価表'!AB14/'11生産者価格評価表'!AB$58</f>
        <v>6.0631792874831676E-3</v>
      </c>
      <c r="AC14" s="163">
        <f>+'11生産者価格評価表'!AC14/'11生産者価格評価表'!AC$58</f>
        <v>3.7869557476827895E-2</v>
      </c>
      <c r="AD14" s="163">
        <f>+'11生産者価格評価表'!AD14/'11生産者価格評価表'!AD$58</f>
        <v>5.5634420072764607E-3</v>
      </c>
      <c r="AE14" s="163">
        <f>+'11生産者価格評価表'!AE14/'11生産者価格評価表'!AE$58</f>
        <v>8.740843200007361E-4</v>
      </c>
      <c r="AF14" s="163">
        <f>+'11生産者価格評価表'!AF14/'11生産者価格評価表'!AF$58</f>
        <v>9.2666516544180361E-3</v>
      </c>
      <c r="AG14" s="163">
        <f>+'11生産者価格評価表'!AG14/'11生産者価格評価表'!AG$58</f>
        <v>1.4599557213853323E-2</v>
      </c>
      <c r="AH14" s="163">
        <f>+'11生産者価格評価表'!AH14/'11生産者価格評価表'!AH$58</f>
        <v>8.2487976292087312E-6</v>
      </c>
      <c r="AI14" s="163">
        <f>+'11生産者価格評価表'!AI14/'11生産者価格評価表'!AI$58</f>
        <v>2.096874466926339E-5</v>
      </c>
      <c r="AJ14" s="163">
        <f>+'11生産者価格評価表'!AJ14/'11生産者価格評価表'!AJ$58</f>
        <v>3.4718945873163385E-5</v>
      </c>
      <c r="AK14" s="163">
        <f>+'11生産者価格評価表'!AK14/'11生産者価格評価表'!AK$58</f>
        <v>3.4989554502542174E-4</v>
      </c>
      <c r="AL14" s="163">
        <f>+'11生産者価格評価表'!AL14/'11生産者価格評価表'!AL$58</f>
        <v>1.0965211954068682E-3</v>
      </c>
      <c r="AM14" s="163">
        <f>+'11生産者価格評価表'!AM14/'11生産者価格評価表'!AM$58</f>
        <v>8.764100838368912E-4</v>
      </c>
      <c r="AN14" s="163">
        <f>+'11生産者価格評価表'!AN14/'11生産者価格評価表'!AN$58</f>
        <v>1.350096151388017E-2</v>
      </c>
      <c r="AO14" s="163">
        <f>+'11生産者価格評価表'!AO14/'11生産者価格評価表'!AO$58</f>
        <v>0.13146148561665641</v>
      </c>
      <c r="AP14" s="163">
        <f>+'11生産者価格評価表'!AP14/'11生産者価格評価表'!AP$58</f>
        <v>2.2893000525334118E-3</v>
      </c>
      <c r="AQ14" s="163">
        <f>+'11生産者価格評価表'!AQ14/'11生産者価格評価表'!AQ$58</f>
        <v>3.847989697339977E-3</v>
      </c>
      <c r="AR14" s="163">
        <f>+'11生産者価格評価表'!AR14/'11生産者価格評価表'!AR$58</f>
        <v>7.8921226799545576E-3</v>
      </c>
      <c r="AS14" s="163">
        <f>+'11生産者価格評価表'!AS14/'11生産者価格評価表'!AS$58</f>
        <v>9.3372881174442392E-3</v>
      </c>
      <c r="AT14" s="164">
        <f>+'11生産者価格評価表'!AT14/'11生産者価格評価表'!AT$58</f>
        <v>7.3018421712263823E-3</v>
      </c>
      <c r="AU14" s="170">
        <f>+'11生産者価格評価表'!AU14/'11生産者価格評価表'!AU$58</f>
        <v>2.2729213373489869E-2</v>
      </c>
    </row>
    <row r="15" spans="1:47" ht="17.5" customHeight="1" x14ac:dyDescent="0.3">
      <c r="A15" s="63">
        <v>9</v>
      </c>
      <c r="B15" s="184" t="s">
        <v>45</v>
      </c>
      <c r="C15" s="167" t="s">
        <v>98</v>
      </c>
      <c r="D15" s="163">
        <f>+'11生産者価格評価表'!D15/'11生産者価格評価表'!D$58</f>
        <v>1.0770280238033177E-2</v>
      </c>
      <c r="E15" s="163">
        <f>+'11生産者価格評価表'!E15/'11生産者価格評価表'!E$58</f>
        <v>9.1825711199135761E-3</v>
      </c>
      <c r="F15" s="163">
        <f>+'11生産者価格評価表'!F15/'11生産者価格評価表'!F$58</f>
        <v>4.2492053401144307E-2</v>
      </c>
      <c r="G15" s="163">
        <f>+'11生産者価格評価表'!G15/'11生産者価格評価表'!G$58</f>
        <v>2.7249357326478148E-2</v>
      </c>
      <c r="H15" s="163">
        <f>+'11生産者価格評価表'!H15/'11生産者価格評価表'!H$58</f>
        <v>5.5331414718002101E-3</v>
      </c>
      <c r="I15" s="163">
        <f>+'11生産者価格評価表'!I15/'11生産者価格評価表'!I$58</f>
        <v>7.8733737459675997E-3</v>
      </c>
      <c r="J15" s="163">
        <f>+'11生産者価格評価表'!J15/'11生産者価格評価表'!J$58</f>
        <v>3.1506905263403561E-3</v>
      </c>
      <c r="K15" s="163">
        <f>+'11生産者価格評価表'!K15/'11生産者価格評価表'!K$58</f>
        <v>3.5680678777513568E-2</v>
      </c>
      <c r="L15" s="163">
        <f>+'11生産者価格評価表'!L15/'11生産者価格評価表'!L$58</f>
        <v>6.1987227396017905E-2</v>
      </c>
      <c r="M15" s="163">
        <f>+'11生産者価格評価表'!M15/'11生産者価格評価表'!M$58</f>
        <v>9.9897664108385478E-4</v>
      </c>
      <c r="N15" s="163">
        <f>+'11生産者価格評価表'!N15/'11生産者価格評価表'!N$58</f>
        <v>5.0701353127440936E-3</v>
      </c>
      <c r="O15" s="163">
        <f>+'11生産者価格評価表'!O15/'11生産者価格評価表'!O$58</f>
        <v>4.5026632306896172E-2</v>
      </c>
      <c r="P15" s="163">
        <f>+'11生産者価格評価表'!P15/'11生産者価格評価表'!P$58</f>
        <v>2.2449229687828767E-2</v>
      </c>
      <c r="Q15" s="163">
        <f>+'11生産者価格評価表'!Q15/'11生産者価格評価表'!Q$58</f>
        <v>1.6522193113520128E-2</v>
      </c>
      <c r="R15" s="163">
        <f>+'11生産者価格評価表'!R15/'11生産者価格評価表'!R$58</f>
        <v>3.4107694739538763E-3</v>
      </c>
      <c r="S15" s="163">
        <f>+'11生産者価格評価表'!S15/'11生産者価格評価表'!S$58</f>
        <v>2.6175754572678113E-3</v>
      </c>
      <c r="T15" s="163">
        <f>+'11生産者価格評価表'!T15/'11生産者価格評価表'!T$58</f>
        <v>8.3788987293030419E-4</v>
      </c>
      <c r="U15" s="163">
        <f>+'11生産者価格評価表'!U15/'11生産者価格評価表'!U$58</f>
        <v>1.3852271089956345E-3</v>
      </c>
      <c r="V15" s="163">
        <f>+'11生産者価格評価表'!V15/'11生産者価格評価表'!V$58</f>
        <v>6.5009961203732827E-4</v>
      </c>
      <c r="W15" s="163">
        <f>+'11生産者価格評価表'!W15/'11生産者価格評価表'!W$58</f>
        <v>1.4765305697371405E-3</v>
      </c>
      <c r="X15" s="163">
        <f>+'11生産者価格評価表'!X15/'11生産者価格評価表'!X$58</f>
        <v>1.0574796840051698E-3</v>
      </c>
      <c r="Y15" s="163">
        <f>+'11生産者価格評価表'!Y15/'11生産者価格評価表'!Y$58</f>
        <v>4.162523414194205E-4</v>
      </c>
      <c r="Z15" s="163">
        <f>+'11生産者価格評価表'!Z15/'11生産者価格評価表'!Z$58</f>
        <v>1.6023746950317639E-3</v>
      </c>
      <c r="AA15" s="163">
        <f>+'11生産者価格評価表'!AA15/'11生産者価格評価表'!AA$58</f>
        <v>7.5594986327455274E-3</v>
      </c>
      <c r="AB15" s="163">
        <f>+'11生産者価格評価表'!AB15/'11生産者価格評価表'!AB$58</f>
        <v>3.0857727577961506E-3</v>
      </c>
      <c r="AC15" s="163">
        <f>+'11生産者価格評価表'!AC15/'11生産者価格評価表'!AC$58</f>
        <v>1.9541898944042016E-3</v>
      </c>
      <c r="AD15" s="163">
        <f>+'11生産者価格評価表'!AD15/'11生産者価格評価表'!AD$58</f>
        <v>1.1949533015281084E-2</v>
      </c>
      <c r="AE15" s="163">
        <f>+'11生産者価格評価表'!AE15/'11生産者価格評価表'!AE$58</f>
        <v>5.0338567104884498E-2</v>
      </c>
      <c r="AF15" s="163">
        <f>+'11生産者価格評価表'!AF15/'11生産者価格評価表'!AF$58</f>
        <v>1.3859034985363058E-2</v>
      </c>
      <c r="AG15" s="163">
        <f>+'11生産者価格評価表'!AG15/'11生産者価格評価表'!AG$58</f>
        <v>1.1397872768651979E-2</v>
      </c>
      <c r="AH15" s="163">
        <f>+'11生産者価格評価表'!AH15/'11生産者価格評価表'!AH$58</f>
        <v>1.4509200882534517E-3</v>
      </c>
      <c r="AI15" s="163">
        <f>+'11生産者価格評価表'!AI15/'11生産者価格評価表'!AI$58</f>
        <v>4.6301255121049164E-4</v>
      </c>
      <c r="AJ15" s="163">
        <f>+'11生産者価格評価表'!AJ15/'11生産者価格評価表'!AJ$58</f>
        <v>3.9000239198627089E-4</v>
      </c>
      <c r="AK15" s="163">
        <f>+'11生産者価格評価表'!AK15/'11生産者価格評価表'!AK$58</f>
        <v>9.5945057006262019E-2</v>
      </c>
      <c r="AL15" s="163">
        <f>+'11生産者価格評価表'!AL15/'11生産者価格評価表'!AL$58</f>
        <v>7.6317543925032399E-4</v>
      </c>
      <c r="AM15" s="163">
        <f>+'11生産者価格評価表'!AM15/'11生産者価格評価表'!AM$58</f>
        <v>8.1510527162860103E-3</v>
      </c>
      <c r="AN15" s="163">
        <f>+'11生産者価格評価表'!AN15/'11生産者価格評価表'!AN$58</f>
        <v>3.3956762963236495E-3</v>
      </c>
      <c r="AO15" s="163">
        <f>+'11生産者価格評価表'!AO15/'11生産者価格評価表'!AO$58</f>
        <v>2.2526469027099069E-3</v>
      </c>
      <c r="AP15" s="163">
        <f>+'11生産者価格評価表'!AP15/'11生産者価格評価表'!AP$58</f>
        <v>3.4363598683291E-3</v>
      </c>
      <c r="AQ15" s="163">
        <f>+'11生産者価格評価表'!AQ15/'11生産者価格評価表'!AQ$58</f>
        <v>2.165620231490572E-3</v>
      </c>
      <c r="AR15" s="163">
        <f>+'11生産者価格評価表'!AR15/'11生産者価格評価表'!AR$58</f>
        <v>5.3403625040350554E-3</v>
      </c>
      <c r="AS15" s="163">
        <f>+'11生産者価格評価表'!AS15/'11生産者価格評価表'!AS$58</f>
        <v>0</v>
      </c>
      <c r="AT15" s="164">
        <f>+'11生産者価格評価表'!AT15/'11生産者価格評価表'!AT$58</f>
        <v>1.9362596404296824E-2</v>
      </c>
      <c r="AU15" s="170">
        <f>+'11生産者価格評価表'!AU15/'11生産者価格評価表'!AU$58</f>
        <v>1.0023847480253671E-2</v>
      </c>
    </row>
    <row r="16" spans="1:47" ht="17.5" customHeight="1" x14ac:dyDescent="0.3">
      <c r="A16" s="63">
        <v>10</v>
      </c>
      <c r="B16" s="184" t="s">
        <v>46</v>
      </c>
      <c r="C16" s="167" t="s">
        <v>232</v>
      </c>
      <c r="D16" s="163">
        <f>+'11生産者価格評価表'!D16/'11生産者価格評価表'!D$58</f>
        <v>1.4297519286122311E-2</v>
      </c>
      <c r="E16" s="163">
        <f>+'11生産者価格評価表'!E16/'11生産者価格評価表'!E$58</f>
        <v>8.6424198775657182E-3</v>
      </c>
      <c r="F16" s="163">
        <f>+'11生産者価格評価表'!F16/'11生産者価格評価表'!F$58</f>
        <v>1.0375079465988557E-2</v>
      </c>
      <c r="G16" s="163">
        <f>+'11生産者価格評価表'!G16/'11生産者価格評価表'!G$58</f>
        <v>3.8560411311053987E-4</v>
      </c>
      <c r="H16" s="163">
        <f>+'11生産者価格評価表'!H16/'11生産者価格評価表'!H$58</f>
        <v>1.8205527698591427E-2</v>
      </c>
      <c r="I16" s="163">
        <f>+'11生産者価格評価表'!I16/'11生産者価格評価表'!I$58</f>
        <v>9.3587153036265025E-3</v>
      </c>
      <c r="J16" s="163">
        <f>+'11生産者価格評価表'!J16/'11生産者価格評価表'!J$58</f>
        <v>1.6864946234049629E-2</v>
      </c>
      <c r="K16" s="163">
        <f>+'11生産者価格評価表'!K16/'11生産者価格評価表'!K$58</f>
        <v>1.5548308751246336E-2</v>
      </c>
      <c r="L16" s="163">
        <f>+'11生産者価格評価表'!L16/'11生産者価格評価表'!L$58</f>
        <v>1.165153716315511E-4</v>
      </c>
      <c r="M16" s="163">
        <f>+'11生産者価格評価表'!M16/'11生産者価格評価表'!M$58</f>
        <v>0.24943346042303943</v>
      </c>
      <c r="N16" s="163">
        <f>+'11生産者価格評価表'!N16/'11生産者価格評価表'!N$58</f>
        <v>4.0972680202618322E-2</v>
      </c>
      <c r="O16" s="163">
        <f>+'11生産者価格評価表'!O16/'11生産者価格評価表'!O$58</f>
        <v>1.9392710222728674E-3</v>
      </c>
      <c r="P16" s="163">
        <f>+'11生産者価格評価表'!P16/'11生産者価格評価表'!P$58</f>
        <v>1.0455805608029837E-2</v>
      </c>
      <c r="Q16" s="163">
        <f>+'11生産者価格評価表'!Q16/'11生産者価格評価表'!Q$58</f>
        <v>6.7715107592270635E-5</v>
      </c>
      <c r="R16" s="163">
        <f>+'11生産者価格評価表'!R16/'11生産者価格評価表'!R$58</f>
        <v>2.5495604018248913E-3</v>
      </c>
      <c r="S16" s="163">
        <f>+'11生産者価格評価表'!S16/'11生産者価格評価表'!S$58</f>
        <v>5.1202504829408763E-3</v>
      </c>
      <c r="T16" s="163">
        <f>+'11生産者価格評価表'!T16/'11生産者価格評価表'!T$58</f>
        <v>8.3624695161083305E-3</v>
      </c>
      <c r="U16" s="163">
        <f>+'11生産者価格評価表'!U16/'11生産者価格評価表'!U$58</f>
        <v>3.8761081184925292E-3</v>
      </c>
      <c r="V16" s="163">
        <f>+'11生産者価格評価表'!V16/'11生産者価格評価表'!V$58</f>
        <v>1.6932788088497432E-2</v>
      </c>
      <c r="W16" s="163">
        <f>+'11生産者価格評価表'!W16/'11生産者価格評価表'!W$58</f>
        <v>1.81534573495582E-2</v>
      </c>
      <c r="X16" s="163">
        <f>+'11生産者価格評価表'!X16/'11生産者価格評価表'!X$58</f>
        <v>2.6673046123685956E-2</v>
      </c>
      <c r="Y16" s="163">
        <f>+'11生産者価格評価表'!Y16/'11生産者価格評価表'!Y$58</f>
        <v>3.6861457345697568E-2</v>
      </c>
      <c r="Z16" s="163">
        <f>+'11生産者価格評価表'!Z16/'11生産者価格評価表'!Z$58</f>
        <v>2.5763822521897694E-2</v>
      </c>
      <c r="AA16" s="163">
        <f>+'11生産者価格評価表'!AA16/'11生産者価格評価表'!AA$58</f>
        <v>2.8279800664567482E-2</v>
      </c>
      <c r="AB16" s="163">
        <f>+'11生産者価格評価表'!AB16/'11生産者価格評価表'!AB$58</f>
        <v>3.7555115774214522E-3</v>
      </c>
      <c r="AC16" s="163">
        <f>+'11生産者価格評価表'!AC16/'11生産者価格評価表'!AC$58</f>
        <v>5.693716549276185E-2</v>
      </c>
      <c r="AD16" s="163">
        <f>+'11生産者価格評価表'!AD16/'11生産者価格評価表'!AD$58</f>
        <v>1.1940181066625217E-2</v>
      </c>
      <c r="AE16" s="163">
        <f>+'11生産者価格評価表'!AE16/'11生産者価格評価表'!AE$58</f>
        <v>0</v>
      </c>
      <c r="AF16" s="163">
        <f>+'11生産者価格評価表'!AF16/'11生産者価格評価表'!AF$58</f>
        <v>3.9113731430872004E-2</v>
      </c>
      <c r="AG16" s="163">
        <f>+'11生産者価格評価表'!AG16/'11生産者価格評価表'!AG$58</f>
        <v>1.8392655323497082E-3</v>
      </c>
      <c r="AH16" s="163">
        <f>+'11生産者価格評価表'!AH16/'11生産者価格評価表'!AH$58</f>
        <v>4.1750493263626653E-3</v>
      </c>
      <c r="AI16" s="163">
        <f>+'11生産者価格評価表'!AI16/'11生産者価格評価表'!AI$58</f>
        <v>2.7826090898941417E-3</v>
      </c>
      <c r="AJ16" s="163">
        <f>+'11生産者価格評価表'!AJ16/'11生産者価格評価表'!AJ$58</f>
        <v>5.8276709146610442E-4</v>
      </c>
      <c r="AK16" s="163">
        <f>+'11生産者価格評価表'!AK16/'11生産者価格評価表'!AK$58</f>
        <v>5.1603722160628476E-4</v>
      </c>
      <c r="AL16" s="163">
        <f>+'11生産者価格評価表'!AL16/'11生産者価格評価表'!AL$58</f>
        <v>3.9724047687077369E-3</v>
      </c>
      <c r="AM16" s="163">
        <f>+'11生産者価格評価表'!AM16/'11生産者価格評価表'!AM$58</f>
        <v>8.1203271540813786E-4</v>
      </c>
      <c r="AN16" s="163">
        <f>+'11生産者価格評価表'!AN16/'11生産者価格評価表'!AN$58</f>
        <v>5.9855935458479424E-3</v>
      </c>
      <c r="AO16" s="163">
        <f>+'11生産者価格評価表'!AO16/'11生産者価格評価表'!AO$58</f>
        <v>8.707281144362802E-4</v>
      </c>
      <c r="AP16" s="163">
        <f>+'11生産者価格評価表'!AP16/'11生産者価格評価表'!AP$58</f>
        <v>2.5158202682577704E-3</v>
      </c>
      <c r="AQ16" s="163">
        <f>+'11生産者価格評価表'!AQ16/'11生産者価格評価表'!AQ$58</f>
        <v>2.4372349846187597E-3</v>
      </c>
      <c r="AR16" s="163">
        <f>+'11生産者価格評価表'!AR16/'11生産者価格評価表'!AR$58</f>
        <v>2.3438099127714635E-3</v>
      </c>
      <c r="AS16" s="163">
        <f>+'11生産者価格評価表'!AS16/'11生産者価格評価表'!AS$58</f>
        <v>3.7038623392476627E-2</v>
      </c>
      <c r="AT16" s="164">
        <f>+'11生産者価格評価表'!AT16/'11生産者価格評価表'!AT$58</f>
        <v>3.6400228137158383E-3</v>
      </c>
      <c r="AU16" s="170">
        <f>+'11生産者価格評価表'!AU16/'11生産者価格評価表'!AU$58</f>
        <v>1.5084884763345652E-2</v>
      </c>
    </row>
    <row r="17" spans="1:47" ht="17.5" customHeight="1" x14ac:dyDescent="0.3">
      <c r="A17" s="63">
        <v>11</v>
      </c>
      <c r="B17" s="184" t="s">
        <v>233</v>
      </c>
      <c r="C17" s="167" t="s">
        <v>234</v>
      </c>
      <c r="D17" s="163">
        <f>+'11生産者価格評価表'!D17/'11生産者価格評価表'!D$58</f>
        <v>2.290486991919517E-3</v>
      </c>
      <c r="E17" s="163">
        <f>+'11生産者価格評価表'!E17/'11生産者価格評価表'!E$58</f>
        <v>7.2020165646380992E-4</v>
      </c>
      <c r="F17" s="163">
        <f>+'11生産者価格評価表'!F17/'11生産者価格評価表'!F$58</f>
        <v>1.01716465352829E-3</v>
      </c>
      <c r="G17" s="163">
        <f>+'11生産者価格評価表'!G17/'11生産者価格評価表'!G$58</f>
        <v>3.6632390745501286E-3</v>
      </c>
      <c r="H17" s="163">
        <f>+'11生産者価格評価表'!H17/'11生産者価格評価表'!H$58</f>
        <v>2.3631172283038852E-4</v>
      </c>
      <c r="I17" s="163">
        <f>+'11生産者価格評価表'!I17/'11生産者価格評価表'!I$58</f>
        <v>2.509837285972562E-3</v>
      </c>
      <c r="J17" s="163">
        <f>+'11生産者価格評価表'!J17/'11生産者価格評価表'!J$58</f>
        <v>4.9740068031576916E-4</v>
      </c>
      <c r="K17" s="163">
        <f>+'11生産者価格評価表'!K17/'11生産者価格評価表'!K$58</f>
        <v>5.9140698788973719E-4</v>
      </c>
      <c r="L17" s="163">
        <f>+'11生産者価格評価表'!L17/'11生産者価格評価表'!L$58</f>
        <v>2.204344868705021E-5</v>
      </c>
      <c r="M17" s="163">
        <f>+'11生産者価格評価表'!M17/'11生産者価格評価表'!M$58</f>
        <v>7.2728843325770183E-4</v>
      </c>
      <c r="N17" s="163">
        <f>+'11生産者価格評価表'!N17/'11生産者価格評価表'!N$58</f>
        <v>4.4115789916791784E-2</v>
      </c>
      <c r="O17" s="163">
        <f>+'11生産者価格評価表'!O17/'11生産者価格評価表'!O$58</f>
        <v>5.5930458054770035E-4</v>
      </c>
      <c r="P17" s="163">
        <f>+'11生産者価格評価表'!P17/'11生産者価格評価表'!P$58</f>
        <v>1.12835761537341E-3</v>
      </c>
      <c r="Q17" s="163">
        <f>+'11生産者価格評価表'!Q17/'11生産者価格評価表'!Q$58</f>
        <v>6.7480596397145886E-4</v>
      </c>
      <c r="R17" s="163">
        <f>+'11生産者価格評価表'!R17/'11生産者価格評価表'!R$58</f>
        <v>2.1257692286728115E-4</v>
      </c>
      <c r="S17" s="163">
        <f>+'11生産者価格評価表'!S17/'11生産者価格評価表'!S$58</f>
        <v>1.8384069055159388E-3</v>
      </c>
      <c r="T17" s="163">
        <f>+'11生産者価格評価表'!T17/'11生産者価格評価表'!T$58</f>
        <v>9.3954562957258379E-3</v>
      </c>
      <c r="U17" s="163">
        <f>+'11生産者価格評価表'!U17/'11生産者価格評価表'!U$58</f>
        <v>5.4691192938375087E-3</v>
      </c>
      <c r="V17" s="163">
        <f>+'11生産者価格評価表'!V17/'11生産者価格評価表'!V$58</f>
        <v>1.4606689734717416E-2</v>
      </c>
      <c r="W17" s="163">
        <f>+'11生産者価格評価表'!W17/'11生産者価格評価表'!W$58</f>
        <v>3.8602711447046243E-3</v>
      </c>
      <c r="X17" s="163">
        <f>+'11生産者価格評価表'!X17/'11生産者価格評価表'!X$58</f>
        <v>8.9208308678213905E-3</v>
      </c>
      <c r="Y17" s="163">
        <f>+'11生産者価格評価表'!Y17/'11生産者価格評価表'!Y$58</f>
        <v>6.3428928216292648E-3</v>
      </c>
      <c r="Z17" s="163">
        <f>+'11生産者価格評価表'!Z17/'11生産者価格評価表'!Z$58</f>
        <v>1.4690518483417051E-2</v>
      </c>
      <c r="AA17" s="163">
        <f>+'11生産者価格評価表'!AA17/'11生産者価格評価表'!AA$58</f>
        <v>2.2628018011902338E-4</v>
      </c>
      <c r="AB17" s="163">
        <f>+'11生産者価格評価表'!AB17/'11生産者価格評価表'!AB$58</f>
        <v>1.6144791492718146E-2</v>
      </c>
      <c r="AC17" s="163">
        <f>+'11生産者価格評価表'!AC17/'11生産者価格評価表'!AC$58</f>
        <v>3.8485718418622247E-3</v>
      </c>
      <c r="AD17" s="163">
        <f>+'11生産者価格評価表'!AD17/'11生産者価格評価表'!AD$58</f>
        <v>1.4343954352171167E-3</v>
      </c>
      <c r="AE17" s="163">
        <f>+'11生産者価格評価表'!AE17/'11生産者価格評価表'!AE$58</f>
        <v>0</v>
      </c>
      <c r="AF17" s="163">
        <f>+'11生産者価格評価表'!AF17/'11生産者価格評価表'!AF$58</f>
        <v>1.5080486123905642E-3</v>
      </c>
      <c r="AG17" s="163">
        <f>+'11生産者価格評価表'!AG17/'11生産者価格評価表'!AG$58</f>
        <v>1.2744809648403028E-2</v>
      </c>
      <c r="AH17" s="163">
        <f>+'11生産者価格評価表'!AH17/'11生産者価格評価表'!AH$58</f>
        <v>1.0882624240640292E-4</v>
      </c>
      <c r="AI17" s="163">
        <f>+'11生産者価格評価表'!AI17/'11生産者価格評価表'!AI$58</f>
        <v>9.6342880912831795E-6</v>
      </c>
      <c r="AJ17" s="163">
        <f>+'11生産者価格評価表'!AJ17/'11生産者価格評価表'!AJ$58</f>
        <v>0</v>
      </c>
      <c r="AK17" s="163">
        <f>+'11生産者価格評価表'!AK17/'11生産者価格評価表'!AK$58</f>
        <v>1.9244254976398196E-3</v>
      </c>
      <c r="AL17" s="163">
        <f>+'11生産者価格評価表'!AL17/'11生産者価格評価表'!AL$58</f>
        <v>1.0103896211453015E-4</v>
      </c>
      <c r="AM17" s="163">
        <f>+'11生産者価格評価表'!AM17/'11生産者価格評価表'!AM$58</f>
        <v>9.0786720704639557E-4</v>
      </c>
      <c r="AN17" s="163">
        <f>+'11生産者価格評価表'!AN17/'11生産者価格評価表'!AN$58</f>
        <v>1.3413536815108757E-4</v>
      </c>
      <c r="AO17" s="163">
        <f>+'11生産者価格評価表'!AO17/'11生産者価格評価表'!AO$58</f>
        <v>1.2055580057997422E-3</v>
      </c>
      <c r="AP17" s="163">
        <f>+'11生産者価格評価表'!AP17/'11生産者価格評価表'!AP$58</f>
        <v>4.8629552694867632E-3</v>
      </c>
      <c r="AQ17" s="163">
        <f>+'11生産者価格評価表'!AQ17/'11生産者価格評価表'!AQ$58</f>
        <v>7.3753325912389528E-3</v>
      </c>
      <c r="AR17" s="163">
        <f>+'11生産者価格評価表'!AR17/'11生産者価格評価表'!AR$58</f>
        <v>6.0137932018455137E-4</v>
      </c>
      <c r="AS17" s="163">
        <f>+'11生産者価格評価表'!AS17/'11生産者価格評価表'!AS$58</f>
        <v>1.025816745012796E-2</v>
      </c>
      <c r="AT17" s="164">
        <f>+'11生産者価格評価表'!AT17/'11生産者価格評価表'!AT$58</f>
        <v>2.8335506933117307E-4</v>
      </c>
      <c r="AU17" s="170">
        <f>+'11生産者価格評価表'!AU17/'11生産者価格評価表'!AU$58</f>
        <v>5.0024023726842502E-3</v>
      </c>
    </row>
    <row r="18" spans="1:47" ht="17.5" customHeight="1" x14ac:dyDescent="0.3">
      <c r="A18" s="63">
        <v>12</v>
      </c>
      <c r="B18" s="184" t="s">
        <v>235</v>
      </c>
      <c r="C18" s="167" t="s">
        <v>236</v>
      </c>
      <c r="D18" s="163">
        <f>+'11生産者価格評価表'!D18/'11生産者価格評価表'!D$58</f>
        <v>3.244394407440478E-4</v>
      </c>
      <c r="E18" s="163">
        <f>+'11生産者価格評価表'!E18/'11生産者価格評価表'!E$58</f>
        <v>0</v>
      </c>
      <c r="F18" s="163">
        <f>+'11生産者価格評価表'!F18/'11生産者価格評価表'!F$58</f>
        <v>0</v>
      </c>
      <c r="G18" s="163">
        <f>+'11生産者価格評価表'!G18/'11生産者価格評価表'!G$58</f>
        <v>0</v>
      </c>
      <c r="H18" s="163">
        <f>+'11生産者価格評価表'!H18/'11生産者価格評価表'!H$58</f>
        <v>3.0389415411969346E-5</v>
      </c>
      <c r="I18" s="163">
        <f>+'11生産者価格評価表'!I18/'11生産者価格評価表'!I$58</f>
        <v>0</v>
      </c>
      <c r="J18" s="163">
        <f>+'11生産者価格評価表'!J18/'11生産者価格評価表'!J$58</f>
        <v>3.763324795350981E-4</v>
      </c>
      <c r="K18" s="163">
        <f>+'11生産者価格評価表'!K18/'11生産者価格評価表'!K$58</f>
        <v>2.7160913517899043E-5</v>
      </c>
      <c r="L18" s="163">
        <f>+'11生産者価格評価表'!L18/'11生産者価格評価表'!L$58</f>
        <v>0</v>
      </c>
      <c r="M18" s="163">
        <f>+'11生産者価格評価表'!M18/'11生産者価格評価表'!M$58</f>
        <v>6.0607369438141819E-5</v>
      </c>
      <c r="N18" s="163">
        <f>+'11生産者価格評価表'!N18/'11生産者価格評価表'!N$58</f>
        <v>0</v>
      </c>
      <c r="O18" s="163">
        <f>+'11生産者価格評価表'!O18/'11生産者価格評価表'!O$58</f>
        <v>6.2203032789884425E-3</v>
      </c>
      <c r="P18" s="163">
        <f>+'11生産者価格評価表'!P18/'11生産者価格評価表'!P$58</f>
        <v>2.0809874054017809E-5</v>
      </c>
      <c r="Q18" s="163">
        <f>+'11生産者価格評価表'!Q18/'11生産者価格評価表'!Q$58</f>
        <v>8.7941698171780037E-7</v>
      </c>
      <c r="R18" s="163">
        <f>+'11生産者価格評価表'!R18/'11生産者価格評価表'!R$58</f>
        <v>0</v>
      </c>
      <c r="S18" s="163">
        <f>+'11生産者価格評価表'!S18/'11生産者価格評価表'!S$58</f>
        <v>4.0035619133794374E-4</v>
      </c>
      <c r="T18" s="163">
        <f>+'11生産者価格評価表'!T18/'11生産者価格評価表'!T$58</f>
        <v>2.3616993967398279E-5</v>
      </c>
      <c r="U18" s="163">
        <f>+'11生産者価格評価表'!U18/'11生産者価格評価表'!U$58</f>
        <v>9.5044779741306306E-5</v>
      </c>
      <c r="V18" s="163">
        <f>+'11生産者価格評価表'!V18/'11生産者価格評価表'!V$58</f>
        <v>3.3805179825941074E-4</v>
      </c>
      <c r="W18" s="163">
        <f>+'11生産者価格評価表'!W18/'11生産者価格評価表'!W$58</f>
        <v>1.9764217971089622E-2</v>
      </c>
      <c r="X18" s="163">
        <f>+'11生産者価格評価表'!X18/'11生産者価格評価表'!X$58</f>
        <v>2.2520400677887879E-3</v>
      </c>
      <c r="Y18" s="163">
        <f>+'11生産者価格評価表'!Y18/'11生産者価格評価表'!Y$58</f>
        <v>8.1929032279377996E-4</v>
      </c>
      <c r="Z18" s="163">
        <f>+'11生産者価格評価表'!Z18/'11生産者価格評価表'!Z$58</f>
        <v>7.6063064471854105E-5</v>
      </c>
      <c r="AA18" s="163">
        <f>+'11生産者価格評価表'!AA18/'11生産者価格評価表'!AA$58</f>
        <v>1.0443700620878001E-5</v>
      </c>
      <c r="AB18" s="163">
        <f>+'11生産者価格評価表'!AB18/'11生産者価格評価表'!AB$58</f>
        <v>3.3753415312680981E-5</v>
      </c>
      <c r="AC18" s="163">
        <f>+'11生産者価格評価表'!AC18/'11生産者価格評価表'!AC$58</f>
        <v>1.9889619565822123E-4</v>
      </c>
      <c r="AD18" s="163">
        <f>+'11生産者価格評価表'!AD18/'11生産者価格評価表'!AD$58</f>
        <v>3.076146145803974E-3</v>
      </c>
      <c r="AE18" s="163">
        <f>+'11生産者価格評価表'!AE18/'11生産者価格評価表'!AE$58</f>
        <v>0</v>
      </c>
      <c r="AF18" s="163">
        <f>+'11生産者価格評価表'!AF18/'11生産者価格評価表'!AF$58</f>
        <v>0</v>
      </c>
      <c r="AG18" s="163">
        <f>+'11生産者価格評価表'!AG18/'11生産者価格評価表'!AG$58</f>
        <v>2.4461612298927097E-4</v>
      </c>
      <c r="AH18" s="163">
        <f>+'11生産者価格評価表'!AH18/'11生産者価格評価表'!AH$58</f>
        <v>5.6004994429890864E-5</v>
      </c>
      <c r="AI18" s="163">
        <f>+'11生産者価格評価表'!AI18/'11生産者価格評価表'!AI$58</f>
        <v>2.833614144495053E-6</v>
      </c>
      <c r="AJ18" s="163">
        <f>+'11生産者価格評価表'!AJ18/'11生産者価格評価表'!AJ$58</f>
        <v>0</v>
      </c>
      <c r="AK18" s="163">
        <f>+'11生産者価格評価表'!AK18/'11生産者価格評価表'!AK$58</f>
        <v>1.4383290022018175E-5</v>
      </c>
      <c r="AL18" s="163">
        <f>+'11生産者価格評価表'!AL18/'11生産者価格評価表'!AL$58</f>
        <v>0</v>
      </c>
      <c r="AM18" s="163">
        <f>+'11生産者価格評価表'!AM18/'11生産者価格評価表'!AM$58</f>
        <v>5.7061758380031308E-5</v>
      </c>
      <c r="AN18" s="163">
        <f>+'11生産者価格評価表'!AN18/'11生産者価格評価表'!AN$58</f>
        <v>4.3554543070235486E-5</v>
      </c>
      <c r="AO18" s="163">
        <f>+'11生産者価格評価表'!AO18/'11生産者価格評価表'!AO$58</f>
        <v>3.8083705200882316E-4</v>
      </c>
      <c r="AP18" s="163">
        <f>+'11生産者価格評価表'!AP18/'11生産者価格評価表'!AP$58</f>
        <v>1.6868526702877771E-4</v>
      </c>
      <c r="AQ18" s="163">
        <f>+'11生産者価格評価表'!AQ18/'11生産者価格評価表'!AQ$58</f>
        <v>2.0525044316991519E-6</v>
      </c>
      <c r="AR18" s="163">
        <f>+'11生産者価格評価表'!AR18/'11生産者価格評価表'!AR$58</f>
        <v>6.5488281842161116E-4</v>
      </c>
      <c r="AS18" s="163">
        <f>+'11生産者価格評価表'!AS18/'11生産者価格評価表'!AS$58</f>
        <v>0</v>
      </c>
      <c r="AT18" s="164">
        <f>+'11生産者価格評価表'!AT18/'11生産者価格評価表'!AT$58</f>
        <v>1.1515840638202802E-3</v>
      </c>
      <c r="AU18" s="170">
        <f>+'11生産者価格評価表'!AU18/'11生産者価格評価表'!AU$58</f>
        <v>3.9352875197207524E-4</v>
      </c>
    </row>
    <row r="19" spans="1:47" ht="17.5" customHeight="1" x14ac:dyDescent="0.3">
      <c r="A19" s="63">
        <v>13</v>
      </c>
      <c r="B19" s="184" t="s">
        <v>47</v>
      </c>
      <c r="C19" s="167" t="s">
        <v>237</v>
      </c>
      <c r="D19" s="163">
        <f>+'11生産者価格評価表'!D19/'11生産者価格評価表'!D$58</f>
        <v>2.4956880057234445E-3</v>
      </c>
      <c r="E19" s="163">
        <f>+'11生産者価格評価表'!E19/'11生産者価格評価表'!E$58</f>
        <v>3.6010082823190496E-4</v>
      </c>
      <c r="F19" s="163">
        <f>+'11生産者価格評価表'!F19/'11生産者価格評価表'!F$58</f>
        <v>2.5429116338207246E-5</v>
      </c>
      <c r="G19" s="163">
        <f>+'11生産者価格評価表'!G19/'11生産者価格評価表'!G$58</f>
        <v>6.426735218508997E-5</v>
      </c>
      <c r="H19" s="163">
        <f>+'11生産者価格評価表'!H19/'11生産者価格評価表'!H$58</f>
        <v>3.2475852888015004E-3</v>
      </c>
      <c r="I19" s="163">
        <f>+'11生産者価格評価表'!I19/'11生産者価格評価表'!I$58</f>
        <v>7.6925803821475416E-4</v>
      </c>
      <c r="J19" s="163">
        <f>+'11生産者価格評価表'!J19/'11生産者価格評価表'!J$58</f>
        <v>2.8895916355001139E-3</v>
      </c>
      <c r="K19" s="163">
        <f>+'11生産者価格評価表'!K19/'11生産者価格評価表'!K$58</f>
        <v>5.6047859281935543E-3</v>
      </c>
      <c r="L19" s="163">
        <f>+'11生産者価格評価表'!L19/'11生産者価格評価表'!L$58</f>
        <v>3.2120453801130305E-4</v>
      </c>
      <c r="M19" s="163">
        <f>+'11生産者価格評価表'!M19/'11生産者価格評価表'!M$58</f>
        <v>3.5709583418381029E-3</v>
      </c>
      <c r="N19" s="163">
        <f>+'11生産者価格評価表'!N19/'11生産者価格評価表'!N$58</f>
        <v>9.0504721680441163E-4</v>
      </c>
      <c r="O19" s="163">
        <f>+'11生産者価格評価表'!O19/'11生産者価格評価表'!O$58</f>
        <v>2.3861919721497683E-2</v>
      </c>
      <c r="P19" s="163">
        <f>+'11生産者価格評価表'!P19/'11生産者価格評価表'!P$58</f>
        <v>7.7371111732838213E-2</v>
      </c>
      <c r="Q19" s="163">
        <f>+'11生産者価格評価表'!Q19/'11生産者価格評価表'!Q$58</f>
        <v>6.366392669649063E-3</v>
      </c>
      <c r="R19" s="163">
        <f>+'11生産者価格評価表'!R19/'11生産者価格評価表'!R$58</f>
        <v>1.2159127453491984E-2</v>
      </c>
      <c r="S19" s="163">
        <f>+'11生産者価格評価表'!S19/'11生産者価格評価表'!S$58</f>
        <v>3.4757380557410718E-3</v>
      </c>
      <c r="T19" s="163">
        <f>+'11生産者価格評価表'!T19/'11生産者価格評価表'!T$58</f>
        <v>7.6467719163136952E-3</v>
      </c>
      <c r="U19" s="163">
        <f>+'11生産者価格評価表'!U19/'11生産者価格評価表'!U$58</f>
        <v>6.6035899626645904E-3</v>
      </c>
      <c r="V19" s="163">
        <f>+'11生産者価格評価表'!V19/'11生産者価格評価表'!V$58</f>
        <v>6.0094369298521544E-3</v>
      </c>
      <c r="W19" s="163">
        <f>+'11生産者価格評価表'!W19/'11生産者価格評価表'!W$58</f>
        <v>1.2083018972723528E-2</v>
      </c>
      <c r="X19" s="163">
        <f>+'11生産者価格評価表'!X19/'11生産者価格評価表'!X$58</f>
        <v>4.5141362486887356E-3</v>
      </c>
      <c r="Y19" s="163">
        <f>+'11生産者価格評価表'!Y19/'11生産者価格評価表'!Y$58</f>
        <v>2.7684084294402728E-3</v>
      </c>
      <c r="Z19" s="163">
        <f>+'11生産者価格評価表'!Z19/'11生産者価格評価表'!Z$58</f>
        <v>5.3109264068602847E-3</v>
      </c>
      <c r="AA19" s="163">
        <f>+'11生産者価格評価表'!AA19/'11生産者価格評価表'!AA$58</f>
        <v>1.1369708742595852E-2</v>
      </c>
      <c r="AB19" s="163">
        <f>+'11生産者価格評価表'!AB19/'11生産者価格評価表'!AB$58</f>
        <v>2.9933949895719712E-3</v>
      </c>
      <c r="AC19" s="163">
        <f>+'11生産者価格評価表'!AC19/'11生産者価格評価表'!AC$58</f>
        <v>6.3632873785759592E-3</v>
      </c>
      <c r="AD19" s="163">
        <f>+'11生産者価格評価表'!AD19/'11生産者価格評価表'!AD$58</f>
        <v>4.9411826925743592E-2</v>
      </c>
      <c r="AE19" s="163">
        <f>+'11生産者価格評価表'!AE19/'11生産者価格評価表'!AE$58</f>
        <v>4.4470956631616397E-5</v>
      </c>
      <c r="AF19" s="163">
        <f>+'11生産者価格評価表'!AF19/'11生産者価格評価表'!AF$58</f>
        <v>4.9438064238776641E-3</v>
      </c>
      <c r="AG19" s="163">
        <f>+'11生産者価格評価表'!AG19/'11生産者価格評価表'!AG$58</f>
        <v>2.6009815608985773E-4</v>
      </c>
      <c r="AH19" s="163">
        <f>+'11生産者価格評価表'!AH19/'11生産者価格評価表'!AH$58</f>
        <v>1.303888888406503E-4</v>
      </c>
      <c r="AI19" s="163">
        <f>+'11生産者価格評価表'!AI19/'11生産者価格評価表'!AI$58</f>
        <v>6.2339511178891165E-6</v>
      </c>
      <c r="AJ19" s="163">
        <f>+'11生産者価格評価表'!AJ19/'11生産者価格評価表'!AJ$58</f>
        <v>7.1567888425661951E-5</v>
      </c>
      <c r="AK19" s="163">
        <f>+'11生産者価格評価表'!AK19/'11生産者価格評価表'!AK$58</f>
        <v>1.2622070835648603E-5</v>
      </c>
      <c r="AL19" s="163">
        <f>+'11生産者価格評価表'!AL19/'11生産者価格評価表'!AL$58</f>
        <v>7.0395998194549691E-6</v>
      </c>
      <c r="AM19" s="163">
        <f>+'11生産者価格評価表'!AM19/'11生産者価格評価表'!AM$58</f>
        <v>1.5289625001828903E-4</v>
      </c>
      <c r="AN19" s="163">
        <f>+'11生産者価格評価表'!AN19/'11生産者価格評価表'!AN$58</f>
        <v>1.4177319381992596E-3</v>
      </c>
      <c r="AO19" s="163">
        <f>+'11生産者価格評価表'!AO19/'11生産者価格評価表'!AO$58</f>
        <v>4.5155176188965609E-4</v>
      </c>
      <c r="AP19" s="163">
        <f>+'11生産者価格評価表'!AP19/'11生産者価格評価表'!AP$58</f>
        <v>2.5061811101418404E-4</v>
      </c>
      <c r="AQ19" s="163">
        <f>+'11生産者価格評価表'!AQ19/'11生産者価格評価表'!AQ$58</f>
        <v>6.8736092857124933E-4</v>
      </c>
      <c r="AR19" s="163">
        <f>+'11生産者価格評価表'!AR19/'11生産者価格評価表'!AR$58</f>
        <v>6.0030925021981019E-4</v>
      </c>
      <c r="AS19" s="163">
        <f>+'11生産者価格評価表'!AS19/'11生産者価格評価表'!AS$58</f>
        <v>4.9898810352396964E-3</v>
      </c>
      <c r="AT19" s="164">
        <f>+'11生産者価格評価表'!AT19/'11生産者価格評価表'!AT$58</f>
        <v>3.5492038812378985E-3</v>
      </c>
      <c r="AU19" s="170">
        <f>+'11生産者価格評価表'!AU19/'11生産者価格評価表'!AU$58</f>
        <v>5.1270664469391667E-3</v>
      </c>
    </row>
    <row r="20" spans="1:47" ht="17.5" customHeight="1" x14ac:dyDescent="0.3">
      <c r="A20" s="63">
        <v>14</v>
      </c>
      <c r="B20" s="184" t="s">
        <v>48</v>
      </c>
      <c r="C20" s="167" t="s">
        <v>99</v>
      </c>
      <c r="D20" s="163">
        <f>+'11生産者価格評価表'!D20/'11生産者価格評価表'!D$58</f>
        <v>4.159480009539074E-5</v>
      </c>
      <c r="E20" s="163">
        <f>+'11生産者価格評価表'!E20/'11生産者価格評価表'!E$58</f>
        <v>0</v>
      </c>
      <c r="F20" s="163">
        <f>+'11生産者価格評価表'!F20/'11生産者価格評価表'!F$58</f>
        <v>7.6287349014621738E-5</v>
      </c>
      <c r="G20" s="163">
        <f>+'11生産者価格評価表'!G20/'11生産者価格評価表'!G$58</f>
        <v>1.1568123393316196E-3</v>
      </c>
      <c r="H20" s="163">
        <f>+'11生産者価格評価表'!H20/'11生産者価格評価表'!H$58</f>
        <v>0</v>
      </c>
      <c r="I20" s="163">
        <f>+'11生産者価格評価表'!I20/'11生産者価格評価表'!I$58</f>
        <v>2.4105781842674324E-4</v>
      </c>
      <c r="J20" s="163">
        <f>+'11生産者価格評価表'!J20/'11生産者価格評価表'!J$58</f>
        <v>9.4228985185919913E-3</v>
      </c>
      <c r="K20" s="163">
        <f>+'11生産者価格評価表'!K20/'11生産者価格評価表'!K$58</f>
        <v>5.6950302537530247E-5</v>
      </c>
      <c r="L20" s="163">
        <f>+'11生産者価格評価表'!L20/'11生産者価格評価表'!L$58</f>
        <v>0</v>
      </c>
      <c r="M20" s="163">
        <f>+'11生産者価格評価表'!M20/'11生産者価格評価表'!M$58</f>
        <v>1.4956784159044884E-3</v>
      </c>
      <c r="N20" s="163">
        <f>+'11生産者価格評価表'!N20/'11生産者価格評価表'!N$58</f>
        <v>3.8236490942511964E-3</v>
      </c>
      <c r="O20" s="163">
        <f>+'11生産者価格評価表'!O20/'11生産者価格評価表'!O$58</f>
        <v>3.3767360657365833E-3</v>
      </c>
      <c r="P20" s="163">
        <f>+'11生産者価格評価表'!P20/'11生産者価格評価表'!P$58</f>
        <v>6.3863191263552428E-3</v>
      </c>
      <c r="Q20" s="163">
        <f>+'11生産者価格評価表'!Q20/'11生産者価格評価表'!Q$58</f>
        <v>0.5144542440810107</v>
      </c>
      <c r="R20" s="163">
        <f>+'11生産者価格評価表'!R20/'11生産者価格評価表'!R$58</f>
        <v>1.1800744564299068E-3</v>
      </c>
      <c r="S20" s="163">
        <f>+'11生産者価格評価表'!S20/'11生産者価格評価表'!S$58</f>
        <v>0.21547690860388793</v>
      </c>
      <c r="T20" s="163">
        <f>+'11生産者価格評価表'!T20/'11生産者価格評価表'!T$58</f>
        <v>9.2339365935053264E-2</v>
      </c>
      <c r="U20" s="163">
        <f>+'11生産者価格評価表'!U20/'11生産者価格評価表'!U$58</f>
        <v>9.7132731551580753E-2</v>
      </c>
      <c r="V20" s="163">
        <f>+'11生産者価格評価表'!V20/'11生産者価格評価表'!V$58</f>
        <v>3.0765230156233617E-2</v>
      </c>
      <c r="W20" s="163">
        <f>+'11生産者価格評価表'!W20/'11生産者価格評価表'!W$58</f>
        <v>3.1312631047873841E-3</v>
      </c>
      <c r="X20" s="163">
        <f>+'11生産者価格評価表'!X20/'11生産者価格評価表'!X$58</f>
        <v>5.0602890444469611E-2</v>
      </c>
      <c r="Y20" s="163">
        <f>+'11生産者価格評価表'!Y20/'11生産者価格評価表'!Y$58</f>
        <v>1.1212384498234231E-2</v>
      </c>
      <c r="Z20" s="163">
        <f>+'11生産者価格評価表'!Z20/'11生産者価格評価表'!Z$58</f>
        <v>4.5153991367735229E-2</v>
      </c>
      <c r="AA20" s="163">
        <f>+'11生産者価格評価表'!AA20/'11生産者価格評価表'!AA$58</f>
        <v>5.2705875800030987E-3</v>
      </c>
      <c r="AB20" s="163">
        <f>+'11生産者価格評価表'!AB20/'11生産者価格評価表'!AB$58</f>
        <v>0.11281634944377925</v>
      </c>
      <c r="AC20" s="163">
        <f>+'11生産者価格評価表'!AC20/'11生産者価格評価表'!AC$58</f>
        <v>3.5425776946957305E-3</v>
      </c>
      <c r="AD20" s="163">
        <f>+'11生産者価格評価表'!AD20/'11生産者価格評価表'!AD$58</f>
        <v>2.2479182239811053E-2</v>
      </c>
      <c r="AE20" s="163">
        <f>+'11生産者価格評価表'!AE20/'11生産者価格評価表'!AE$58</f>
        <v>0</v>
      </c>
      <c r="AF20" s="163">
        <f>+'11生産者価格評価表'!AF20/'11生産者価格評価表'!AF$58</f>
        <v>3.4118746886664347E-5</v>
      </c>
      <c r="AG20" s="163">
        <f>+'11生産者価格評価表'!AG20/'11生産者価格評価表'!AG$58</f>
        <v>0</v>
      </c>
      <c r="AH20" s="163">
        <f>+'11生産者価格評価表'!AH20/'11生産者価格評価表'!AH$58</f>
        <v>0</v>
      </c>
      <c r="AI20" s="163">
        <f>+'11生産者価格評価表'!AI20/'11生産者価格評価表'!AI$58</f>
        <v>0</v>
      </c>
      <c r="AJ20" s="163">
        <f>+'11生産者価格評価表'!AJ20/'11生産者価格評価表'!AJ$58</f>
        <v>0</v>
      </c>
      <c r="AK20" s="163">
        <f>+'11生産者価格評価表'!AK20/'11生産者価格評価表'!AK$58</f>
        <v>8.98221785048482E-5</v>
      </c>
      <c r="AL20" s="163">
        <f>+'11生産者価格評価表'!AL20/'11生産者価格評価表'!AL$58</f>
        <v>0</v>
      </c>
      <c r="AM20" s="163">
        <f>+'11生産者価格評価表'!AM20/'11生産者価格評価表'!AM$58</f>
        <v>1.9020586126677105E-5</v>
      </c>
      <c r="AN20" s="163">
        <f>+'11生産者価格評価表'!AN20/'11生産者価格評価表'!AN$58</f>
        <v>0</v>
      </c>
      <c r="AO20" s="163">
        <f>+'11生産者価格評価表'!AO20/'11生産者価格評価表'!AO$58</f>
        <v>2.2719585503882069E-6</v>
      </c>
      <c r="AP20" s="163">
        <f>+'11生産者価格評価表'!AP20/'11生産者価格評価表'!AP$58</f>
        <v>4.8195790579650773E-6</v>
      </c>
      <c r="AQ20" s="163">
        <f>+'11生産者価格評価表'!AQ20/'11生産者価格評価表'!AQ$58</f>
        <v>1.4344725417097409E-4</v>
      </c>
      <c r="AR20" s="163">
        <f>+'11生産者価格評価表'!AR20/'11生産者価格評価表'!AR$58</f>
        <v>2.4968299177294543E-5</v>
      </c>
      <c r="AS20" s="163">
        <f>+'11生産者価格評価表'!AS20/'11生産者価格評価表'!AS$58</f>
        <v>2.1415798434505134E-5</v>
      </c>
      <c r="AT20" s="164">
        <f>+'11生産者価格評価表'!AT20/'11生産者価格評価表'!AT$58</f>
        <v>4.9151206257061174E-3</v>
      </c>
      <c r="AU20" s="170">
        <f>+'11生産者価格評価表'!AU20/'11生産者価格評価表'!AU$58</f>
        <v>4.182231527952076E-2</v>
      </c>
    </row>
    <row r="21" spans="1:47" ht="17.5" customHeight="1" x14ac:dyDescent="0.3">
      <c r="A21" s="63">
        <v>15</v>
      </c>
      <c r="B21" s="184" t="s">
        <v>49</v>
      </c>
      <c r="C21" s="167" t="s">
        <v>100</v>
      </c>
      <c r="D21" s="163">
        <f>+'11生産者価格評価表'!D21/'11生産者価格評価表'!D$58</f>
        <v>0</v>
      </c>
      <c r="E21" s="163">
        <f>+'11生産者価格評価表'!E21/'11生産者価格評価表'!E$58</f>
        <v>0</v>
      </c>
      <c r="F21" s="163">
        <f>+'11生産者価格評価表'!F21/'11生産者価格評価表'!F$58</f>
        <v>0</v>
      </c>
      <c r="G21" s="163">
        <f>+'11生産者価格評価表'!G21/'11生産者価格評価表'!G$58</f>
        <v>3.2133676092544985E-4</v>
      </c>
      <c r="H21" s="163">
        <f>+'11生産者価格評価表'!H21/'11生産者価格評価表'!H$58</f>
        <v>1.8206434845320144E-3</v>
      </c>
      <c r="I21" s="163">
        <f>+'11生産者価格評価表'!I21/'11生産者価格評価表'!I$58</f>
        <v>7.0899358360806838E-6</v>
      </c>
      <c r="J21" s="163">
        <f>+'11生産者価格評価表'!J21/'11生産者価格評価表'!J$58</f>
        <v>2.4840860955359385E-3</v>
      </c>
      <c r="K21" s="163">
        <f>+'11生産者価格評価表'!K21/'11生産者価格評価表'!K$58</f>
        <v>4.6375069435561174E-3</v>
      </c>
      <c r="L21" s="163">
        <f>+'11生産者価格評価表'!L21/'11生産者価格評価表'!L$58</f>
        <v>1.1546568359883443E-5</v>
      </c>
      <c r="M21" s="163">
        <f>+'11生産者価格評価表'!M21/'11生産者価格評価表'!M$58</f>
        <v>2.4646996904844338E-3</v>
      </c>
      <c r="N21" s="163">
        <f>+'11生産者価格評価表'!N21/'11生産者価格評価表'!N$58</f>
        <v>1.9854911810515386E-3</v>
      </c>
      <c r="O21" s="163">
        <f>+'11生産者価格評価表'!O21/'11生産者価格評価表'!O$58</f>
        <v>3.342236904693454E-2</v>
      </c>
      <c r="P21" s="163">
        <f>+'11生産者価格評価表'!P21/'11生産者価格評価表'!P$58</f>
        <v>8.2337735007063789E-3</v>
      </c>
      <c r="Q21" s="163">
        <f>+'11生産者価格評価表'!Q21/'11生産者価格評価表'!Q$58</f>
        <v>8.5159809119612732E-3</v>
      </c>
      <c r="R21" s="163">
        <f>+'11生産者価格評価表'!R21/'11生産者価格評価表'!R$58</f>
        <v>0.59027433324430534</v>
      </c>
      <c r="S21" s="163">
        <f>+'11生産者価格評価表'!S21/'11生産者価格評価表'!S$58</f>
        <v>6.2561489684095625E-2</v>
      </c>
      <c r="T21" s="163">
        <f>+'11生産者価格評価表'!T21/'11生産者価格評価表'!T$58</f>
        <v>4.1611089718906431E-2</v>
      </c>
      <c r="U21" s="163">
        <f>+'11生産者価格評価表'!U21/'11生産者価格評価表'!U$58</f>
        <v>2.0750600981286796E-2</v>
      </c>
      <c r="V21" s="163">
        <f>+'11生産者価格評価表'!V21/'11生産者価格評価表'!V$58</f>
        <v>3.4565167243367938E-2</v>
      </c>
      <c r="W21" s="163">
        <f>+'11生産者価格評価表'!W21/'11生産者価格評価表'!W$58</f>
        <v>4.225469458034594E-2</v>
      </c>
      <c r="X21" s="163">
        <f>+'11生産者価格評価表'!X21/'11生産者価格評価表'!X$58</f>
        <v>6.5273700935430223E-2</v>
      </c>
      <c r="Y21" s="163">
        <f>+'11生産者価格評価表'!Y21/'11生産者価格評価表'!Y$58</f>
        <v>4.7191783310923982E-2</v>
      </c>
      <c r="Z21" s="163">
        <f>+'11生産者価格評価表'!Z21/'11生産者価格評価表'!Z$58</f>
        <v>2.5810815330150345E-2</v>
      </c>
      <c r="AA21" s="163">
        <f>+'11生産者価格評価表'!AA21/'11生産者価格評価表'!AA$58</f>
        <v>1.860545265609416E-2</v>
      </c>
      <c r="AB21" s="163">
        <f>+'11生産者価格評価表'!AB21/'11生産者価格評価表'!AB$58</f>
        <v>1.0429805331618422E-2</v>
      </c>
      <c r="AC21" s="163">
        <f>+'11生産者価格評価表'!AC21/'11生産者価格評価表'!AC$58</f>
        <v>1.536229707024513E-2</v>
      </c>
      <c r="AD21" s="163">
        <f>+'11生産者価格評価表'!AD21/'11生産者価格評価表'!AD$58</f>
        <v>8.4125615374345611E-3</v>
      </c>
      <c r="AE21" s="163">
        <f>+'11生産者価格評価表'!AE21/'11生産者価格評価表'!AE$58</f>
        <v>1.7481686400014723E-4</v>
      </c>
      <c r="AF21" s="163">
        <f>+'11生産者価格評価表'!AF21/'11生産者価格評価表'!AF$58</f>
        <v>2.2518372945198468E-4</v>
      </c>
      <c r="AG21" s="163">
        <f>+'11生産者価格評価表'!AG21/'11生産者価格評価表'!AG$58</f>
        <v>6.1928132402347077E-6</v>
      </c>
      <c r="AH21" s="163">
        <f>+'11生産者価格評価表'!AH21/'11生産者価格評価表'!AH$58</f>
        <v>1.374799604868122E-5</v>
      </c>
      <c r="AI21" s="163">
        <f>+'11生産者価格評価表'!AI21/'11生産者価格評価表'!AI$58</f>
        <v>0</v>
      </c>
      <c r="AJ21" s="163">
        <f>+'11生産者価格評価表'!AJ21/'11生産者価格評価表'!AJ$58</f>
        <v>0</v>
      </c>
      <c r="AK21" s="163">
        <f>+'11生産者価格評価表'!AK21/'11生産者価格評価表'!AK$58</f>
        <v>1.086085164927903E-5</v>
      </c>
      <c r="AL21" s="163">
        <f>+'11生産者価格評価表'!AL21/'11生産者価格評価表'!AL$58</f>
        <v>5.714498676969328E-5</v>
      </c>
      <c r="AM21" s="163">
        <f>+'11生産者価格評価表'!AM21/'11生産者価格評価表'!AM$58</f>
        <v>1.2509693183314555E-4</v>
      </c>
      <c r="AN21" s="163">
        <f>+'11生産者価格評価表'!AN21/'11生産者価格評価表'!AN$58</f>
        <v>1.6790591966206724E-4</v>
      </c>
      <c r="AO21" s="163">
        <f>+'11生産者価格評価表'!AO21/'11生産者価格評価表'!AO$58</f>
        <v>1.2896204721641058E-3</v>
      </c>
      <c r="AP21" s="163">
        <f>+'11生産者価格評価表'!AP21/'11生産者価格評価表'!AP$58</f>
        <v>2.120614785504634E-4</v>
      </c>
      <c r="AQ21" s="163">
        <f>+'11生産者価格評価表'!AQ21/'11生産者価格評価表'!AQ$58</f>
        <v>4.506387507819472E-4</v>
      </c>
      <c r="AR21" s="163">
        <f>+'11生産者価格評価表'!AR21/'11生産者価格評価表'!AR$58</f>
        <v>3.2244774937534667E-4</v>
      </c>
      <c r="AS21" s="163">
        <f>+'11生産者価格評価表'!AS21/'11生産者価格評価表'!AS$58</f>
        <v>9.4229513111822587E-4</v>
      </c>
      <c r="AT21" s="164">
        <f>+'11生産者価格評価表'!AT21/'11生産者価格評価表'!AT$58</f>
        <v>3.8071296494752481E-3</v>
      </c>
      <c r="AU21" s="170">
        <f>+'11生産者価格評価表'!AU21/'11生産者価格評価表'!AU$58</f>
        <v>1.6696439509967631E-2</v>
      </c>
    </row>
    <row r="22" spans="1:47" ht="17.5" customHeight="1" x14ac:dyDescent="0.3">
      <c r="A22" s="63">
        <v>16</v>
      </c>
      <c r="B22" s="184" t="s">
        <v>50</v>
      </c>
      <c r="C22" s="167" t="s">
        <v>101</v>
      </c>
      <c r="D22" s="163">
        <f>+'11生産者価格評価表'!D22/'11生産者価格評価表'!D$58</f>
        <v>1.1396975226137063E-3</v>
      </c>
      <c r="E22" s="163">
        <f>+'11生産者価格評価表'!E22/'11生産者価格評価表'!E$58</f>
        <v>5.4015124234785738E-4</v>
      </c>
      <c r="F22" s="163">
        <f>+'11生産者価格評価表'!F22/'11生産者価格評価表'!F$58</f>
        <v>7.883026064844247E-4</v>
      </c>
      <c r="G22" s="163">
        <f>+'11生産者価格評価表'!G22/'11生産者価格評価表'!G$58</f>
        <v>1.8894601542416452E-2</v>
      </c>
      <c r="H22" s="163">
        <f>+'11生産者価格評価表'!H22/'11生産者価格評価表'!H$58</f>
        <v>1.2924119444009769E-2</v>
      </c>
      <c r="I22" s="163">
        <f>+'11生産者価格評価表'!I22/'11生産者価格評価表'!I$58</f>
        <v>9.4650643411677124E-4</v>
      </c>
      <c r="J22" s="163">
        <f>+'11生産者価格評価表'!J22/'11生産者価格評価表'!J$58</f>
        <v>1.3632571138507856E-2</v>
      </c>
      <c r="K22" s="163">
        <f>+'11生産者価格評価表'!K22/'11生産者価格評価表'!K$58</f>
        <v>1.1582815377633076E-2</v>
      </c>
      <c r="L22" s="163">
        <f>+'11生産者価格評価表'!L22/'11生産者価格評価表'!L$58</f>
        <v>4.4821678997002091E-4</v>
      </c>
      <c r="M22" s="163">
        <f>+'11生産者価格評価表'!M22/'11生産者価格評価表'!M$58</f>
        <v>1.8753452704307792E-3</v>
      </c>
      <c r="N22" s="163">
        <f>+'11生産者価格評価表'!N22/'11生産者価格評価表'!N$58</f>
        <v>2.4059756502542082E-2</v>
      </c>
      <c r="O22" s="163">
        <f>+'11生産者価格評価表'!O22/'11生産者価格評価表'!O$58</f>
        <v>1.9016355738621812E-2</v>
      </c>
      <c r="P22" s="163">
        <f>+'11生産者価格評価表'!P22/'11生産者価格評価表'!P$58</f>
        <v>1.0733270595416742E-2</v>
      </c>
      <c r="Q22" s="163">
        <f>+'11生産者価格評価表'!Q22/'11生産者価格評価表'!Q$58</f>
        <v>1.6025908796837383E-3</v>
      </c>
      <c r="R22" s="163">
        <f>+'11生産者価格評価表'!R22/'11生産者価格評価表'!R$58</f>
        <v>2.5427470389124784E-3</v>
      </c>
      <c r="S22" s="163">
        <f>+'11生産者価格評価表'!S22/'11生産者価格評価表'!S$58</f>
        <v>9.6452628706436574E-2</v>
      </c>
      <c r="T22" s="163">
        <f>+'11生産者価格評価表'!T22/'11生産者価格評価表'!T$58</f>
        <v>2.7278654858169684E-2</v>
      </c>
      <c r="U22" s="163">
        <f>+'11生産者価格評価表'!U22/'11生産者価格評価表'!U$58</f>
        <v>3.2561431536161249E-2</v>
      </c>
      <c r="V22" s="163">
        <f>+'11生産者価格評価表'!V22/'11生産者価格評価表'!V$58</f>
        <v>5.6423613295585616E-2</v>
      </c>
      <c r="W22" s="163">
        <f>+'11生産者価格評価表'!W22/'11生産者価格評価表'!W$58</f>
        <v>1.818354339565002E-2</v>
      </c>
      <c r="X22" s="163">
        <f>+'11生産者価格評価表'!X22/'11生産者価格評価表'!X$58</f>
        <v>3.3363536957274224E-2</v>
      </c>
      <c r="Y22" s="163">
        <f>+'11生産者価格評価表'!Y22/'11生産者価格評価表'!Y$58</f>
        <v>2.8985698758841234E-2</v>
      </c>
      <c r="Z22" s="163">
        <f>+'11生産者価格評価表'!Z22/'11生産者価格評価表'!Z$58</f>
        <v>8.2273136367155362E-3</v>
      </c>
      <c r="AA22" s="163">
        <f>+'11生産者価格評価表'!AA22/'11生産者価格評価表'!AA$58</f>
        <v>1.361162314254433E-3</v>
      </c>
      <c r="AB22" s="163">
        <f>+'11生産者価格評価表'!AB22/'11生産者価格評価表'!AB$58</f>
        <v>1.751269306065311E-2</v>
      </c>
      <c r="AC22" s="163">
        <f>+'11生産者価格評価表'!AC22/'11生産者価格評価表'!AC$58</f>
        <v>1.679629691446629E-2</v>
      </c>
      <c r="AD22" s="163">
        <f>+'11生産者価格評価表'!AD22/'11生産者価格評価表'!AD$58</f>
        <v>9.1645227055638934E-2</v>
      </c>
      <c r="AE22" s="163">
        <f>+'11生産者価格評価表'!AE22/'11生産者価格評価表'!AE$58</f>
        <v>4.8764704168462116E-4</v>
      </c>
      <c r="AF22" s="163">
        <f>+'11生産者価格評価表'!AF22/'11生産者価格評価表'!AF$58</f>
        <v>7.8473117839327996E-4</v>
      </c>
      <c r="AG22" s="163">
        <f>+'11生産者価格評価表'!AG22/'11生産者価格評価表'!AG$58</f>
        <v>1.5791673762598506E-4</v>
      </c>
      <c r="AH22" s="163">
        <f>+'11生産者価格評価表'!AH22/'11生産者価格評価表'!AH$58</f>
        <v>3.0951804156757255E-3</v>
      </c>
      <c r="AI22" s="163">
        <f>+'11生産者価格評価表'!AI22/'11生産者価格評価表'!AI$58</f>
        <v>1.127778429509031E-4</v>
      </c>
      <c r="AJ22" s="163">
        <f>+'11生産者価格評価表'!AJ22/'11生産者価格評価表'!AJ$58</f>
        <v>3.1779550455680839E-4</v>
      </c>
      <c r="AK22" s="163">
        <f>+'11生産者価格評価表'!AK22/'11生産者価格評価表'!AK$58</f>
        <v>9.5780970085398585E-4</v>
      </c>
      <c r="AL22" s="163">
        <f>+'11生産者価格評価表'!AL22/'11生産者価格評価表'!AL$58</f>
        <v>3.8842027239110359E-4</v>
      </c>
      <c r="AM22" s="163">
        <f>+'11生産者価格評価表'!AM22/'11生産者価格評価表'!AM$58</f>
        <v>3.131081100853E-3</v>
      </c>
      <c r="AN22" s="163">
        <f>+'11生産者価格評価表'!AN22/'11生産者価格評価表'!AN$58</f>
        <v>2.0988239957758407E-4</v>
      </c>
      <c r="AO22" s="163">
        <f>+'11生産者価格評価表'!AO22/'11生産者価格評価表'!AO$58</f>
        <v>3.4590568929660447E-4</v>
      </c>
      <c r="AP22" s="163">
        <f>+'11生産者価格評価表'!AP22/'11生産者価格評価表'!AP$58</f>
        <v>2.3278566849971325E-3</v>
      </c>
      <c r="AQ22" s="163">
        <f>+'11生産者価格評価表'!AQ22/'11生産者価格評価表'!AQ$58</f>
        <v>1.2887447270591009E-3</v>
      </c>
      <c r="AR22" s="163">
        <f>+'11生産者価格評価表'!AR22/'11生産者価格評価表'!AR$58</f>
        <v>2.4347658597744649E-3</v>
      </c>
      <c r="AS22" s="163">
        <f>+'11生産者価格評価表'!AS22/'11生産者価格評価表'!AS$58</f>
        <v>3.8548437182109243E-4</v>
      </c>
      <c r="AT22" s="164">
        <f>+'11生産者価格評価表'!AT22/'11生産者価格評価表'!AT$58</f>
        <v>5.8196771931864006E-3</v>
      </c>
      <c r="AU22" s="170">
        <f>+'11生産者価格評価表'!AU22/'11生産者価格評価表'!AU$58</f>
        <v>1.1600406136966997E-2</v>
      </c>
    </row>
    <row r="23" spans="1:47" ht="17.5" customHeight="1" x14ac:dyDescent="0.3">
      <c r="A23" s="63">
        <v>17</v>
      </c>
      <c r="B23" s="184" t="s">
        <v>51</v>
      </c>
      <c r="C23" s="167" t="s">
        <v>1</v>
      </c>
      <c r="D23" s="163">
        <f>+'11生産者価格評価表'!D23/'11生産者価格評価表'!D$58</f>
        <v>0</v>
      </c>
      <c r="E23" s="163">
        <f>+'11生産者価格評価表'!E23/'11生産者価格評価表'!E$58</f>
        <v>0</v>
      </c>
      <c r="F23" s="163">
        <f>+'11生産者価格評価表'!F23/'11生産者価格評価表'!F$58</f>
        <v>0</v>
      </c>
      <c r="G23" s="163">
        <f>+'11生産者価格評価表'!G23/'11生産者価格評価表'!G$58</f>
        <v>2.2493573264781492E-3</v>
      </c>
      <c r="H23" s="163">
        <f>+'11生産者価格評価表'!H23/'11生産者価格評価表'!H$58</f>
        <v>0</v>
      </c>
      <c r="I23" s="163">
        <f>+'11生産者価格評価表'!I23/'11生産者価格評価表'!I$58</f>
        <v>0</v>
      </c>
      <c r="J23" s="163">
        <f>+'11生産者価格評価表'!J23/'11生産者価格評価表'!J$58</f>
        <v>1.9356325594692837E-3</v>
      </c>
      <c r="K23" s="163">
        <f>+'11生産者価格評価表'!K23/'11生産者価格評価表'!K$58</f>
        <v>1.7523170011547769E-5</v>
      </c>
      <c r="L23" s="163">
        <f>+'11生産者価格評価表'!L23/'11生産者価格評価表'!L$58</f>
        <v>0</v>
      </c>
      <c r="M23" s="163">
        <f>+'11生産者価格評価表'!M23/'11生産者価格評価表'!M$58</f>
        <v>4.9043204694772236E-4</v>
      </c>
      <c r="N23" s="163">
        <f>+'11生産者価格評価表'!N23/'11生産者価格評価表'!N$58</f>
        <v>0</v>
      </c>
      <c r="O23" s="163">
        <f>+'11生産者価格評価表'!O23/'11生産者価格評価表'!O$58</f>
        <v>5.1435112827938048E-3</v>
      </c>
      <c r="P23" s="163">
        <f>+'11生産者価格評価表'!P23/'11生産者価格評価表'!P$58</f>
        <v>1.3433929805982607E-3</v>
      </c>
      <c r="Q23" s="163">
        <f>+'11生産者価格評価表'!Q23/'11生産者価格評価表'!Q$58</f>
        <v>2.4418478192364258E-4</v>
      </c>
      <c r="R23" s="163">
        <f>+'11生産者価格評価表'!R23/'11生産者価格評価表'!R$58</f>
        <v>3.4066814562064286E-5</v>
      </c>
      <c r="S23" s="163">
        <f>+'11生産者価格評価表'!S23/'11生産者価格評価表'!S$58</f>
        <v>1.4263811390941537E-3</v>
      </c>
      <c r="T23" s="163">
        <f>+'11生産者価格評価表'!T23/'11生産者価格評価表'!T$58</f>
        <v>0.16809857527916827</v>
      </c>
      <c r="U23" s="163">
        <f>+'11生産者価格評価表'!U23/'11生産者価格評価表'!U$58</f>
        <v>3.5246446563853152E-2</v>
      </c>
      <c r="V23" s="163">
        <f>+'11生産者価格評価表'!V23/'11生産者価格評価表'!V$58</f>
        <v>2.5124043200167766E-2</v>
      </c>
      <c r="W23" s="163">
        <f>+'11生産者価格評価表'!W23/'11生産者価格評価表'!W$58</f>
        <v>1.9347641948279772E-3</v>
      </c>
      <c r="X23" s="163">
        <f>+'11生産者価格評価表'!X23/'11生産者価格評価表'!X$58</f>
        <v>1.3825567720512036E-2</v>
      </c>
      <c r="Y23" s="163">
        <f>+'11生産者価格評価表'!Y23/'11生産者価格評価表'!Y$58</f>
        <v>3.1417141007132449E-3</v>
      </c>
      <c r="Z23" s="163">
        <f>+'11生産者価格評価表'!Z23/'11生産者価格評価表'!Z$58</f>
        <v>7.1305889492254103E-3</v>
      </c>
      <c r="AA23" s="163">
        <f>+'11生産者価格評価表'!AA23/'11生産者価格評価表'!AA$58</f>
        <v>1.5508895422003833E-3</v>
      </c>
      <c r="AB23" s="163">
        <f>+'11生産者価格評価表'!AB23/'11生産者価格評価表'!AB$58</f>
        <v>2.1866883635988956E-2</v>
      </c>
      <c r="AC23" s="163">
        <f>+'11生産者価格評価表'!AC23/'11生産者価格評価表'!AC$58</f>
        <v>1.6829678094157182E-4</v>
      </c>
      <c r="AD23" s="163">
        <f>+'11生産者価格評価表'!AD23/'11生産者価格評価表'!AD$58</f>
        <v>5.8343260373084705E-3</v>
      </c>
      <c r="AE23" s="163">
        <f>+'11生産者価格評価表'!AE23/'11生産者価格評価表'!AE$58</f>
        <v>0</v>
      </c>
      <c r="AF23" s="163">
        <f>+'11生産者価格評価表'!AF23/'11生産者価格評価表'!AF$58</f>
        <v>1.235439824766116E-2</v>
      </c>
      <c r="AG23" s="163">
        <f>+'11生産者価格評価表'!AG23/'11生産者価格評価表'!AG$58</f>
        <v>0</v>
      </c>
      <c r="AH23" s="163">
        <f>+'11生産者価格評価表'!AH23/'11生産者価格評価表'!AH$58</f>
        <v>4.1967566885447936E-6</v>
      </c>
      <c r="AI23" s="163">
        <f>+'11生産者価格評価表'!AI23/'11生産者価格評価表'!AI$58</f>
        <v>0</v>
      </c>
      <c r="AJ23" s="163">
        <f>+'11生産者価格評価表'!AJ23/'11生産者価格評価表'!AJ$58</f>
        <v>0</v>
      </c>
      <c r="AK23" s="163">
        <f>+'11生産者価格評価表'!AK23/'11生産者価格評価表'!AK$58</f>
        <v>9.4812299532895313E-5</v>
      </c>
      <c r="AL23" s="163">
        <f>+'11生産者価格評価表'!AL23/'11生産者価格評価表'!AL$58</f>
        <v>4.1409410702676291E-6</v>
      </c>
      <c r="AM23" s="163">
        <f>+'11生産者価格評価表'!AM23/'11生産者価格評価表'!AM$58</f>
        <v>2.0776332538370376E-4</v>
      </c>
      <c r="AN23" s="163">
        <f>+'11生産者価格評価表'!AN23/'11生産者価格評価表'!AN$58</f>
        <v>0</v>
      </c>
      <c r="AO23" s="163">
        <f>+'11生産者価格評価表'!AO23/'11生産者価格評価表'!AO$58</f>
        <v>0</v>
      </c>
      <c r="AP23" s="163">
        <f>+'11生産者価格評価表'!AP23/'11生産者価格評価表'!AP$58</f>
        <v>0</v>
      </c>
      <c r="AQ23" s="163">
        <f>+'11生産者価格評価表'!AQ23/'11生産者価格評価表'!AQ$58</f>
        <v>9.4661504389964898E-3</v>
      </c>
      <c r="AR23" s="163">
        <f>+'11生産者価格評価表'!AR23/'11生産者価格評価表'!AR$58</f>
        <v>7.4904897531883624E-6</v>
      </c>
      <c r="AS23" s="163">
        <f>+'11生産者価格評価表'!AS23/'11生産者価格評価表'!AS$58</f>
        <v>0</v>
      </c>
      <c r="AT23" s="164">
        <f>+'11生産者価格評価表'!AT23/'11生産者価格評価表'!AT$58</f>
        <v>0</v>
      </c>
      <c r="AU23" s="170">
        <f>+'11生産者価格評価表'!AU23/'11生産者価格評価表'!AU$58</f>
        <v>6.2087419017098095E-3</v>
      </c>
    </row>
    <row r="24" spans="1:47" ht="17.5" customHeight="1" x14ac:dyDescent="0.3">
      <c r="A24" s="63">
        <v>18</v>
      </c>
      <c r="B24" s="184" t="s">
        <v>52</v>
      </c>
      <c r="C24" s="167" t="s">
        <v>2</v>
      </c>
      <c r="D24" s="163">
        <f>+'11生産者価格評価表'!D24/'11生産者価格評価表'!D$58</f>
        <v>0</v>
      </c>
      <c r="E24" s="163">
        <f>+'11生産者価格評価表'!E24/'11生産者価格評価表'!E$58</f>
        <v>1.8005041411595248E-4</v>
      </c>
      <c r="F24" s="163">
        <f>+'11生産者価格評価表'!F24/'11生産者価格評価表'!F$58</f>
        <v>0</v>
      </c>
      <c r="G24" s="163">
        <f>+'11生産者価格評価表'!G24/'11生産者価格評価表'!G$58</f>
        <v>2.1208226221079689E-3</v>
      </c>
      <c r="H24" s="163">
        <f>+'11生産者価格評価表'!H24/'11生産者価格評価表'!H$58</f>
        <v>0</v>
      </c>
      <c r="I24" s="163">
        <f>+'11生産者価格評価表'!I24/'11生産者価格評価表'!I$58</f>
        <v>0</v>
      </c>
      <c r="J24" s="163">
        <f>+'11生産者価格評価表'!J24/'11生産者価格評価表'!J$58</f>
        <v>1.0648167056613241E-4</v>
      </c>
      <c r="K24" s="163">
        <f>+'11生産者価格評価表'!K24/'11生産者価格評価表'!K$58</f>
        <v>0</v>
      </c>
      <c r="L24" s="163">
        <f>+'11生産者価格評価表'!L24/'11生産者価格評価表'!L$58</f>
        <v>1.4695632458033472E-5</v>
      </c>
      <c r="M24" s="163">
        <f>+'11生産者価格評価表'!M24/'11生産者価格評価表'!M$58</f>
        <v>3.2658315853564238E-3</v>
      </c>
      <c r="N24" s="163">
        <f>+'11生産者価格評価表'!N24/'11生産者価格評価表'!N$58</f>
        <v>0</v>
      </c>
      <c r="O24" s="163">
        <f>+'11生産者価格評価表'!O24/'11生産者価格評価表'!O$58</f>
        <v>4.4901180812193884E-3</v>
      </c>
      <c r="P24" s="163">
        <f>+'11生産者価格評価表'!P24/'11生産者価格評価表'!P$58</f>
        <v>1.0774890343524777E-3</v>
      </c>
      <c r="Q24" s="163">
        <f>+'11生産者価格評価表'!Q24/'11生産者価格評価表'!Q$58</f>
        <v>2.6587706747268166E-4</v>
      </c>
      <c r="R24" s="163">
        <f>+'11生産者価格評価表'!R24/'11生産者価格評価表'!R$58</f>
        <v>3.4339349078560801E-4</v>
      </c>
      <c r="S24" s="163">
        <f>+'11生産者価格評価表'!S24/'11生産者価格評価表'!S$58</f>
        <v>6.831189722156394E-4</v>
      </c>
      <c r="T24" s="163">
        <f>+'11生産者価格評価表'!T24/'11生産者価格評価表'!T$58</f>
        <v>6.1383647798742141E-3</v>
      </c>
      <c r="U24" s="163">
        <f>+'11生産者価格評価表'!U24/'11生産者価格評価表'!U$58</f>
        <v>0.13133671888231382</v>
      </c>
      <c r="V24" s="163">
        <f>+'11生産者価格評価表'!V24/'11生産者価格評価表'!V$58</f>
        <v>2.8788927335640139E-3</v>
      </c>
      <c r="W24" s="163">
        <f>+'11生産者価格評価表'!W24/'11生産者価格評価表'!W$58</f>
        <v>3.4390664994191078E-3</v>
      </c>
      <c r="X24" s="163">
        <f>+'11生産者価格評価表'!X24/'11生産者価格評価表'!X$58</f>
        <v>2.4071159173451014E-3</v>
      </c>
      <c r="Y24" s="163">
        <f>+'11生産者価格評価表'!Y24/'11生産者価格評価表'!Y$58</f>
        <v>1.2058103541118133E-3</v>
      </c>
      <c r="Z24" s="163">
        <f>+'11生産者価格評価表'!Z24/'11生産者価格評価表'!Z$58</f>
        <v>7.5065314152466221E-4</v>
      </c>
      <c r="AA24" s="163">
        <f>+'11生産者価格評価表'!AA24/'11生産者価格評価表'!AA$58</f>
        <v>2.4890819813092572E-4</v>
      </c>
      <c r="AB24" s="163">
        <f>+'11生産者価格評価表'!AB24/'11生産者価格評価表'!AB$58</f>
        <v>3.1195261731088316E-3</v>
      </c>
      <c r="AC24" s="163">
        <f>+'11生産者価格評価表'!AC24/'11生産者価格評価表'!AC$58</f>
        <v>5.4244416997696699E-5</v>
      </c>
      <c r="AD24" s="163">
        <f>+'11生産者価格評価表'!AD24/'11生産者価格評価表'!AD$58</f>
        <v>6.8688450472402399E-5</v>
      </c>
      <c r="AE24" s="163">
        <f>+'11生産者価格評価表'!AE24/'11生産者価格評価表'!AE$58</f>
        <v>6.6450854736898061E-6</v>
      </c>
      <c r="AF24" s="163">
        <f>+'11生産者価格評価表'!AF24/'11生産者価格評価表'!AF$58</f>
        <v>2.968330979139798E-4</v>
      </c>
      <c r="AG24" s="163">
        <f>+'11生産者価格評価表'!AG24/'11生産者価格評価表'!AG$58</f>
        <v>0</v>
      </c>
      <c r="AH24" s="163">
        <f>+'11生産者価格評価表'!AH24/'11生産者価格評価表'!AH$58</f>
        <v>3.4731779491405185E-6</v>
      </c>
      <c r="AI24" s="163">
        <f>+'11生産者価格評価表'!AI24/'11生産者価格評価表'!AI$58</f>
        <v>0</v>
      </c>
      <c r="AJ24" s="163">
        <f>+'11生産者価格評価表'!AJ24/'11生産者価格評価表'!AJ$58</f>
        <v>0</v>
      </c>
      <c r="AK24" s="163">
        <f>+'11生産者価格評価表'!AK24/'11生産者価格評価表'!AK$58</f>
        <v>4.1682187410746547E-5</v>
      </c>
      <c r="AL24" s="163">
        <f>+'11生産者価格評価表'!AL24/'11生産者価格評価表'!AL$58</f>
        <v>2.0704705351338145E-6</v>
      </c>
      <c r="AM24" s="163">
        <f>+'11生産者価格評価表'!AM24/'11生産者価格評価表'!AM$58</f>
        <v>1.0973415073082945E-5</v>
      </c>
      <c r="AN24" s="163">
        <f>+'11生産者価格評価表'!AN24/'11生産者価格評価表'!AN$58</f>
        <v>0</v>
      </c>
      <c r="AO24" s="163">
        <f>+'11生産者価格評価表'!AO24/'11生産者価格評価表'!AO$58</f>
        <v>0</v>
      </c>
      <c r="AP24" s="163">
        <f>+'11生産者価格評価表'!AP24/'11生産者価格評価表'!AP$58</f>
        <v>0</v>
      </c>
      <c r="AQ24" s="163">
        <f>+'11生産者価格評価表'!AQ24/'11生産者価格評価表'!AQ$58</f>
        <v>1.399853633628415E-2</v>
      </c>
      <c r="AR24" s="163">
        <f>+'11生産者価格評価表'!AR24/'11生産者価格評価表'!AR$58</f>
        <v>8.5605597179295578E-6</v>
      </c>
      <c r="AS24" s="163">
        <f>+'11生産者価格評価表'!AS24/'11生産者価格評価表'!AS$58</f>
        <v>0</v>
      </c>
      <c r="AT24" s="164">
        <f>+'11生産者価格評価表'!AT24/'11生産者価格評価表'!AT$58</f>
        <v>0</v>
      </c>
      <c r="AU24" s="170">
        <f>+'11生産者価格評価表'!AU24/'11生産者価格評価表'!AU$58</f>
        <v>4.5540497895600537E-3</v>
      </c>
    </row>
    <row r="25" spans="1:47" ht="17.5" customHeight="1" x14ac:dyDescent="0.3">
      <c r="A25" s="63">
        <v>19</v>
      </c>
      <c r="B25" s="184" t="s">
        <v>53</v>
      </c>
      <c r="C25" s="167" t="s">
        <v>3</v>
      </c>
      <c r="D25" s="163">
        <f>+'11生産者価格評価表'!D25/'11生産者価格評価表'!D$58</f>
        <v>6.5442485483414772E-4</v>
      </c>
      <c r="E25" s="163">
        <f>+'11生産者価格評価表'!E25/'11生産者価格評価表'!E$58</f>
        <v>0</v>
      </c>
      <c r="F25" s="163">
        <f>+'11生産者価格評価表'!F25/'11生産者価格評価表'!F$58</f>
        <v>0</v>
      </c>
      <c r="G25" s="163">
        <f>+'11生産者価格評価表'!G25/'11生産者価格評価表'!G$58</f>
        <v>0</v>
      </c>
      <c r="H25" s="163">
        <f>+'11生産者価格評価表'!H25/'11生産者価格評価表'!H$58</f>
        <v>0</v>
      </c>
      <c r="I25" s="163">
        <f>+'11生産者価格評価表'!I25/'11生産者価格評価表'!I$58</f>
        <v>0</v>
      </c>
      <c r="J25" s="163">
        <f>+'11生産者価格評価表'!J25/'11生産者価格評価表'!J$58</f>
        <v>0</v>
      </c>
      <c r="K25" s="163">
        <f>+'11生産者価格評価表'!K25/'11生産者価格評価表'!K$58</f>
        <v>0</v>
      </c>
      <c r="L25" s="163">
        <f>+'11生産者価格評価表'!L25/'11生産者価格評価表'!L$58</f>
        <v>0</v>
      </c>
      <c r="M25" s="163">
        <f>+'11生産者価格評価表'!M25/'11生産者価格評価表'!M$58</f>
        <v>0</v>
      </c>
      <c r="N25" s="163">
        <f>+'11生産者価格評価表'!N25/'11生産者価格評価表'!N$58</f>
        <v>0</v>
      </c>
      <c r="O25" s="163">
        <f>+'11生産者価格評価表'!O25/'11生産者価格評価表'!O$58</f>
        <v>0</v>
      </c>
      <c r="P25" s="163">
        <f>+'11生産者価格評価表'!P25/'11生産者価格評価表'!P$58</f>
        <v>0</v>
      </c>
      <c r="Q25" s="163">
        <f>+'11生産者価格評価表'!Q25/'11生産者価格評価表'!Q$58</f>
        <v>0</v>
      </c>
      <c r="R25" s="163">
        <f>+'11生産者価格評価表'!R25/'11生産者価格評価表'!R$58</f>
        <v>0</v>
      </c>
      <c r="S25" s="163">
        <f>+'11生産者価格評価表'!S25/'11生産者価格評価表'!S$58</f>
        <v>2.4236809789516774E-5</v>
      </c>
      <c r="T25" s="163">
        <f>+'11生産者価格評価表'!T25/'11生産者価格評価表'!T$58</f>
        <v>3.7376460017969453E-3</v>
      </c>
      <c r="U25" s="163">
        <f>+'11生産者価格評価表'!U25/'11生産者価格評価表'!U$58</f>
        <v>4.9130062208830568E-3</v>
      </c>
      <c r="V25" s="163">
        <f>+'11生産者価格評価表'!V25/'11生産者価格評価表'!V$58</f>
        <v>0.1025303554576911</v>
      </c>
      <c r="W25" s="163">
        <f>+'11生産者価格評価表'!W25/'11生産者価格評価表'!W$58</f>
        <v>1.1108693941596041E-4</v>
      </c>
      <c r="X25" s="163">
        <f>+'11生産者価格評価表'!X25/'11生産者価格評価表'!X$58</f>
        <v>1.0902943688942193E-3</v>
      </c>
      <c r="Y25" s="163">
        <f>+'11生産者価格評価表'!Y25/'11生産者価格評価表'!Y$58</f>
        <v>1.7905457861057612E-3</v>
      </c>
      <c r="Z25" s="163">
        <f>+'11生産者価格評価表'!Z25/'11生産者価格評価表'!Z$58</f>
        <v>3.1484565634017666E-4</v>
      </c>
      <c r="AA25" s="163">
        <f>+'11生産者価格評価表'!AA25/'11生産者価格評価表'!AA$58</f>
        <v>1.0095577266848734E-3</v>
      </c>
      <c r="AB25" s="163">
        <f>+'11生産者価格評価表'!AB25/'11生産者価格評価表'!AB$58</f>
        <v>2.3805040273153954E-4</v>
      </c>
      <c r="AC25" s="163">
        <f>+'11生産者価格評価表'!AC25/'11生産者価格評価表'!AC$58</f>
        <v>3.073850296536146E-4</v>
      </c>
      <c r="AD25" s="163">
        <f>+'11生産者価格評価表'!AD25/'11生産者価格評価表'!AD$58</f>
        <v>1.7381725260387273E-4</v>
      </c>
      <c r="AE25" s="163">
        <f>+'11生産者価格評価表'!AE25/'11生産者価格評価表'!AE$58</f>
        <v>0</v>
      </c>
      <c r="AF25" s="163">
        <f>+'11生産者価格評価表'!AF25/'11生産者価格評価表'!AF$58</f>
        <v>1.1259186472599234E-4</v>
      </c>
      <c r="AG25" s="163">
        <f>+'11生産者価格評価表'!AG25/'11生産者価格評価表'!AG$58</f>
        <v>3.0964066201173541E-5</v>
      </c>
      <c r="AH25" s="163">
        <f>+'11生産者価格評価表'!AH25/'11生産者価格評価表'!AH$58</f>
        <v>1.238043223120714E-3</v>
      </c>
      <c r="AI25" s="163">
        <f>+'11生産者価格評価表'!AI25/'11生産者価格評価表'!AI$58</f>
        <v>1.0767733749081201E-5</v>
      </c>
      <c r="AJ25" s="163">
        <f>+'11生産者価格評価表'!AJ25/'11生産者価格評価表'!AJ$58</f>
        <v>0</v>
      </c>
      <c r="AK25" s="163">
        <f>+'11生産者価格評価表'!AK25/'11生産者価格評価表'!AK$58</f>
        <v>2.2015239829619656E-5</v>
      </c>
      <c r="AL25" s="163">
        <f>+'11生産者価格評価表'!AL25/'11生産者価格評価表'!AL$58</f>
        <v>1.238141380010021E-4</v>
      </c>
      <c r="AM25" s="163">
        <f>+'11生産者価格評価表'!AM25/'11生産者価格評価表'!AM$58</f>
        <v>1.9174213937700265E-3</v>
      </c>
      <c r="AN25" s="163">
        <f>+'11生産者価格評価表'!AN25/'11生産者価格評価表'!AN$58</f>
        <v>0</v>
      </c>
      <c r="AO25" s="163">
        <f>+'11生産者価格評価表'!AO25/'11生産者価格評価表'!AO$58</f>
        <v>1.0672241295629803E-2</v>
      </c>
      <c r="AP25" s="163">
        <f>+'11生産者価格評価表'!AP25/'11生産者価格評価表'!AP$58</f>
        <v>0</v>
      </c>
      <c r="AQ25" s="163">
        <f>+'11生産者価格評価表'!AQ25/'11生産者価格評価表'!AQ$58</f>
        <v>4.9162042260154021E-3</v>
      </c>
      <c r="AR25" s="163">
        <f>+'11生産者価格評価表'!AR25/'11生産者価格評価表'!AR$58</f>
        <v>7.7401727449613079E-4</v>
      </c>
      <c r="AS25" s="163">
        <f>+'11生産者価格評価表'!AS25/'11生産者価格評価表'!AS$58</f>
        <v>2.4713831393418925E-2</v>
      </c>
      <c r="AT25" s="164">
        <f>+'11生産者価格評価表'!AT25/'11生産者価格評価表'!AT$58</f>
        <v>0</v>
      </c>
      <c r="AU25" s="170">
        <f>+'11生産者価格評価表'!AU25/'11生産者価格評価表'!AU$58</f>
        <v>2.789456787248539E-3</v>
      </c>
    </row>
    <row r="26" spans="1:47" ht="17.5" customHeight="1" x14ac:dyDescent="0.3">
      <c r="A26" s="63">
        <v>20</v>
      </c>
      <c r="B26" s="184" t="s">
        <v>54</v>
      </c>
      <c r="C26" s="167" t="s">
        <v>102</v>
      </c>
      <c r="D26" s="163">
        <f>+'11生産者価格評価表'!D26/'11生産者価格評価表'!D$58</f>
        <v>0</v>
      </c>
      <c r="E26" s="163">
        <f>+'11生産者価格評価表'!E26/'11生産者価格評価表'!E$58</f>
        <v>0</v>
      </c>
      <c r="F26" s="163">
        <f>+'11生産者価格評価表'!F26/'11生産者価格評価表'!F$58</f>
        <v>0</v>
      </c>
      <c r="G26" s="163">
        <f>+'11生産者価格評価表'!G26/'11生産者価格評価表'!G$58</f>
        <v>6.426735218508997E-5</v>
      </c>
      <c r="H26" s="163">
        <f>+'11生産者価格評価表'!H26/'11生産者価格評価表'!H$58</f>
        <v>1.3607200930732545E-6</v>
      </c>
      <c r="I26" s="163">
        <f>+'11生産者価格評価表'!I26/'11生産者価格評価表'!I$58</f>
        <v>0</v>
      </c>
      <c r="J26" s="163">
        <f>+'11生産者価格評価表'!J26/'11生産者価格評価表'!J$58</f>
        <v>1.1669224171630949E-5</v>
      </c>
      <c r="K26" s="163">
        <f>+'11生産者価格評価表'!K26/'11生産者価格評価表'!K$58</f>
        <v>3.5046340023095539E-6</v>
      </c>
      <c r="L26" s="163">
        <f>+'11生産者価格評価表'!L26/'11生産者価格評価表'!L$58</f>
        <v>1.0496880327166766E-6</v>
      </c>
      <c r="M26" s="163">
        <f>+'11生産者価格評価表'!M26/'11生産者価格評価表'!M$58</f>
        <v>0</v>
      </c>
      <c r="N26" s="163">
        <f>+'11生産者価格評価表'!N26/'11生産者価格評価表'!N$58</f>
        <v>2.3386232992362056E-6</v>
      </c>
      <c r="O26" s="163">
        <f>+'11生産者価格評価表'!O26/'11生産者価格評価表'!O$58</f>
        <v>0</v>
      </c>
      <c r="P26" s="163">
        <f>+'11生産者価格評価表'!P26/'11生産者価格評価表'!P$58</f>
        <v>0</v>
      </c>
      <c r="Q26" s="163">
        <f>+'11生産者価格評価表'!Q26/'11生産者価格評価表'!Q$58</f>
        <v>5.8627798781186688E-7</v>
      </c>
      <c r="R26" s="163">
        <f>+'11生産者価格評価表'!R26/'11生産者価格評価表'!R$58</f>
        <v>4.2242850056959711E-5</v>
      </c>
      <c r="S26" s="163">
        <f>+'11生産者価格評価表'!S26/'11生産者価格評価表'!S$58</f>
        <v>8.143568089277636E-3</v>
      </c>
      <c r="T26" s="163">
        <f>+'11生産者価格評価表'!T26/'11生産者価格評価表'!T$58</f>
        <v>1.4941342574765756E-2</v>
      </c>
      <c r="U26" s="163">
        <f>+'11生産者価格評価表'!U26/'11生産者価格評価表'!U$58</f>
        <v>1.2481705143793147E-2</v>
      </c>
      <c r="V26" s="163">
        <f>+'11生産者価格評価表'!V26/'11生産者価格評価表'!V$58</f>
        <v>0.14230638565586662</v>
      </c>
      <c r="W26" s="163">
        <f>+'11生産者価格評価表'!W26/'11生産者価格評価表'!W$58</f>
        <v>0.26613190648331148</v>
      </c>
      <c r="X26" s="163">
        <f>+'11生産者価格評価表'!X26/'11生産者価格評価表'!X$58</f>
        <v>8.6860470901313547E-2</v>
      </c>
      <c r="Y26" s="163">
        <f>+'11生産者価格評価表'!Y26/'11生産者価格評価表'!Y$58</f>
        <v>0.29803006927628256</v>
      </c>
      <c r="Z26" s="163">
        <f>+'11生産者価格評価表'!Z26/'11生産者価格評価表'!Z$58</f>
        <v>1.4106033882738593E-2</v>
      </c>
      <c r="AA26" s="163">
        <f>+'11生産者価格評価表'!AA26/'11生産者価格評価表'!AA$58</f>
        <v>7.467245943927771E-3</v>
      </c>
      <c r="AB26" s="163">
        <f>+'11生産者価格評価表'!AB26/'11生産者価格評価表'!AB$58</f>
        <v>1.6183874394659144E-3</v>
      </c>
      <c r="AC26" s="163">
        <f>+'11生産者価格評価表'!AC26/'11生産者価格評価表'!AC$58</f>
        <v>1.838746647973206E-3</v>
      </c>
      <c r="AD26" s="163">
        <f>+'11生産者価格評価表'!AD26/'11生産者価格評価表'!AD$58</f>
        <v>3.2280346912147792E-4</v>
      </c>
      <c r="AE26" s="163">
        <f>+'11生産者価格評価表'!AE26/'11生産者価格評価表'!AE$58</f>
        <v>4.6004437894775584E-6</v>
      </c>
      <c r="AF26" s="163">
        <f>+'11生産者価格評価表'!AF26/'11生産者価格評価表'!AF$58</f>
        <v>2.3883122820665044E-5</v>
      </c>
      <c r="AG26" s="163">
        <f>+'11生産者価格評価表'!AG26/'11生産者価格評価表'!AG$58</f>
        <v>0</v>
      </c>
      <c r="AH26" s="163">
        <f>+'11生産者価格評価表'!AH26/'11生産者価格評価表'!AH$58</f>
        <v>2.1996793677889951E-5</v>
      </c>
      <c r="AI26" s="163">
        <f>+'11生産者価格評価表'!AI26/'11生産者価格評価表'!AI$58</f>
        <v>4.193748933852678E-5</v>
      </c>
      <c r="AJ26" s="163">
        <f>+'11生産者価格評価表'!AJ26/'11生産者価格評価表'!AJ$58</f>
        <v>0</v>
      </c>
      <c r="AK26" s="163">
        <f>+'11生産者価格評価表'!AK26/'11生産者価格評価表'!AK$58</f>
        <v>5.577194090170313E-6</v>
      </c>
      <c r="AL26" s="163">
        <f>+'11生産者価格評価表'!AL26/'11生産者価格評価表'!AL$58</f>
        <v>1.1433138295008924E-3</v>
      </c>
      <c r="AM26" s="163">
        <f>+'11生産者価格評価表'!AM26/'11生産者価格評価表'!AM$58</f>
        <v>1.3080310767114871E-3</v>
      </c>
      <c r="AN26" s="163">
        <f>+'11生産者価格評価表'!AN26/'11生産者価格評価表'!AN$58</f>
        <v>2.7013285082474314E-3</v>
      </c>
      <c r="AO26" s="163">
        <f>+'11生産者価格評価表'!AO26/'11生産者価格評価表'!AO$58</f>
        <v>2.2719585503882069E-6</v>
      </c>
      <c r="AP26" s="163">
        <f>+'11生産者価格評価表'!AP26/'11生産者価格評価表'!AP$58</f>
        <v>0</v>
      </c>
      <c r="AQ26" s="163">
        <f>+'11生産者価格評価表'!AQ26/'11生産者価格評価表'!AQ$58</f>
        <v>1.4176648109746044E-2</v>
      </c>
      <c r="AR26" s="163">
        <f>+'11生産者価格評価表'!AR26/'11生産者価格評価表'!AR$58</f>
        <v>1.3554219553388466E-5</v>
      </c>
      <c r="AS26" s="163">
        <f>+'11生産者価格評価表'!AS26/'11生産者価格評価表'!AS$58</f>
        <v>3.5989249269185876E-2</v>
      </c>
      <c r="AT26" s="164">
        <f>+'11生産者価格評価表'!AT26/'11生産者価格評価表'!AT$58</f>
        <v>0</v>
      </c>
      <c r="AU26" s="170">
        <f>+'11生産者価格評価表'!AU26/'11生産者価格評価表'!AU$58</f>
        <v>1.1431060007253458E-2</v>
      </c>
    </row>
    <row r="27" spans="1:47" ht="17.5" customHeight="1" x14ac:dyDescent="0.3">
      <c r="A27" s="63">
        <v>21</v>
      </c>
      <c r="B27" s="184" t="s">
        <v>55</v>
      </c>
      <c r="C27" s="167" t="s">
        <v>103</v>
      </c>
      <c r="D27" s="163">
        <f>+'11生産者価格評価表'!D27/'11生産者価格評価表'!D$58</f>
        <v>5.2686746787494938E-5</v>
      </c>
      <c r="E27" s="163">
        <f>+'11生産者価格評価表'!E27/'11生産者価格評価表'!E$58</f>
        <v>0</v>
      </c>
      <c r="F27" s="163">
        <f>+'11生産者価格評価表'!F27/'11生産者価格評価表'!F$58</f>
        <v>1.1188811188811189E-3</v>
      </c>
      <c r="G27" s="163">
        <f>+'11生産者価格評価表'!G27/'11生産者価格評価表'!G$58</f>
        <v>4.4987146529562984E-4</v>
      </c>
      <c r="H27" s="163">
        <f>+'11生産者価格評価表'!H27/'11生産者価格評価表'!H$58</f>
        <v>0</v>
      </c>
      <c r="I27" s="163">
        <f>+'11生産者価格評価表'!I27/'11生産者価格評価表'!I$58</f>
        <v>0</v>
      </c>
      <c r="J27" s="163">
        <f>+'11生産者価格評価表'!J27/'11生産者価格評価表'!J$58</f>
        <v>1.9108354581045679E-4</v>
      </c>
      <c r="K27" s="163">
        <f>+'11生産者価格評価表'!K27/'11生産者価格評価表'!K$58</f>
        <v>8.7615850057738847E-7</v>
      </c>
      <c r="L27" s="163">
        <f>+'11生産者価格評価表'!L27/'11生産者価格評価表'!L$58</f>
        <v>0</v>
      </c>
      <c r="M27" s="163">
        <f>+'11生産者価格評価表'!M27/'11生産者価格評価表'!M$58</f>
        <v>2.7865457212938769E-5</v>
      </c>
      <c r="N27" s="163">
        <f>+'11生産者価格評価表'!N27/'11生産者価格評価表'!N$58</f>
        <v>0</v>
      </c>
      <c r="O27" s="163">
        <f>+'11生産者価格評価表'!O27/'11生産者価格評価表'!O$58</f>
        <v>0</v>
      </c>
      <c r="P27" s="163">
        <f>+'11生産者価格評価表'!P27/'11生産者価格評価表'!P$58</f>
        <v>4.6244164564484022E-5</v>
      </c>
      <c r="Q27" s="163">
        <f>+'11生産者価格評価表'!Q27/'11生産者価格評価表'!Q$58</f>
        <v>0</v>
      </c>
      <c r="R27" s="163">
        <f>+'11生産者価格評価表'!R27/'11生産者価格評価表'!R$58</f>
        <v>4.0880177474477143E-6</v>
      </c>
      <c r="S27" s="163">
        <f>+'11生産者価格評価表'!S27/'11生産者価格評価表'!S$58</f>
        <v>8.9047834485928283E-4</v>
      </c>
      <c r="T27" s="163">
        <f>+'11生産者価格評価表'!T27/'11生産者価格評価表'!T$58</f>
        <v>2.7852650494159928E-2</v>
      </c>
      <c r="U27" s="163">
        <f>+'11生産者価格評価表'!U27/'11生産者価格評価表'!U$58</f>
        <v>2.8430522518787773E-2</v>
      </c>
      <c r="V27" s="163">
        <f>+'11生産者価格評価表'!V27/'11生産者価格評価表'!V$58</f>
        <v>2.3572192513368985E-2</v>
      </c>
      <c r="W27" s="163">
        <f>+'11生産者価格評価表'!W27/'11生産者価格評価表'!W$58</f>
        <v>1.7176818007192878E-2</v>
      </c>
      <c r="X27" s="163">
        <f>+'11生産者価格評価表'!X27/'11生産者価格評価表'!X$58</f>
        <v>0.16713683406037266</v>
      </c>
      <c r="Y27" s="163">
        <f>+'11生産者価格評価表'!Y27/'11生産者価格評価表'!Y$58</f>
        <v>1.8503407653096621E-2</v>
      </c>
      <c r="Z27" s="163">
        <f>+'11生産者価格評価表'!Z27/'11生産者価格評価表'!Z$58</f>
        <v>3.3838332544884754E-2</v>
      </c>
      <c r="AA27" s="163">
        <f>+'11生産者価格評価表'!AA27/'11生産者価格評価表'!AA$58</f>
        <v>1.7806509558596993E-3</v>
      </c>
      <c r="AB27" s="163">
        <f>+'11生産者価格評価表'!AB27/'11生産者価格評価表'!AB$58</f>
        <v>1.8457788689408179E-2</v>
      </c>
      <c r="AC27" s="163">
        <f>+'11生産者価格評価表'!AC27/'11生産者価格評価表'!AC$58</f>
        <v>8.3313860978513643E-4</v>
      </c>
      <c r="AD27" s="163">
        <f>+'11生産者価格評価表'!AD27/'11生産者価格評価表'!AD$58</f>
        <v>7.9610881540478785E-3</v>
      </c>
      <c r="AE27" s="163">
        <f>+'11生産者価格評価表'!AE27/'11生産者価格評価表'!AE$58</f>
        <v>2.5558021052653103E-6</v>
      </c>
      <c r="AF27" s="163">
        <f>+'11生産者価格評価表'!AF27/'11生産者価格評価表'!AF$58</f>
        <v>2.2177185476331826E-4</v>
      </c>
      <c r="AG27" s="163">
        <f>+'11生産者価格評価表'!AG27/'11生産者価格評価表'!AG$58</f>
        <v>0</v>
      </c>
      <c r="AH27" s="163">
        <f>+'11生産者価格評価表'!AH27/'11生産者価格評価表'!AH$58</f>
        <v>2.251777037026103E-4</v>
      </c>
      <c r="AI27" s="163">
        <f>+'11生産者価格評価表'!AI27/'11生産者価格評価表'!AI$58</f>
        <v>2.266891315596042E-6</v>
      </c>
      <c r="AJ27" s="163">
        <f>+'11生産者価格評価表'!AJ27/'11生産者価格評価表'!AJ$58</f>
        <v>1.1927981404276991E-5</v>
      </c>
      <c r="AK27" s="163">
        <f>+'11生産者価格評価表'!AK27/'11生産者価格評価表'!AK$58</f>
        <v>1.9432118356277616E-4</v>
      </c>
      <c r="AL27" s="163">
        <f>+'11生産者価格評価表'!AL27/'11生産者価格評価表'!AL$58</f>
        <v>1.6936448977394604E-4</v>
      </c>
      <c r="AM27" s="163">
        <f>+'11生産者価格評価表'!AM27/'11生産者価格評価表'!AM$58</f>
        <v>1.3109573207309758E-3</v>
      </c>
      <c r="AN27" s="163">
        <f>+'11生産者価格評価表'!AN27/'11生産者価格評価表'!AN$58</f>
        <v>2.7489860155199353E-4</v>
      </c>
      <c r="AO27" s="163">
        <f>+'11生産者価格評価表'!AO27/'11生産者価格評価表'!AO$58</f>
        <v>7.4974632162810818E-5</v>
      </c>
      <c r="AP27" s="163">
        <f>+'11生産者価格評価表'!AP27/'11生産者価格評価表'!AP$58</f>
        <v>0</v>
      </c>
      <c r="AQ27" s="163">
        <f>+'11生産者価格評価表'!AQ27/'11生産者価格評価表'!AQ$58</f>
        <v>7.6330359254411801E-3</v>
      </c>
      <c r="AR27" s="163">
        <f>+'11生産者価格評価表'!AR27/'11生産者価格評価表'!AR$58</f>
        <v>1.5694359482870855E-4</v>
      </c>
      <c r="AS27" s="163">
        <f>+'11生産者価格評価表'!AS27/'11生産者価格評価表'!AS$58</f>
        <v>0</v>
      </c>
      <c r="AT27" s="164">
        <f>+'11生産者価格評価表'!AT27/'11生産者価格評価表'!AT$58</f>
        <v>1.1588495784185153E-3</v>
      </c>
      <c r="AU27" s="170">
        <f>+'11生産者価格評価表'!AU27/'11生産者価格評価表'!AU$58</f>
        <v>1.3516783917073347E-2</v>
      </c>
    </row>
    <row r="28" spans="1:47" ht="17.5" customHeight="1" x14ac:dyDescent="0.3">
      <c r="A28" s="63">
        <v>22</v>
      </c>
      <c r="B28" s="184" t="s">
        <v>56</v>
      </c>
      <c r="C28" s="167" t="s">
        <v>126</v>
      </c>
      <c r="D28" s="163">
        <f>+'11生産者価格評価表'!D28/'11生産者価格評価表'!D$58</f>
        <v>5.5459733460520989E-6</v>
      </c>
      <c r="E28" s="163">
        <f>+'11生産者価格評価表'!E28/'11生産者価格評価表'!E$58</f>
        <v>0</v>
      </c>
      <c r="F28" s="163">
        <f>+'11生産者価格評価表'!F28/'11生産者価格評価表'!F$58</f>
        <v>7.6287349014621738E-5</v>
      </c>
      <c r="G28" s="163">
        <f>+'11生産者価格評価表'!G28/'11生産者価格評価表'!G$58</f>
        <v>0</v>
      </c>
      <c r="H28" s="163">
        <f>+'11生産者価格評価表'!H28/'11生産者価格評価表'!H$58</f>
        <v>2.0410801396098814E-5</v>
      </c>
      <c r="I28" s="163">
        <f>+'11生産者価格評価表'!I28/'11生産者価格評価表'!I$58</f>
        <v>3.5449679180403419E-6</v>
      </c>
      <c r="J28" s="163">
        <f>+'11生産者価格評価表'!J28/'11生産者価格評価表'!J$58</f>
        <v>2.9173060429077374E-6</v>
      </c>
      <c r="K28" s="163">
        <f>+'11生産者価格評価表'!K28/'11生産者価格評価表'!K$58</f>
        <v>2.27801210150121E-5</v>
      </c>
      <c r="L28" s="163">
        <f>+'11生産者価格評価表'!L28/'11生産者価格評価表'!L$58</f>
        <v>2.0993760654333531E-6</v>
      </c>
      <c r="M28" s="163">
        <f>+'11生産者価格評価表'!M28/'11生産者価格評価表'!M$58</f>
        <v>1.3932728606469384E-6</v>
      </c>
      <c r="N28" s="163">
        <f>+'11生産者価格評価表'!N28/'11生産者価格評価表'!N$58</f>
        <v>3.2740726189306877E-5</v>
      </c>
      <c r="O28" s="163">
        <f>+'11生産者価格評価表'!O28/'11生産者価格評価表'!O$58</f>
        <v>5.2271456125953297E-6</v>
      </c>
      <c r="P28" s="163">
        <f>+'11生産者価格評価表'!P28/'11生産者価格評価表'!P$58</f>
        <v>1.6185457597569407E-5</v>
      </c>
      <c r="Q28" s="163">
        <f>+'11生産者価格評価表'!Q28/'11生産者価格評価表'!Q$58</f>
        <v>2.9313899390593344E-7</v>
      </c>
      <c r="R28" s="163">
        <f>+'11生産者価格評価表'!R28/'11生産者価格評価表'!R$58</f>
        <v>0</v>
      </c>
      <c r="S28" s="163">
        <f>+'11生産者価格評価表'!S28/'11生産者価格評価表'!S$58</f>
        <v>4.129234260436191E-5</v>
      </c>
      <c r="T28" s="163">
        <f>+'11生産者価格評価表'!T28/'11生産者価格評価表'!T$58</f>
        <v>1.5956873315363881E-3</v>
      </c>
      <c r="U28" s="163">
        <f>+'11生産者価格評価表'!U28/'11生産者価格評価表'!U$58</f>
        <v>2.7755097913817641E-4</v>
      </c>
      <c r="V28" s="163">
        <f>+'11生産者価格評価表'!V28/'11生産者価格評価表'!V$58</f>
        <v>3.1037013735975676E-5</v>
      </c>
      <c r="W28" s="163">
        <f>+'11生産者価格評価表'!W28/'11生産者価格評価表'!W$58</f>
        <v>7.8686582086305289E-5</v>
      </c>
      <c r="X28" s="163">
        <f>+'11生産者価格評価表'!X28/'11生産者価格評価表'!X$58</f>
        <v>4.4458605333550687E-5</v>
      </c>
      <c r="Y28" s="163">
        <f>+'11生産者価格評価表'!Y28/'11生産者価格評価表'!Y$58</f>
        <v>2.4529155833644421E-2</v>
      </c>
      <c r="Z28" s="163">
        <f>+'11生産者価格評価表'!Z28/'11生産者価格評価表'!Z$58</f>
        <v>5.9520733713558328E-3</v>
      </c>
      <c r="AA28" s="163">
        <f>+'11生産者価格評価表'!AA28/'11生産者価格評価表'!AA$58</f>
        <v>2.9590485092487673E-5</v>
      </c>
      <c r="AB28" s="163">
        <f>+'11生産者価格評価表'!AB28/'11生産者価格評価表'!AB$58</f>
        <v>1.3874430189054657E-3</v>
      </c>
      <c r="AC28" s="163">
        <f>+'11生産者価格評価表'!AC28/'11生産者価格評価表'!AC$58</f>
        <v>3.894470963937199E-5</v>
      </c>
      <c r="AD28" s="163">
        <f>+'11生産者価格評価表'!AD28/'11生産者価格評価表'!AD$58</f>
        <v>1.5801568418533885E-3</v>
      </c>
      <c r="AE28" s="163">
        <f>+'11生産者価格評価表'!AE28/'11生産者価格評価表'!AE$58</f>
        <v>1.3801331368432675E-5</v>
      </c>
      <c r="AF28" s="163">
        <f>+'11生産者価格評価表'!AF28/'11生産者価格評価表'!AF$58</f>
        <v>1.0235624065999304E-5</v>
      </c>
      <c r="AG28" s="163">
        <f>+'11生産者価格評価表'!AG28/'11生産者価格評価表'!AG$58</f>
        <v>1.8578439720704124E-5</v>
      </c>
      <c r="AH28" s="163">
        <f>+'11生産者価格評価表'!AH28/'11生産者価格評価表'!AH$58</f>
        <v>3.21268960295498E-4</v>
      </c>
      <c r="AI28" s="163">
        <f>+'11生産者価格評価表'!AI28/'11生産者価格評価表'!AI$58</f>
        <v>1.3828037025135858E-4</v>
      </c>
      <c r="AJ28" s="163">
        <f>+'11生産者価格評価表'!AJ28/'11生産者価格評価表'!AJ$58</f>
        <v>6.4112900047988829E-5</v>
      </c>
      <c r="AK28" s="163">
        <f>+'11生産者価格評価表'!AK28/'11生産者価格評価表'!AK$58</f>
        <v>1.0038949362306563E-4</v>
      </c>
      <c r="AL28" s="163">
        <f>+'11生産者価格評価表'!AL28/'11生産者価格評価表'!AL$58</f>
        <v>2.4017458207552247E-4</v>
      </c>
      <c r="AM28" s="163">
        <f>+'11生産者価格評価表'!AM28/'11生産者価格評価表'!AM$58</f>
        <v>9.3859276925102781E-4</v>
      </c>
      <c r="AN28" s="163">
        <f>+'11生産者価格評価表'!AN28/'11生産者価格評価表'!AN$58</f>
        <v>1.8589583962586015E-4</v>
      </c>
      <c r="AO28" s="163">
        <f>+'11生産者価格評価表'!AO28/'11生産者価格評価表'!AO$58</f>
        <v>2.4139559597874695E-5</v>
      </c>
      <c r="AP28" s="163">
        <f>+'11生産者価格評価表'!AP28/'11生産者価格評価表'!AP$58</f>
        <v>7.7113264927441237E-5</v>
      </c>
      <c r="AQ28" s="163">
        <f>+'11生産者価格評価表'!AQ28/'11生産者価格評価表'!AQ$58</f>
        <v>1.4408581110528047E-3</v>
      </c>
      <c r="AR28" s="163">
        <f>+'11生産者価格評価表'!AR28/'11生産者価格評価表'!AR$58</f>
        <v>1.4374606526356716E-4</v>
      </c>
      <c r="AS28" s="163">
        <f>+'11生産者価格評価表'!AS28/'11生産者価格評価表'!AS$58</f>
        <v>0</v>
      </c>
      <c r="AT28" s="164">
        <f>+'11生産者価格評価表'!AT28/'11生産者価格評価表'!AT$58</f>
        <v>0</v>
      </c>
      <c r="AU28" s="170">
        <f>+'11生産者価格評価表'!AU28/'11生産者価格評価表'!AU$58</f>
        <v>1.5778501187866556E-3</v>
      </c>
    </row>
    <row r="29" spans="1:47" ht="17.5" customHeight="1" x14ac:dyDescent="0.3">
      <c r="A29" s="63">
        <v>23</v>
      </c>
      <c r="B29" s="184" t="s">
        <v>57</v>
      </c>
      <c r="C29" s="167" t="s">
        <v>238</v>
      </c>
      <c r="D29" s="163">
        <f>+'11生産者価格評価表'!D29/'11生産者価格評価表'!D$58</f>
        <v>0</v>
      </c>
      <c r="E29" s="163">
        <f>+'11生産者価格評価表'!E29/'11生産者価格評価表'!E$58</f>
        <v>0</v>
      </c>
      <c r="F29" s="163">
        <f>+'11生産者価格評価表'!F29/'11生産者価格評価表'!F$58</f>
        <v>0</v>
      </c>
      <c r="G29" s="163">
        <f>+'11生産者価格評価表'!G29/'11生産者価格評価表'!G$58</f>
        <v>0</v>
      </c>
      <c r="H29" s="163">
        <f>+'11生産者価格評価表'!H29/'11生産者価格評価表'!H$58</f>
        <v>0</v>
      </c>
      <c r="I29" s="163">
        <f>+'11生産者価格評価表'!I29/'11生産者価格評価表'!I$58</f>
        <v>0</v>
      </c>
      <c r="J29" s="163">
        <f>+'11生産者価格評価表'!J29/'11生産者価格評価表'!J$58</f>
        <v>0</v>
      </c>
      <c r="K29" s="163">
        <f>+'11生産者価格評価表'!K29/'11生産者価格評価表'!K$58</f>
        <v>0</v>
      </c>
      <c r="L29" s="163">
        <f>+'11生産者価格評価表'!L29/'11生産者価格評価表'!L$58</f>
        <v>0</v>
      </c>
      <c r="M29" s="163">
        <f>+'11生産者価格評価表'!M29/'11生産者価格評価表'!M$58</f>
        <v>0</v>
      </c>
      <c r="N29" s="163">
        <f>+'11生産者価格評価表'!N29/'11生産者価格評価表'!N$58</f>
        <v>0</v>
      </c>
      <c r="O29" s="163">
        <f>+'11生産者価格評価表'!O29/'11生産者価格評価表'!O$58</f>
        <v>0</v>
      </c>
      <c r="P29" s="163">
        <f>+'11生産者価格評価表'!P29/'11生産者価格評価表'!P$58</f>
        <v>0</v>
      </c>
      <c r="Q29" s="163">
        <f>+'11生産者価格評価表'!Q29/'11生産者価格評価表'!Q$58</f>
        <v>0</v>
      </c>
      <c r="R29" s="163">
        <f>+'11生産者価格評価表'!R29/'11生産者価格評価表'!R$58</f>
        <v>0</v>
      </c>
      <c r="S29" s="163">
        <f>+'11生産者価格評価表'!S29/'11生産者価格評価表'!S$58</f>
        <v>0</v>
      </c>
      <c r="T29" s="163">
        <f>+'11生産者価格評価表'!T29/'11生産者価格評価表'!T$58</f>
        <v>0</v>
      </c>
      <c r="U29" s="163">
        <f>+'11生産者価格評価表'!U29/'11生産者価格評価表'!U$58</f>
        <v>9.9594795792751827E-5</v>
      </c>
      <c r="V29" s="163">
        <f>+'11生産者価格評価表'!V29/'11生産者価格評価表'!V$58</f>
        <v>0</v>
      </c>
      <c r="W29" s="163">
        <f>+'11生産者価格評価表'!W29/'11生産者価格評価表'!W$58</f>
        <v>0</v>
      </c>
      <c r="X29" s="163">
        <f>+'11生産者価格評価表'!X29/'11生産者価格評価表'!X$58</f>
        <v>0</v>
      </c>
      <c r="Y29" s="163">
        <f>+'11生産者価格評価表'!Y29/'11生産者価格評価表'!Y$58</f>
        <v>0</v>
      </c>
      <c r="Z29" s="163">
        <f>+'11生産者価格評価表'!Z29/'11生産者価格評価表'!Z$58</f>
        <v>0.46523237389375205</v>
      </c>
      <c r="AA29" s="163">
        <f>+'11生産者価格評価表'!AA29/'11生産者価格評価表'!AA$58</f>
        <v>0</v>
      </c>
      <c r="AB29" s="163">
        <f>+'11生産者価格評価表'!AB29/'11生産者価格評価表'!AB$58</f>
        <v>0.10141124805917862</v>
      </c>
      <c r="AC29" s="163">
        <f>+'11生産者価格評価表'!AC29/'11生産者価格評価表'!AC$58</f>
        <v>0</v>
      </c>
      <c r="AD29" s="163">
        <f>+'11生産者価格評価表'!AD29/'11生産者価格評価表'!AD$58</f>
        <v>0</v>
      </c>
      <c r="AE29" s="163">
        <f>+'11生産者価格評価表'!AE29/'11生産者価格評価表'!AE$58</f>
        <v>0</v>
      </c>
      <c r="AF29" s="163">
        <f>+'11生産者価格評価表'!AF29/'11生産者価格評価表'!AF$58</f>
        <v>0</v>
      </c>
      <c r="AG29" s="163">
        <f>+'11生産者価格評価表'!AG29/'11生産者価格評価表'!AG$58</f>
        <v>0</v>
      </c>
      <c r="AH29" s="163">
        <f>+'11生産者価格評価表'!AH29/'11生産者価格評価表'!AH$58</f>
        <v>0</v>
      </c>
      <c r="AI29" s="163">
        <f>+'11生産者価格評価表'!AI29/'11生産者価格評価表'!AI$58</f>
        <v>0</v>
      </c>
      <c r="AJ29" s="163">
        <f>+'11生産者価格評価表'!AJ29/'11生産者価格評価表'!AJ$58</f>
        <v>0</v>
      </c>
      <c r="AK29" s="163">
        <f>+'11生産者価格評価表'!AK29/'11生産者価格評価表'!AK$58</f>
        <v>2.2895849422804443E-5</v>
      </c>
      <c r="AL29" s="163">
        <f>+'11生産者価格評価表'!AL29/'11生産者価格評価表'!AL$58</f>
        <v>0</v>
      </c>
      <c r="AM29" s="163">
        <f>+'11生産者価格評価表'!AM29/'11生産者価格評価表'!AM$58</f>
        <v>1.9166898327651542E-4</v>
      </c>
      <c r="AN29" s="163">
        <f>+'11生産者価格評価表'!AN29/'11生産者価格評価表'!AN$58</f>
        <v>0</v>
      </c>
      <c r="AO29" s="163">
        <f>+'11生産者価格評価表'!AO29/'11生産者価格評価表'!AO$58</f>
        <v>0</v>
      </c>
      <c r="AP29" s="163">
        <f>+'11生産者価格評価表'!AP29/'11生産者価格評価表'!AP$58</f>
        <v>0</v>
      </c>
      <c r="AQ29" s="163">
        <f>+'11生産者価格評価表'!AQ29/'11生産者価格評価表'!AQ$58</f>
        <v>2.4666314092016511E-2</v>
      </c>
      <c r="AR29" s="163">
        <f>+'11生産者価格評価表'!AR29/'11生産者価格評価表'!AR$58</f>
        <v>0</v>
      </c>
      <c r="AS29" s="163">
        <f>+'11生産者価格評価表'!AS29/'11生産者価格評価表'!AS$58</f>
        <v>0</v>
      </c>
      <c r="AT29" s="164">
        <f>+'11生産者価格評価表'!AT29/'11生産者価格評価表'!AT$58</f>
        <v>0</v>
      </c>
      <c r="AU29" s="170">
        <f>+'11生産者価格評価表'!AU29/'11生産者価格評価表'!AU$58</f>
        <v>9.7740116098895199E-2</v>
      </c>
    </row>
    <row r="30" spans="1:47" ht="17.5" customHeight="1" x14ac:dyDescent="0.3">
      <c r="A30" s="63">
        <v>24</v>
      </c>
      <c r="B30" s="184" t="s">
        <v>239</v>
      </c>
      <c r="C30" s="167" t="s">
        <v>240</v>
      </c>
      <c r="D30" s="163">
        <f>+'11生産者価格評価表'!D30/'11生産者価格評価表'!D$58</f>
        <v>0</v>
      </c>
      <c r="E30" s="163">
        <f>+'11生産者価格評価表'!E30/'11生産者価格評価表'!E$58</f>
        <v>0</v>
      </c>
      <c r="F30" s="163">
        <f>+'11生産者価格評価表'!F30/'11生産者価格評価表'!F$58</f>
        <v>0</v>
      </c>
      <c r="G30" s="163">
        <f>+'11生産者価格評価表'!G30/'11生産者価格評価表'!G$58</f>
        <v>0</v>
      </c>
      <c r="H30" s="163">
        <f>+'11生産者価格評価表'!H30/'11生産者価格評価表'!H$58</f>
        <v>0</v>
      </c>
      <c r="I30" s="163">
        <f>+'11生産者価格評価表'!I30/'11生産者価格評価表'!I$58</f>
        <v>0</v>
      </c>
      <c r="J30" s="163">
        <f>+'11生産者価格評価表'!J30/'11生産者価格評価表'!J$58</f>
        <v>0</v>
      </c>
      <c r="K30" s="163">
        <f>+'11生産者価格評価表'!K30/'11生産者価格評価表'!K$58</f>
        <v>0</v>
      </c>
      <c r="L30" s="163">
        <f>+'11生産者価格評価表'!L30/'11生産者価格評価表'!L$58</f>
        <v>0</v>
      </c>
      <c r="M30" s="163">
        <f>+'11生産者価格評価表'!M30/'11生産者価格評価表'!M$58</f>
        <v>0</v>
      </c>
      <c r="N30" s="163">
        <f>+'11生産者価格評価表'!N30/'11生産者価格評価表'!N$58</f>
        <v>0</v>
      </c>
      <c r="O30" s="163">
        <f>+'11生産者価格評価表'!O30/'11生産者価格評価表'!O$58</f>
        <v>0</v>
      </c>
      <c r="P30" s="163">
        <f>+'11生産者価格評価表'!P30/'11生産者価格評価表'!P$58</f>
        <v>0</v>
      </c>
      <c r="Q30" s="163">
        <f>+'11生産者価格評価表'!Q30/'11生産者価格評価表'!Q$58</f>
        <v>0</v>
      </c>
      <c r="R30" s="163">
        <f>+'11生産者価格評価表'!R30/'11生産者価格評価表'!R$58</f>
        <v>0</v>
      </c>
      <c r="S30" s="163">
        <f>+'11生産者価格評価表'!S30/'11生産者価格評価表'!S$58</f>
        <v>0</v>
      </c>
      <c r="T30" s="163">
        <f>+'11生産者価格評価表'!T30/'11生産者価格評価表'!T$58</f>
        <v>0</v>
      </c>
      <c r="U30" s="163">
        <f>+'11生産者価格評価表'!U30/'11生産者価格評価表'!U$58</f>
        <v>0</v>
      </c>
      <c r="V30" s="163">
        <f>+'11生産者価格評価表'!V30/'11生産者価格評価表'!V$58</f>
        <v>0</v>
      </c>
      <c r="W30" s="163">
        <f>+'11生産者価格評価表'!W30/'11生産者価格評価表'!W$58</f>
        <v>0</v>
      </c>
      <c r="X30" s="163">
        <f>+'11生産者価格評価表'!X30/'11生産者価格評価表'!X$58</f>
        <v>0</v>
      </c>
      <c r="Y30" s="163">
        <f>+'11生産者価格評価表'!Y30/'11生産者価格評価表'!Y$58</f>
        <v>0</v>
      </c>
      <c r="Z30" s="163">
        <f>+'11生産者価格評価表'!Z30/'11生産者価格評価表'!Z$58</f>
        <v>0</v>
      </c>
      <c r="AA30" s="163">
        <f>+'11生産者価格評価表'!AA30/'11生産者価格評価表'!AA$58</f>
        <v>0.34081624482819239</v>
      </c>
      <c r="AB30" s="163">
        <f>+'11生産者価格評価表'!AB30/'11生産者価格評価表'!AB$58</f>
        <v>0</v>
      </c>
      <c r="AC30" s="163">
        <f>+'11生産者価格評価表'!AC30/'11生産者価格評価表'!AC$58</f>
        <v>0</v>
      </c>
      <c r="AD30" s="163">
        <f>+'11生産者価格評価表'!AD30/'11生産者価格評価表'!AD$58</f>
        <v>0</v>
      </c>
      <c r="AE30" s="163">
        <f>+'11生産者価格評価表'!AE30/'11生産者価格評価表'!AE$58</f>
        <v>0</v>
      </c>
      <c r="AF30" s="163">
        <f>+'11生産者価格評価表'!AF30/'11生産者価格評価表'!AF$58</f>
        <v>0</v>
      </c>
      <c r="AG30" s="163">
        <f>+'11生産者価格評価表'!AG30/'11生産者価格評価表'!AG$58</f>
        <v>0</v>
      </c>
      <c r="AH30" s="163">
        <f>+'11生産者価格評価表'!AH30/'11生産者価格評価表'!AH$58</f>
        <v>0</v>
      </c>
      <c r="AI30" s="163">
        <f>+'11生産者価格評価表'!AI30/'11生産者価格評価表'!AI$58</f>
        <v>0</v>
      </c>
      <c r="AJ30" s="163">
        <f>+'11生産者価格評価表'!AJ30/'11生産者価格評価表'!AJ$58</f>
        <v>0</v>
      </c>
      <c r="AK30" s="163">
        <f>+'11生産者価格評価表'!AK30/'11生産者価格評価表'!AK$58</f>
        <v>4.774958750778973E-3</v>
      </c>
      <c r="AL30" s="163">
        <f>+'11生産者価格評価表'!AL30/'11生産者価格評価表'!AL$58</f>
        <v>0</v>
      </c>
      <c r="AM30" s="163">
        <f>+'11生産者価格評価表'!AM30/'11生産者価格評価表'!AM$58</f>
        <v>1.9386366629113201E-3</v>
      </c>
      <c r="AN30" s="163">
        <f>+'11生産者価格評価表'!AN30/'11生産者価格評価表'!AN$58</f>
        <v>0</v>
      </c>
      <c r="AO30" s="163">
        <f>+'11生産者価格評価表'!AO30/'11生産者価格評価表'!AO$58</f>
        <v>0</v>
      </c>
      <c r="AP30" s="163">
        <f>+'11生産者価格評価表'!AP30/'11生産者価格評価表'!AP$58</f>
        <v>0</v>
      </c>
      <c r="AQ30" s="163">
        <f>+'11生産者価格評価表'!AQ30/'11生産者価格評価表'!AQ$58</f>
        <v>0</v>
      </c>
      <c r="AR30" s="163">
        <f>+'11生産者価格評価表'!AR30/'11生産者価格評価表'!AR$58</f>
        <v>0</v>
      </c>
      <c r="AS30" s="163">
        <f>+'11生産者価格評価表'!AS30/'11生産者価格評価表'!AS$58</f>
        <v>0</v>
      </c>
      <c r="AT30" s="164">
        <f>+'11生産者価格評価表'!AT30/'11生産者価格評価表'!AT$58</f>
        <v>0</v>
      </c>
      <c r="AU30" s="170">
        <f>+'11生産者価格評価表'!AU30/'11生産者価格評価表'!AU$58</f>
        <v>2.718641616894309E-3</v>
      </c>
    </row>
    <row r="31" spans="1:47" ht="17.5" customHeight="1" x14ac:dyDescent="0.3">
      <c r="A31" s="63">
        <v>25</v>
      </c>
      <c r="B31" s="184" t="s">
        <v>241</v>
      </c>
      <c r="C31" s="167" t="s">
        <v>242</v>
      </c>
      <c r="D31" s="163">
        <f>+'11生産者価格評価表'!D31/'11生産者価格評価表'!D$58</f>
        <v>0</v>
      </c>
      <c r="E31" s="163">
        <f>+'11生産者価格評価表'!E31/'11生産者価格評価表'!E$58</f>
        <v>0</v>
      </c>
      <c r="F31" s="163">
        <f>+'11生産者価格評価表'!F31/'11生産者価格評価表'!F$58</f>
        <v>2.9701207883026066E-2</v>
      </c>
      <c r="G31" s="163">
        <f>+'11生産者価格評価表'!G31/'11生産者価格評価表'!G$58</f>
        <v>6.426735218508997E-5</v>
      </c>
      <c r="H31" s="163">
        <f>+'11生産者価格評価表'!H31/'11生産者価格評価表'!H$58</f>
        <v>0</v>
      </c>
      <c r="I31" s="163">
        <f>+'11生産者価格評価表'!I31/'11生産者価格評価表'!I$58</f>
        <v>0</v>
      </c>
      <c r="J31" s="163">
        <f>+'11生産者価格評価表'!J31/'11生産者価格評価表'!J$58</f>
        <v>0</v>
      </c>
      <c r="K31" s="163">
        <f>+'11生産者価格評価表'!K31/'11生産者価格評価表'!K$58</f>
        <v>0</v>
      </c>
      <c r="L31" s="163">
        <f>+'11生産者価格評価表'!L31/'11生産者価格評価表'!L$58</f>
        <v>0</v>
      </c>
      <c r="M31" s="163">
        <f>+'11生産者価格評価表'!M31/'11生産者価格評価表'!M$58</f>
        <v>0</v>
      </c>
      <c r="N31" s="163">
        <f>+'11生産者価格評価表'!N31/'11生産者価格評価表'!N$58</f>
        <v>0</v>
      </c>
      <c r="O31" s="163">
        <f>+'11生産者価格評価表'!O31/'11生産者価格評価表'!O$58</f>
        <v>0</v>
      </c>
      <c r="P31" s="163">
        <f>+'11生産者価格評価表'!P31/'11生産者価格評価表'!P$58</f>
        <v>0</v>
      </c>
      <c r="Q31" s="163">
        <f>+'11生産者価格評価表'!Q31/'11生産者価格評価表'!Q$58</f>
        <v>0</v>
      </c>
      <c r="R31" s="163">
        <f>+'11生産者価格評価表'!R31/'11生産者価格評価表'!R$58</f>
        <v>0</v>
      </c>
      <c r="S31" s="163">
        <f>+'11生産者価格評価表'!S31/'11生産者価格評価表'!S$58</f>
        <v>0</v>
      </c>
      <c r="T31" s="163">
        <f>+'11生産者価格評価表'!T31/'11生産者価格評価表'!T$58</f>
        <v>0</v>
      </c>
      <c r="U31" s="163">
        <f>+'11生産者価格評価表'!U31/'11生産者価格評価表'!U$58</f>
        <v>0</v>
      </c>
      <c r="V31" s="163">
        <f>+'11生産者価格評価表'!V31/'11生産者価格評価表'!V$58</f>
        <v>0</v>
      </c>
      <c r="W31" s="163">
        <f>+'11生産者価格評価表'!W31/'11生産者価格評価表'!W$58</f>
        <v>0</v>
      </c>
      <c r="X31" s="163">
        <f>+'11生産者価格評価表'!X31/'11生産者価格評価表'!X$58</f>
        <v>0</v>
      </c>
      <c r="Y31" s="163">
        <f>+'11生産者価格評価表'!Y31/'11生産者価格評価表'!Y$58</f>
        <v>0</v>
      </c>
      <c r="Z31" s="163">
        <f>+'11生産者価格評価表'!Z31/'11生産者価格評価表'!Z$58</f>
        <v>0</v>
      </c>
      <c r="AA31" s="163">
        <f>+'11生産者価格評価表'!AA31/'11生産者価格評価表'!AA$58</f>
        <v>0</v>
      </c>
      <c r="AB31" s="163">
        <f>+'11生産者価格評価表'!AB31/'11生産者価格評価表'!AB$58</f>
        <v>0.19035682689472133</v>
      </c>
      <c r="AC31" s="163">
        <f>+'11生産者価格評価表'!AC31/'11生産者価格評価表'!AC$58</f>
        <v>0</v>
      </c>
      <c r="AD31" s="163">
        <f>+'11生産者価格評価表'!AD31/'11生産者価格評価表'!AD$58</f>
        <v>0</v>
      </c>
      <c r="AE31" s="163">
        <f>+'11生産者価格評価表'!AE31/'11生産者価格評価表'!AE$58</f>
        <v>0</v>
      </c>
      <c r="AF31" s="163">
        <f>+'11生産者価格評価表'!AF31/'11生産者価格評価表'!AF$58</f>
        <v>0</v>
      </c>
      <c r="AG31" s="163">
        <f>+'11生産者価格評価表'!AG31/'11生産者価格評価表'!AG$58</f>
        <v>0</v>
      </c>
      <c r="AH31" s="163">
        <f>+'11生産者価格評価表'!AH31/'11生産者価格評価表'!AH$58</f>
        <v>0</v>
      </c>
      <c r="AI31" s="163">
        <f>+'11生産者価格評価表'!AI31/'11生産者価格評価表'!AI$58</f>
        <v>0</v>
      </c>
      <c r="AJ31" s="163">
        <f>+'11生産者価格評価表'!AJ31/'11生産者価格評価表'!AJ$58</f>
        <v>0</v>
      </c>
      <c r="AK31" s="163">
        <f>+'11生産者価格評価表'!AK31/'11生産者価格評価表'!AK$58</f>
        <v>9.4527569097765576E-3</v>
      </c>
      <c r="AL31" s="163">
        <f>+'11生産者価格評価表'!AL31/'11生産者価格評価表'!AL$58</f>
        <v>0</v>
      </c>
      <c r="AM31" s="163">
        <f>+'11生産者価格評価表'!AM31/'11生産者価格評価表'!AM$58</f>
        <v>1.1463560946347315E-3</v>
      </c>
      <c r="AN31" s="163">
        <f>+'11生産者価格評価表'!AN31/'11生産者価格評価表'!AN$58</f>
        <v>2.146165890417401E-5</v>
      </c>
      <c r="AO31" s="163">
        <f>+'11生産者価格評価表'!AO31/'11生産者価格評価表'!AO$58</f>
        <v>0</v>
      </c>
      <c r="AP31" s="163">
        <f>+'11生産者価格評価表'!AP31/'11生産者価格評価表'!AP$58</f>
        <v>0</v>
      </c>
      <c r="AQ31" s="163">
        <f>+'11生産者価格評価表'!AQ31/'11生産者価格評価表'!AQ$58</f>
        <v>1.8889882453071198E-3</v>
      </c>
      <c r="AR31" s="163">
        <f>+'11生産者価格評価表'!AR31/'11生産者価格評価表'!AR$58</f>
        <v>2.9248579036259321E-5</v>
      </c>
      <c r="AS31" s="163">
        <f>+'11生産者価格評価表'!AS31/'11生産者価格評価表'!AS$58</f>
        <v>0</v>
      </c>
      <c r="AT31" s="164">
        <f>+'11生産者価格評価表'!AT31/'11生産者価格評価表'!AT$58</f>
        <v>0</v>
      </c>
      <c r="AU31" s="170">
        <f>+'11生産者価格評価表'!AU31/'11生産者価格評価表'!AU$58</f>
        <v>1.9058561626265765E-3</v>
      </c>
    </row>
    <row r="32" spans="1:47" ht="17.5" customHeight="1" x14ac:dyDescent="0.3">
      <c r="A32" s="63">
        <v>26</v>
      </c>
      <c r="B32" s="184" t="s">
        <v>58</v>
      </c>
      <c r="C32" s="167" t="s">
        <v>4</v>
      </c>
      <c r="D32" s="163">
        <f>+'11生産者価格評価表'!D32/'11生産者価格評価表'!D$58</f>
        <v>1.3088497096682954E-3</v>
      </c>
      <c r="E32" s="163">
        <f>+'11生産者価格評価表'!E32/'11生産者価格評価表'!E$58</f>
        <v>3.9611091105509547E-3</v>
      </c>
      <c r="F32" s="163">
        <f>+'11生産者価格評価表'!F32/'11生産者価格評価表'!F$58</f>
        <v>4.9586776859504135E-3</v>
      </c>
      <c r="G32" s="163">
        <f>+'11生産者価格評価表'!G32/'11生産者価格評価表'!G$58</f>
        <v>4.9485861182519278E-3</v>
      </c>
      <c r="H32" s="163">
        <f>+'11生産者価格評価表'!H32/'11生産者価格評価表'!H$58</f>
        <v>9.8860850495415507E-3</v>
      </c>
      <c r="I32" s="163">
        <f>+'11生産者価格評価表'!I32/'11生産者価格評価表'!I$58</f>
        <v>7.5401467616718065E-3</v>
      </c>
      <c r="J32" s="163">
        <f>+'11生産者価格評価表'!J32/'11生産者価格評価表'!J$58</f>
        <v>1.2213301748633242E-2</v>
      </c>
      <c r="K32" s="163">
        <f>+'11生産者価格評価表'!K32/'11生産者価格評価表'!K$58</f>
        <v>3.8472119760353126E-3</v>
      </c>
      <c r="L32" s="163">
        <f>+'11生産者価格評価表'!L32/'11生産者価格評価表'!L$58</f>
        <v>8.271541697807412E-4</v>
      </c>
      <c r="M32" s="163">
        <f>+'11生産者価格評価表'!M32/'11生産者価格評価表'!M$58</f>
        <v>2.2334163956170424E-3</v>
      </c>
      <c r="N32" s="163">
        <f>+'11生産者価格評価表'!N32/'11生産者価格評価表'!N$58</f>
        <v>1.5294596377004785E-3</v>
      </c>
      <c r="O32" s="163">
        <f>+'11生産者価格評価表'!O32/'11生産者価格評価表'!O$58</f>
        <v>2.0955626760894679E-2</v>
      </c>
      <c r="P32" s="163">
        <f>+'11生産者価格評価表'!P32/'11生産者価格評価表'!P$58</f>
        <v>8.2661444159015177E-3</v>
      </c>
      <c r="Q32" s="163">
        <f>+'11生産者価格評価表'!Q32/'11生産者価格評価表'!Q$58</f>
        <v>8.6845358334571854E-3</v>
      </c>
      <c r="R32" s="163">
        <f>+'11生産者価格評価表'!R32/'11生産者価格評価表'!R$58</f>
        <v>4.0144334279936557E-2</v>
      </c>
      <c r="S32" s="163">
        <f>+'11生産者価格評価表'!S32/'11生産者価格評価表'!S$58</f>
        <v>6.4873860869939896E-3</v>
      </c>
      <c r="T32" s="163">
        <f>+'11生産者価格評価表'!T32/'11生産者価格評価表'!T$58</f>
        <v>1.6080092414324221E-3</v>
      </c>
      <c r="U32" s="163">
        <f>+'11生産者価格評価表'!U32/'11生産者価格評価表'!U$58</f>
        <v>5.247179621994778E-3</v>
      </c>
      <c r="V32" s="163">
        <f>+'11生産者価格評価表'!V32/'11生産者価格評価表'!V$58</f>
        <v>4.7327251756317497E-3</v>
      </c>
      <c r="W32" s="163">
        <f>+'11生産者価格評価表'!W32/'11生産者価格評価表'!W$58</f>
        <v>5.3830879391984152E-3</v>
      </c>
      <c r="X32" s="163">
        <f>+'11生産者価格評価表'!X32/'11生産者価格評価表'!X$58</f>
        <v>3.0385339669037441E-3</v>
      </c>
      <c r="Y32" s="163">
        <f>+'11生産者価格評価表'!Y32/'11生産者価格評価表'!Y$58</f>
        <v>1.0363361865339064E-2</v>
      </c>
      <c r="Z32" s="163">
        <f>+'11生産者価格評価表'!Z32/'11生産者価格評価表'!Z$58</f>
        <v>1.5683156872156219E-3</v>
      </c>
      <c r="AA32" s="163">
        <f>+'11生産者価格評価表'!AA32/'11生産者価格評価表'!AA$58</f>
        <v>3.8015070259995926E-3</v>
      </c>
      <c r="AB32" s="163">
        <f>+'11生産者価格評価表'!AB32/'11生産者価格評価表'!AB$58</f>
        <v>1.9132856995661798E-3</v>
      </c>
      <c r="AC32" s="163">
        <f>+'11生産者価格評価表'!AC32/'11生産者価格評価表'!AC$58</f>
        <v>3.8882119927451567E-2</v>
      </c>
      <c r="AD32" s="163">
        <f>+'11生産者価格評価表'!AD32/'11生産者価格評価表'!AD$58</f>
        <v>3.4966613543298557E-3</v>
      </c>
      <c r="AE32" s="163">
        <f>+'11生産者価格評価表'!AE32/'11生産者価格評価表'!AE$58</f>
        <v>9.3843941701131656E-3</v>
      </c>
      <c r="AF32" s="163">
        <f>+'11生産者価格評価表'!AF32/'11生産者価格評価表'!AF$58</f>
        <v>3.9953052604283952E-3</v>
      </c>
      <c r="AG32" s="163">
        <f>+'11生産者価格評価表'!AG32/'11生産者価格評価表'!AG$58</f>
        <v>4.2080165967394835E-3</v>
      </c>
      <c r="AH32" s="163">
        <f>+'11生産者価格評価表'!AH32/'11生産者価格評価表'!AH$58</f>
        <v>5.7237972601835744E-3</v>
      </c>
      <c r="AI32" s="163">
        <f>+'11生産者価格評価表'!AI32/'11生産者価格評価表'!AI$58</f>
        <v>1.6118163976716761E-2</v>
      </c>
      <c r="AJ32" s="163">
        <f>+'11生産者価格評価表'!AJ32/'11生産者価格評価表'!AJ$58</f>
        <v>6.6242896727324008E-5</v>
      </c>
      <c r="AK32" s="163">
        <f>+'11生産者価格評価表'!AK32/'11生産者価格評価表'!AK$58</f>
        <v>2.2672761659197631E-3</v>
      </c>
      <c r="AL32" s="163">
        <f>+'11生産者価格評価表'!AL32/'11生産者価格評価表'!AL$58</f>
        <v>2.0464116675155596E-2</v>
      </c>
      <c r="AM32" s="163">
        <f>+'11生産者価格評価表'!AM32/'11生産者価格評価表'!AM$58</f>
        <v>8.6251042474431942E-3</v>
      </c>
      <c r="AN32" s="163">
        <f>+'11生産者価格評価表'!AN32/'11生産者価格評価表'!AN$58</f>
        <v>2.3174173039674718E-2</v>
      </c>
      <c r="AO32" s="163">
        <f>+'11生産者価格評価表'!AO32/'11生産者価格評価表'!AO$58</f>
        <v>3.9475279812995088E-3</v>
      </c>
      <c r="AP32" s="163">
        <f>+'11生産者価格評価表'!AP32/'11生産者価格評価表'!AP$58</f>
        <v>4.8263264686462283E-2</v>
      </c>
      <c r="AQ32" s="163">
        <f>+'11生産者価格評価表'!AQ32/'11生産者価格評価表'!AQ$58</f>
        <v>8.9322712307067439E-3</v>
      </c>
      <c r="AR32" s="163">
        <f>+'11生産者価格評価表'!AR32/'11生産者価格評価表'!AR$58</f>
        <v>6.6654658103729014E-3</v>
      </c>
      <c r="AS32" s="163">
        <f>+'11生産者価格評価表'!AS32/'11生産者価格評価表'!AS$58</f>
        <v>0.14685883776461897</v>
      </c>
      <c r="AT32" s="164">
        <f>+'11生産者価格評価表'!AT32/'11生産者価格評価表'!AT$58</f>
        <v>1.6601700856967447E-3</v>
      </c>
      <c r="AU32" s="170">
        <f>+'11生産者価格評価表'!AU32/'11生産者価格評価表'!AU$58</f>
        <v>6.8346705199168016E-3</v>
      </c>
    </row>
    <row r="33" spans="1:47" ht="17.5" customHeight="1" x14ac:dyDescent="0.3">
      <c r="A33" s="63">
        <v>27</v>
      </c>
      <c r="B33" s="184" t="s">
        <v>59</v>
      </c>
      <c r="C33" s="167" t="s">
        <v>104</v>
      </c>
      <c r="D33" s="163">
        <f>+'11生産者価格評価表'!D33/'11生産者価格評価表'!D$58</f>
        <v>3.5494229414733433E-4</v>
      </c>
      <c r="E33" s="163">
        <f>+'11生産者価格評価表'!E33/'11生産者価格評価表'!E$58</f>
        <v>0</v>
      </c>
      <c r="F33" s="163">
        <f>+'11生産者価格評価表'!F33/'11生産者価格評価表'!F$58</f>
        <v>7.6287349014621738E-5</v>
      </c>
      <c r="G33" s="163">
        <f>+'11生産者価格評価表'!G33/'11生産者価格評価表'!G$58</f>
        <v>3.8560411311053987E-4</v>
      </c>
      <c r="H33" s="163">
        <f>+'11生産者価格評価表'!H33/'11生産者価格評価表'!H$58</f>
        <v>6.1232404188296452E-5</v>
      </c>
      <c r="I33" s="163">
        <f>+'11生産者価格評価表'!I33/'11生産者価格評価表'!I$58</f>
        <v>2.8005246552518701E-4</v>
      </c>
      <c r="J33" s="163">
        <f>+'11生産者価格評価表'!J33/'11生産者価格評価表'!J$58</f>
        <v>4.098814990285371E-4</v>
      </c>
      <c r="K33" s="163">
        <f>+'11生産者価格評価表'!K33/'11生産者価格評価表'!K$58</f>
        <v>4.3457461628638468E-4</v>
      </c>
      <c r="L33" s="163">
        <f>+'11生産者価格評価表'!L33/'11生産者価格評価表'!L$58</f>
        <v>4.0937833275950388E-5</v>
      </c>
      <c r="M33" s="163">
        <f>+'11生産者価格評価表'!M33/'11生産者価格評価表'!M$58</f>
        <v>4.2634149535796315E-4</v>
      </c>
      <c r="N33" s="163">
        <f>+'11生産者価格評価表'!N33/'11生産者価格評価表'!N$58</f>
        <v>1.9176711053736886E-4</v>
      </c>
      <c r="O33" s="163">
        <f>+'11生産者価格評価表'!O33/'11生産者価格評価表'!O$58</f>
        <v>4.9657883319655636E-4</v>
      </c>
      <c r="P33" s="163">
        <f>+'11生産者価格評価表'!P33/'11生産者価格評価表'!P$58</f>
        <v>7.2140896720595074E-4</v>
      </c>
      <c r="Q33" s="163">
        <f>+'11生産者価格評価表'!Q33/'11生産者価格評価表'!Q$58</f>
        <v>5.4084144375644719E-4</v>
      </c>
      <c r="R33" s="163">
        <f>+'11生産者価格評価表'!R33/'11生産者価格評価表'!R$58</f>
        <v>4.0198841183235857E-4</v>
      </c>
      <c r="S33" s="163">
        <f>+'11生産者価格評価表'!S33/'11生産者価格評価表'!S$58</f>
        <v>3.8599363738860045E-4</v>
      </c>
      <c r="T33" s="163">
        <f>+'11生産者価格評価表'!T33/'11生産者価格評価表'!T$58</f>
        <v>2.0228468745988961E-4</v>
      </c>
      <c r="U33" s="163">
        <f>+'11生産者価格評価表'!U33/'11生産者価格評価表'!U$58</f>
        <v>1.9059511682166213E-4</v>
      </c>
      <c r="V33" s="163">
        <f>+'11生産者価格評価表'!V33/'11生産者価格評価表'!V$58</f>
        <v>1.4176365733459159E-4</v>
      </c>
      <c r="W33" s="163">
        <f>+'11生産者価格評価表'!W33/'11生産者価格評価表'!W$58</f>
        <v>3.1011770586955616E-4</v>
      </c>
      <c r="X33" s="163">
        <f>+'11生産者価格評価表'!X33/'11生産者価格評価表'!X$58</f>
        <v>2.323491397789137E-4</v>
      </c>
      <c r="Y33" s="163">
        <f>+'11生産者価格評価表'!Y33/'11生産者価格評価表'!Y$58</f>
        <v>1.6517950056326209E-4</v>
      </c>
      <c r="Z33" s="163">
        <f>+'11生産者価格評価表'!Z33/'11生産者価格評価表'!Z$58</f>
        <v>5.4937857092221753E-5</v>
      </c>
      <c r="AA33" s="163">
        <f>+'11生産者価格評価表'!AA33/'11生産者価格評価表'!AA$58</f>
        <v>1.9494907825638936E-4</v>
      </c>
      <c r="AB33" s="163">
        <f>+'11生産者価格評価表'!AB33/'11生産者価格評価表'!AB$58</f>
        <v>1.883085275339044E-4</v>
      </c>
      <c r="AC33" s="163">
        <f>+'11生産者価格評価表'!AC33/'11生産者価格評価表'!AC$58</f>
        <v>1.6134236850596966E-4</v>
      </c>
      <c r="AD33" s="163">
        <f>+'11生産者価格評価表'!AD33/'11生産者価格評価表'!AD$58</f>
        <v>7.868536110453608E-5</v>
      </c>
      <c r="AE33" s="163">
        <f>+'11生産者価格評価表'!AE33/'11生産者価格評価表'!AE$58</f>
        <v>1.895382841264754E-3</v>
      </c>
      <c r="AF33" s="163">
        <f>+'11生産者価格評価表'!AF33/'11生産者価格評価表'!AF$58</f>
        <v>3.7257671600237465E-3</v>
      </c>
      <c r="AG33" s="163">
        <f>+'11生産者価格評価表'!AG33/'11生産者価格評価表'!AG$58</f>
        <v>3.5299035469337831E-4</v>
      </c>
      <c r="AH33" s="163">
        <f>+'11生産者価格評価表'!AH33/'11生産者価格評価表'!AH$58</f>
        <v>3.5281699333352437E-4</v>
      </c>
      <c r="AI33" s="163">
        <f>+'11生産者価格評価表'!AI33/'11生産者価格評価表'!AI$58</f>
        <v>3.3153285490592117E-4</v>
      </c>
      <c r="AJ33" s="163">
        <f>+'11生産者価格評価表'!AJ33/'11生産者価格評価表'!AJ$58</f>
        <v>1.1399742227801866E-3</v>
      </c>
      <c r="AK33" s="163">
        <f>+'11生産者価格評価表'!AK33/'11生産者価格評価表'!AK$58</f>
        <v>8.8824154299238772E-4</v>
      </c>
      <c r="AL33" s="163">
        <f>+'11生産者価格評価表'!AL33/'11生産者価格評価表'!AL$58</f>
        <v>4.3811156523431517E-4</v>
      </c>
      <c r="AM33" s="163">
        <f>+'11生産者価格評価表'!AM33/'11生産者価格評価表'!AM$58</f>
        <v>1.2465799523022226E-3</v>
      </c>
      <c r="AN33" s="163">
        <f>+'11生産者価格評価表'!AN33/'11生産者価格評価表'!AN$58</f>
        <v>6.3879996503012049E-4</v>
      </c>
      <c r="AO33" s="163">
        <f>+'11生産者価格評価表'!AO33/'11生産者価格評価表'!AO$58</f>
        <v>2.8853873589930224E-4</v>
      </c>
      <c r="AP33" s="163">
        <f>+'11生産者価格評価表'!AP33/'11生産者価格評価表'!AP$58</f>
        <v>1.8796358326063801E-4</v>
      </c>
      <c r="AQ33" s="163">
        <f>+'11生産者価格評価表'!AQ33/'11生産者価格評価表'!AQ$58</f>
        <v>1.4002641345147549E-4</v>
      </c>
      <c r="AR33" s="163">
        <f>+'11生産者価格評価表'!AR33/'11生産者価格評価表'!AR$58</f>
        <v>2.6751749118529865E-4</v>
      </c>
      <c r="AS33" s="163">
        <f>+'11生産者価格評価表'!AS33/'11生産者価格評価表'!AS$58</f>
        <v>0</v>
      </c>
      <c r="AT33" s="164">
        <f>+'11生産者価格評価表'!AT33/'11生産者価格評価表'!AT$58</f>
        <v>0</v>
      </c>
      <c r="AU33" s="170">
        <f>+'11生産者価格評価表'!AU33/'11生産者価格評価表'!AU$58</f>
        <v>3.9495948936703822E-4</v>
      </c>
    </row>
    <row r="34" spans="1:47" ht="17.5" customHeight="1" x14ac:dyDescent="0.3">
      <c r="A34" s="63">
        <v>28</v>
      </c>
      <c r="B34" s="184" t="s">
        <v>60</v>
      </c>
      <c r="C34" s="167" t="s">
        <v>243</v>
      </c>
      <c r="D34" s="163">
        <f>+'11生産者価格評価表'!D34/'11生産者価格評価表'!D$58</f>
        <v>1.4250378512680868E-2</v>
      </c>
      <c r="E34" s="163">
        <f>+'11生産者価格評価表'!E34/'11生産者価格評価表'!E$58</f>
        <v>4.6813107670147644E-3</v>
      </c>
      <c r="F34" s="163">
        <f>+'11生産者価格評価表'!F34/'11生産者価格評価表'!F$58</f>
        <v>2.6776859504132233E-2</v>
      </c>
      <c r="G34" s="163">
        <f>+'11生産者価格評価表'!G34/'11生産者価格評価表'!G$58</f>
        <v>3.2197943444730079E-2</v>
      </c>
      <c r="H34" s="163">
        <f>+'11生産者価格評価表'!H34/'11生産者価格評価表'!H$58</f>
        <v>1.4719362820137751E-2</v>
      </c>
      <c r="I34" s="163">
        <f>+'11生産者価格評価表'!I34/'11生産者価格評価表'!I$58</f>
        <v>3.2684604204331953E-2</v>
      </c>
      <c r="J34" s="163">
        <f>+'11生産者価格評価表'!J34/'11生産者価格評価表'!J$58</f>
        <v>3.3373981130864518E-2</v>
      </c>
      <c r="K34" s="163">
        <f>+'11生産者価格評価表'!K34/'11生産者価格評価表'!K$58</f>
        <v>2.8942143749572873E-2</v>
      </c>
      <c r="L34" s="163">
        <f>+'11生産者価格評価表'!L34/'11生産者価格評価表'!L$58</f>
        <v>7.6291326217848053E-3</v>
      </c>
      <c r="M34" s="163">
        <f>+'11生産者価格評価表'!M34/'11生産者価格評価表'!M$58</f>
        <v>3.3063061619582168E-2</v>
      </c>
      <c r="N34" s="163">
        <f>+'11生産者価格評価表'!N34/'11生産者価格評価表'!N$58</f>
        <v>3.0282833101809625E-2</v>
      </c>
      <c r="O34" s="163">
        <f>+'11生産者価格評価表'!O34/'11生産者価格評価表'!O$58</f>
        <v>5.1942145952359797E-2</v>
      </c>
      <c r="P34" s="163">
        <f>+'11生産者価格評価表'!P34/'11生産者価格評価表'!P$58</f>
        <v>4.3862590089413095E-2</v>
      </c>
      <c r="Q34" s="163">
        <f>+'11生産者価格評価表'!Q34/'11生産者価格評価表'!Q$58</f>
        <v>5.2663006533188755E-2</v>
      </c>
      <c r="R34" s="163">
        <f>+'11生産者価格評価表'!R34/'11生産者価格評価表'!R$58</f>
        <v>2.9504586755912637E-2</v>
      </c>
      <c r="S34" s="163">
        <f>+'11生産者価格評価表'!S34/'11生産者価格評価表'!S$58</f>
        <v>2.2890320356765841E-2</v>
      </c>
      <c r="T34" s="163">
        <f>+'11生産者価格評価表'!T34/'11生産者価格評価表'!T$58</f>
        <v>1.1599024515466565E-2</v>
      </c>
      <c r="U34" s="163">
        <f>+'11生産者価格評価表'!U34/'11生産者価格評価表'!U$58</f>
        <v>1.2364415841133661E-2</v>
      </c>
      <c r="V34" s="163">
        <f>+'11生産者価格評価表'!V34/'11生産者価格評価表'!V$58</f>
        <v>5.6210548390479183E-3</v>
      </c>
      <c r="W34" s="163">
        <f>+'11生産者価格評価表'!W34/'11生産者価格評価表'!W$58</f>
        <v>3.224992709919601E-2</v>
      </c>
      <c r="X34" s="163">
        <f>+'11生産者価格評価表'!X34/'11生産者価格評価表'!X$58</f>
        <v>7.8649389911495619E-3</v>
      </c>
      <c r="Y34" s="163">
        <f>+'11生産者価格評価表'!Y34/'11生産者価格評価表'!Y$58</f>
        <v>5.9894086904238837E-3</v>
      </c>
      <c r="Z34" s="163">
        <f>+'11生産者価格評価表'!Z34/'11生産者価格評価表'!Z$58</f>
        <v>1.164226807863529E-2</v>
      </c>
      <c r="AA34" s="163">
        <f>+'11生産者価格評価表'!AA34/'11生産者価格評価表'!AA$58</f>
        <v>1.8274735469766358E-2</v>
      </c>
      <c r="AB34" s="163">
        <f>+'11生産者価格評価表'!AB34/'11生産者価格評価表'!AB$58</f>
        <v>1.6025766291352377E-2</v>
      </c>
      <c r="AC34" s="163">
        <f>+'11生産者価格評価表'!AC34/'11生産者価格評価表'!AC$58</f>
        <v>1.6824114564208698E-2</v>
      </c>
      <c r="AD34" s="163">
        <f>+'11生産者価格評価表'!AD34/'11生産者価格評価表'!AD$58</f>
        <v>3.3895976662695849E-3</v>
      </c>
      <c r="AE34" s="163">
        <f>+'11生産者価格評価表'!AE34/'11生産者価格評価表'!AE$58</f>
        <v>7.8147227491434226E-2</v>
      </c>
      <c r="AF34" s="163">
        <f>+'11生産者価格評価表'!AF34/'11生産者価格評価表'!AF$58</f>
        <v>4.7152108197370125E-2</v>
      </c>
      <c r="AG34" s="163">
        <f>+'11生産者価格評価表'!AG34/'11生産者価格評価表'!AG$58</f>
        <v>7.3613970986669969E-2</v>
      </c>
      <c r="AH34" s="163">
        <f>+'11生産者価格評価表'!AH34/'11生産者価格評価表'!AH$58</f>
        <v>1.8888009981913426E-2</v>
      </c>
      <c r="AI34" s="163">
        <f>+'11生産者価格評価表'!AI34/'11生産者価格評価表'!AI$58</f>
        <v>5.3753660321071151E-3</v>
      </c>
      <c r="AJ34" s="163">
        <f>+'11生産者価格評価表'!AJ34/'11生産者価格評価表'!AJ$58</f>
        <v>3.87041696601995E-3</v>
      </c>
      <c r="AK34" s="163">
        <f>+'11生産者価格評価表'!AK34/'11生産者価格評価表'!AK$58</f>
        <v>1.3625085162286074E-2</v>
      </c>
      <c r="AL34" s="163">
        <f>+'11生産者価格評価表'!AL34/'11生産者価格評価表'!AL$58</f>
        <v>5.9579860119010645E-3</v>
      </c>
      <c r="AM34" s="163">
        <f>+'11生産者価格評価表'!AM34/'11生産者価格評価表'!AM$58</f>
        <v>1.2065635653357134E-2</v>
      </c>
      <c r="AN34" s="163">
        <f>+'11生産者価格評価表'!AN34/'11生産者価格評価表'!AN$58</f>
        <v>1.4251803962895316E-2</v>
      </c>
      <c r="AO34" s="163">
        <f>+'11生産者価格評価表'!AO34/'11生産者価格評価表'!AO$58</f>
        <v>1.1877515306610745E-2</v>
      </c>
      <c r="AP34" s="163">
        <f>+'11生産者価格評価表'!AP34/'11生産者価格評価表'!AP$58</f>
        <v>4.6364350537624046E-3</v>
      </c>
      <c r="AQ34" s="163">
        <f>+'11生産者価格評価表'!AQ34/'11生産者価格評価表'!AQ$58</f>
        <v>5.2357107492165701E-3</v>
      </c>
      <c r="AR34" s="163">
        <f>+'11生産者価格評価表'!AR34/'11生産者価格評価表'!AR$58</f>
        <v>3.5449991171922789E-2</v>
      </c>
      <c r="AS34" s="163">
        <f>+'11生産者価格評価表'!AS34/'11生産者価格評価表'!AS$58</f>
        <v>0</v>
      </c>
      <c r="AT34" s="164">
        <f>+'11生産者価格評価表'!AT34/'11生産者価格評価表'!AT$58</f>
        <v>4.5373138665978866E-3</v>
      </c>
      <c r="AU34" s="170">
        <f>+'11生産者価格評価表'!AU34/'11生産者価格評価表'!AU$58</f>
        <v>1.7338435435733986E-2</v>
      </c>
    </row>
    <row r="35" spans="1:47" ht="17.5" customHeight="1" x14ac:dyDescent="0.3">
      <c r="A35" s="63">
        <v>29</v>
      </c>
      <c r="B35" s="184" t="s">
        <v>61</v>
      </c>
      <c r="C35" s="167" t="s">
        <v>5</v>
      </c>
      <c r="D35" s="163">
        <f>+'11生産者価格評価表'!D35/'11生産者価格評価表'!D$58</f>
        <v>7.1820354831374678E-4</v>
      </c>
      <c r="E35" s="163">
        <f>+'11生産者価格評価表'!E35/'11生産者価格評価表'!E$58</f>
        <v>1.8005041411595248E-4</v>
      </c>
      <c r="F35" s="163">
        <f>+'11生産者価格評価表'!F35/'11生産者価格評価表'!F$58</f>
        <v>3.0514939605848695E-4</v>
      </c>
      <c r="G35" s="163">
        <f>+'11生産者価格評価表'!G35/'11生産者価格評価表'!G$58</f>
        <v>2.1850899742930593E-3</v>
      </c>
      <c r="H35" s="163">
        <f>+'11生産者価格評価表'!H35/'11生産者価格評価表'!H$58</f>
        <v>1.9480975999165424E-3</v>
      </c>
      <c r="I35" s="163">
        <f>+'11生産者価格評価表'!I35/'11生産者価格評価表'!I$58</f>
        <v>1.8185685419546953E-3</v>
      </c>
      <c r="J35" s="163">
        <f>+'11生産者価格評価表'!J35/'11生産者価格評価表'!J$58</f>
        <v>1.5359616315909236E-3</v>
      </c>
      <c r="K35" s="163">
        <f>+'11生産者価格評価表'!K35/'11生産者価格評価表'!K$58</f>
        <v>2.322696185030657E-3</v>
      </c>
      <c r="L35" s="163">
        <f>+'11生産者価格評価表'!L35/'11生産者価格評価表'!L$58</f>
        <v>4.2407396521753737E-4</v>
      </c>
      <c r="M35" s="163">
        <f>+'11生産者価格評価表'!M35/'11生産者価格評価表'!M$58</f>
        <v>1.0414714633335865E-3</v>
      </c>
      <c r="N35" s="163">
        <f>+'11生産者価格評価表'!N35/'11生産者価格評価表'!N$58</f>
        <v>5.6594683841516174E-4</v>
      </c>
      <c r="O35" s="163">
        <f>+'11生産者価格評価表'!O35/'11生産者価格評価表'!O$58</f>
        <v>8.5202473485303883E-4</v>
      </c>
      <c r="P35" s="163">
        <f>+'11生産者価格評価表'!P35/'11生産者価格評価表'!P$58</f>
        <v>1.3988859780756416E-3</v>
      </c>
      <c r="Q35" s="163">
        <f>+'11生産者価格評価表'!Q35/'11生産者価格評価表'!Q$58</f>
        <v>8.9876415531559201E-4</v>
      </c>
      <c r="R35" s="163">
        <f>+'11生産者価格評価表'!R35/'11生産者価格評価表'!R$58</f>
        <v>7.6037130102527483E-4</v>
      </c>
      <c r="S35" s="163">
        <f>+'11生産者価格評価表'!S35/'11生産者価格評価表'!S$58</f>
        <v>6.175898198217607E-4</v>
      </c>
      <c r="T35" s="163">
        <f>+'11生産者価格評価表'!T35/'11生産者価格評価表'!T$58</f>
        <v>6.3971248876909254E-4</v>
      </c>
      <c r="U35" s="163">
        <f>+'11生産者価格評価表'!U35/'11生産者価格評価表'!U$58</f>
        <v>6.6430234351104521E-4</v>
      </c>
      <c r="V35" s="163">
        <f>+'11生産者価格評価表'!V35/'11生産者価格評価表'!V$58</f>
        <v>7.4824368249973782E-4</v>
      </c>
      <c r="W35" s="163">
        <f>+'11生産者価格評価表'!W35/'11生産者価格評価表'!W$58</f>
        <v>1.7334191171365491E-3</v>
      </c>
      <c r="X35" s="163">
        <f>+'11生産者価格評価表'!X35/'11生産者価格評価表'!X$58</f>
        <v>4.7845927644678358E-4</v>
      </c>
      <c r="Y35" s="163">
        <f>+'11生産者価格評価表'!Y35/'11生産者価格評価表'!Y$58</f>
        <v>2.1142976072097548E-4</v>
      </c>
      <c r="Z35" s="163">
        <f>+'11生産者価格評価表'!Z35/'11生産者価格評価表'!Z$58</f>
        <v>2.9809330529860235E-4</v>
      </c>
      <c r="AA35" s="163">
        <f>+'11生産者価格評価表'!AA35/'11生産者価格評価表'!AA$58</f>
        <v>2.2105832980858438E-4</v>
      </c>
      <c r="AB35" s="163">
        <f>+'11生産者価格評価表'!AB35/'11生産者価格評価表'!AB$58</f>
        <v>6.1822044888489372E-4</v>
      </c>
      <c r="AC35" s="163">
        <f>+'11生産者価格評価表'!AC35/'11生産者価格評価表'!AC$58</f>
        <v>8.484383171434612E-4</v>
      </c>
      <c r="AD35" s="163">
        <f>+'11生産者価格評価表'!AD35/'11生産者価格評価表'!AD$58</f>
        <v>7.536380692676263E-4</v>
      </c>
      <c r="AE35" s="163">
        <f>+'11生産者価格評価表'!AE35/'11生産者価格評価表'!AE$58</f>
        <v>7.0846834357954401E-4</v>
      </c>
      <c r="AF35" s="163">
        <f>+'11生産者価格評価表'!AF35/'11生産者価格評価表'!AF$58</f>
        <v>7.9087255283287958E-2</v>
      </c>
      <c r="AG35" s="163">
        <f>+'11生産者価格評価表'!AG35/'11生産者価格評価表'!AG$58</f>
        <v>9.4873898840395713E-3</v>
      </c>
      <c r="AH35" s="163">
        <f>+'11生産者価格評価表'!AH35/'11生産者価格評価表'!AH$58</f>
        <v>1.8991047594404595E-3</v>
      </c>
      <c r="AI35" s="163">
        <f>+'11生産者価格評価表'!AI35/'11生産者価格評価表'!AI$58</f>
        <v>1.233188875684247E-3</v>
      </c>
      <c r="AJ35" s="163">
        <f>+'11生産者価格評価表'!AJ35/'11生産者価格評価表'!AJ$58</f>
        <v>3.8233440394066425E-4</v>
      </c>
      <c r="AK35" s="163">
        <f>+'11生産者価格評価表'!AK35/'11生産者価格評価表'!AK$58</f>
        <v>3.7323169924481855E-3</v>
      </c>
      <c r="AL35" s="163">
        <f>+'11生産者価格評価表'!AL35/'11生産者価格評価表'!AL$58</f>
        <v>2.0054577603306127E-3</v>
      </c>
      <c r="AM35" s="163">
        <f>+'11生産者価格評価表'!AM35/'11生産者価格評価表'!AM$58</f>
        <v>4.2276910471564224E-3</v>
      </c>
      <c r="AN35" s="163">
        <f>+'11生産者価格評価表'!AN35/'11生産者価格評価表'!AN$58</f>
        <v>7.6747523466588145E-3</v>
      </c>
      <c r="AO35" s="163">
        <f>+'11生産者価格評価表'!AO35/'11生産者価格評価表'!AO$58</f>
        <v>4.6285475567783745E-3</v>
      </c>
      <c r="AP35" s="163">
        <f>+'11生産者価格評価表'!AP35/'11生産者価格評価表'!AP$58</f>
        <v>2.2652021572435862E-3</v>
      </c>
      <c r="AQ35" s="163">
        <f>+'11生産者価格評価表'!AQ35/'11生産者価格評価表'!AQ$58</f>
        <v>7.1472765432723808E-4</v>
      </c>
      <c r="AR35" s="163">
        <f>+'11生産者価格評価表'!AR35/'11生産者価格評価表'!AR$58</f>
        <v>9.0235433226742469E-3</v>
      </c>
      <c r="AS35" s="163">
        <f>+'11生産者価格評価表'!AS35/'11生産者価格評価表'!AS$58</f>
        <v>0</v>
      </c>
      <c r="AT35" s="164">
        <f>+'11生産者価格評価表'!AT35/'11生産者価格評価表'!AT$58</f>
        <v>1.3840805309638068E-3</v>
      </c>
      <c r="AU35" s="170">
        <f>+'11生産者価格評価表'!AU35/'11生産者価格評価表'!AU$58</f>
        <v>2.1119963000371281E-3</v>
      </c>
    </row>
    <row r="36" spans="1:47" ht="17.5" customHeight="1" x14ac:dyDescent="0.3">
      <c r="A36" s="63">
        <v>30</v>
      </c>
      <c r="B36" s="184" t="s">
        <v>62</v>
      </c>
      <c r="C36" s="167" t="s">
        <v>6</v>
      </c>
      <c r="D36" s="163">
        <f>+'11生産者価格評価表'!D36/'11生産者価格評価表'!D$58</f>
        <v>3.8821813422364692E-4</v>
      </c>
      <c r="E36" s="163">
        <f>+'11生産者価格評価表'!E36/'11生産者価格評価表'!E$58</f>
        <v>0</v>
      </c>
      <c r="F36" s="163">
        <f>+'11生産者価格評価表'!F36/'11生産者価格評価表'!F$58</f>
        <v>3.3057851239669424E-4</v>
      </c>
      <c r="G36" s="163">
        <f>+'11生産者価格評価表'!G36/'11生産者価格評価表'!G$58</f>
        <v>1.9922879177377891E-3</v>
      </c>
      <c r="H36" s="163">
        <f>+'11生産者価格評価表'!H36/'11生産者価格評価表'!H$58</f>
        <v>7.9239266753299183E-4</v>
      </c>
      <c r="I36" s="163">
        <f>+'11生産者価格評価表'!I36/'11生産者価格評価表'!I$58</f>
        <v>2.0915310716438016E-4</v>
      </c>
      <c r="J36" s="163">
        <f>+'11生産者価格評価表'!J36/'11生産者価格評価表'!J$58</f>
        <v>5.9658908577463231E-4</v>
      </c>
      <c r="K36" s="163">
        <f>+'11生産者価格評価表'!K36/'11生産者価格評価表'!K$58</f>
        <v>2.3533617325508654E-3</v>
      </c>
      <c r="L36" s="163">
        <f>+'11生産者価格評価表'!L36/'11生産者価格評価表'!L$58</f>
        <v>7.3478162290167362E-6</v>
      </c>
      <c r="M36" s="163">
        <f>+'11生産者価格評価表'!M36/'11生産者価格評価表'!M$58</f>
        <v>4.3191458680055092E-5</v>
      </c>
      <c r="N36" s="163">
        <f>+'11生産者価格評価表'!N36/'11生産者価格評価表'!N$58</f>
        <v>1.7305812414347921E-4</v>
      </c>
      <c r="O36" s="163">
        <f>+'11生産者価格評価表'!O36/'11生産者価格評価表'!O$58</f>
        <v>3.084015911431245E-4</v>
      </c>
      <c r="P36" s="163">
        <f>+'11生産者価格評価表'!P36/'11生産者価格評価表'!P$58</f>
        <v>2.4440040972329804E-3</v>
      </c>
      <c r="Q36" s="163">
        <f>+'11生産者価格評価表'!Q36/'11生産者価格評価表'!Q$58</f>
        <v>9.0873088110839367E-5</v>
      </c>
      <c r="R36" s="163">
        <f>+'11生産者価格評価表'!R36/'11生産者価格評価表'!R$58</f>
        <v>5.7232248464267996E-5</v>
      </c>
      <c r="S36" s="163">
        <f>+'11生産者価格評価表'!S36/'11生産者価格評価表'!S$58</f>
        <v>7.7198727477720088E-5</v>
      </c>
      <c r="T36" s="163">
        <f>+'11生産者価格評価表'!T36/'11生産者価格評価表'!T$58</f>
        <v>3.2345013477088946E-4</v>
      </c>
      <c r="U36" s="163">
        <f>+'11生産者価格評価表'!U36/'11生産者価格評価表'!U$58</f>
        <v>2.9827883003920597E-5</v>
      </c>
      <c r="V36" s="163">
        <f>+'11生産者価格評価表'!V36/'11生産者価格評価表'!V$58</f>
        <v>8.9084617804340992E-4</v>
      </c>
      <c r="W36" s="163">
        <f>+'11生産者価格評価表'!W36/'11生産者価格評価表'!W$58</f>
        <v>7.4057959610640274E-4</v>
      </c>
      <c r="X36" s="163">
        <f>+'11生産者価格評価表'!X36/'11生産者価格評価表'!X$58</f>
        <v>1.6619050088970139E-4</v>
      </c>
      <c r="Y36" s="163">
        <f>+'11生産者価格評価表'!Y36/'11生産者価格評価表'!Y$58</f>
        <v>1.5857232054073162E-4</v>
      </c>
      <c r="Z36" s="163">
        <f>+'11生産者価格評価表'!Z36/'11生産者価格評価表'!Z$58</f>
        <v>3.763120031765414E-5</v>
      </c>
      <c r="AA36" s="163">
        <f>+'11生産者価格評価表'!AA36/'11生産者価格評価表'!AA$58</f>
        <v>6.9624670805853343E-6</v>
      </c>
      <c r="AB36" s="163">
        <f>+'11生産者価格評価表'!AB36/'11生産者価格評価表'!AB$58</f>
        <v>2.8637108149495651E-3</v>
      </c>
      <c r="AC36" s="163">
        <f>+'11生産者価格評価表'!AC36/'11生産者価格評価表'!AC$58</f>
        <v>2.9208532229528994E-4</v>
      </c>
      <c r="AD36" s="163">
        <f>+'11生産者価格評価表'!AD36/'11生産者価格評価表'!AD$58</f>
        <v>1.7965415848908628E-3</v>
      </c>
      <c r="AE36" s="163">
        <f>+'11生産者価格評価表'!AE36/'11生産者価格評価表'!AE$58</f>
        <v>6.8214358189531126E-3</v>
      </c>
      <c r="AF36" s="163">
        <f>+'11生産者価格評価表'!AF36/'11生産者価格評価表'!AF$58</f>
        <v>1.7195848430878831E-3</v>
      </c>
      <c r="AG36" s="163">
        <f>+'11生産者価格評価表'!AG36/'11生産者価格評価表'!AG$58</f>
        <v>0</v>
      </c>
      <c r="AH36" s="163">
        <f>+'11生産者価格評価表'!AH36/'11生産者価格評価表'!AH$58</f>
        <v>1.2740774443430469E-3</v>
      </c>
      <c r="AI36" s="163">
        <f>+'11生産者価格評価表'!AI36/'11生産者価格評価表'!AI$58</f>
        <v>3.0761715152638294E-3</v>
      </c>
      <c r="AJ36" s="163">
        <f>+'11生産者価格評価表'!AJ36/'11生産者価格評価表'!AJ$58</f>
        <v>1.1927981404276991E-5</v>
      </c>
      <c r="AK36" s="163">
        <f>+'11生産者価格評価表'!AK36/'11生産者価格評価表'!AK$58</f>
        <v>5.3039115797519675E-3</v>
      </c>
      <c r="AL36" s="163">
        <f>+'11生産者価格評価表'!AL36/'11生産者価格評価表'!AL$58</f>
        <v>3.918572534794257E-3</v>
      </c>
      <c r="AM36" s="163">
        <f>+'11生産者価格評価表'!AM36/'11生産者価格評価表'!AM$58</f>
        <v>3.3262615769529019E-2</v>
      </c>
      <c r="AN36" s="163">
        <f>+'11生産者価格評価表'!AN36/'11生産者価格評価表'!AN$58</f>
        <v>4.074874678114568E-3</v>
      </c>
      <c r="AO36" s="163">
        <f>+'11生産者価格評価表'!AO36/'11生産者価格評価表'!AO$58</f>
        <v>3.6828448101792833E-3</v>
      </c>
      <c r="AP36" s="163">
        <f>+'11生産者価格評価表'!AP36/'11生産者価格評価表'!AP$58</f>
        <v>3.3737053405755539E-5</v>
      </c>
      <c r="AQ36" s="163">
        <f>+'11生産者価格評価表'!AQ36/'11生産者価格評価表'!AQ$58</f>
        <v>3.1654179457760254E-4</v>
      </c>
      <c r="AR36" s="163">
        <f>+'11生産者価格評価表'!AR36/'11生産者価格評価表'!AR$58</f>
        <v>1.7047284608291972E-2</v>
      </c>
      <c r="AS36" s="163">
        <f>+'11生産者価格評価表'!AS36/'11生産者価格評価表'!AS$58</f>
        <v>0</v>
      </c>
      <c r="AT36" s="164">
        <f>+'11生産者価格評価表'!AT36/'11生産者価格評価表'!AT$58</f>
        <v>1.435302408881365E-2</v>
      </c>
      <c r="AU36" s="170">
        <f>+'11生産者価格評価表'!AU36/'11生産者価格評価表'!AU$58</f>
        <v>2.4950920642795621E-3</v>
      </c>
    </row>
    <row r="37" spans="1:47" ht="17.5" customHeight="1" x14ac:dyDescent="0.3">
      <c r="A37" s="63">
        <v>31</v>
      </c>
      <c r="B37" s="184" t="s">
        <v>63</v>
      </c>
      <c r="C37" s="167" t="s">
        <v>105</v>
      </c>
      <c r="D37" s="163">
        <f>+'11生産者価格評価表'!D37/'11生産者価格評価表'!D$58</f>
        <v>7.4474103077460607E-2</v>
      </c>
      <c r="E37" s="163">
        <f>+'11生産者価格評価表'!E37/'11生産者価格評価表'!E$58</f>
        <v>1.7284839755131436E-2</v>
      </c>
      <c r="F37" s="163">
        <f>+'11生産者価格評価表'!F37/'11生産者価格評価表'!F$58</f>
        <v>8.2263191354100443E-2</v>
      </c>
      <c r="G37" s="163">
        <f>+'11生産者価格評価表'!G37/'11生産者価格評価表'!G$58</f>
        <v>2.2814910025706941E-2</v>
      </c>
      <c r="H37" s="163">
        <f>+'11生産者価格評価表'!H37/'11生産者価格評価表'!H$58</f>
        <v>7.5777594836520815E-2</v>
      </c>
      <c r="I37" s="163">
        <f>+'11生産者価格評価表'!I37/'11生産者価格評価表'!I$58</f>
        <v>6.8598674181998651E-2</v>
      </c>
      <c r="J37" s="163">
        <f>+'11生産者価格評価表'!J37/'11生産者価格評価表'!J$58</f>
        <v>8.138116937295424E-2</v>
      </c>
      <c r="K37" s="163">
        <f>+'11生産者価格評価表'!K37/'11生産者価格評価表'!K$58</f>
        <v>4.6469694553623528E-2</v>
      </c>
      <c r="L37" s="163">
        <f>+'11生産者価格評価表'!L37/'11生産者価格評価表'!L$58</f>
        <v>1.0402408404222265E-2</v>
      </c>
      <c r="M37" s="163">
        <f>+'11生産者価格評価表'!M37/'11生産者価格評価表'!M$58</f>
        <v>5.7666867065746454E-2</v>
      </c>
      <c r="N37" s="163">
        <f>+'11生産者価格評価表'!N37/'11生産者価格評価表'!N$58</f>
        <v>5.2366452916497115E-2</v>
      </c>
      <c r="O37" s="163">
        <f>+'11生産者価格評価表'!O37/'11生産者価格評価表'!O$58</f>
        <v>4.5172992384048843E-2</v>
      </c>
      <c r="P37" s="163">
        <f>+'11生産者価格評価表'!P37/'11生産者価格評価表'!P$58</f>
        <v>3.9314476504496092E-2</v>
      </c>
      <c r="Q37" s="163">
        <f>+'11生産者価格評価表'!Q37/'11生産者価格評価表'!Q$58</f>
        <v>2.7343712212551566E-2</v>
      </c>
      <c r="R37" s="163">
        <f>+'11生産者価格評価表'!R37/'11生産者価格評価表'!R$58</f>
        <v>5.8344189291573777E-2</v>
      </c>
      <c r="S37" s="163">
        <f>+'11生産者価格評価表'!S37/'11生産者価格評価表'!S$58</f>
        <v>4.4551744691240999E-2</v>
      </c>
      <c r="T37" s="163">
        <f>+'11生産者価格評価表'!T37/'11生産者価格評価表'!T$58</f>
        <v>4.142523424464125E-2</v>
      </c>
      <c r="U37" s="163">
        <f>+'11生産者価格評価表'!U37/'11生産者価格評価表'!U$58</f>
        <v>4.127774561871371E-2</v>
      </c>
      <c r="V37" s="163">
        <f>+'11生産者価格評価表'!V37/'11生産者価格評価表'!V$58</f>
        <v>4.9426024955436722E-2</v>
      </c>
      <c r="W37" s="163">
        <f>+'11生産者価格評価表'!W37/'11生産者価格評価表'!W$58</f>
        <v>4.2051035191416682E-2</v>
      </c>
      <c r="X37" s="163">
        <f>+'11生産者価格評価表'!X37/'11生産者価格評価表'!X$58</f>
        <v>5.3140735832259797E-2</v>
      </c>
      <c r="Y37" s="163">
        <f>+'11生産者価格評価表'!Y37/'11生産者価格評価表'!Y$58</f>
        <v>4.3260511197518343E-2</v>
      </c>
      <c r="Z37" s="163">
        <f>+'11生産者価格評価表'!Z37/'11生産者価格評価表'!Z$58</f>
        <v>4.0137586073672037E-2</v>
      </c>
      <c r="AA37" s="163">
        <f>+'11生産者価格評価表'!AA37/'11生産者価格評価表'!AA$58</f>
        <v>2.0523612336795422E-2</v>
      </c>
      <c r="AB37" s="163">
        <f>+'11生産者価格評価表'!AB37/'11生産者価格評価表'!AB$58</f>
        <v>4.7039825477077878E-2</v>
      </c>
      <c r="AC37" s="163">
        <f>+'11生産者価格評価表'!AC37/'11生産者価格評価表'!AC$58</f>
        <v>6.4997329505624729E-2</v>
      </c>
      <c r="AD37" s="163">
        <f>+'11生産者価格評価表'!AD37/'11生産者価格評価表'!AD$58</f>
        <v>5.6354842600254501E-2</v>
      </c>
      <c r="AE37" s="163">
        <f>+'11生産者価格評価表'!AE37/'11生産者価格評価表'!AE$58</f>
        <v>1.899574356717389E-2</v>
      </c>
      <c r="AF37" s="163">
        <f>+'11生産者価格評価表'!AF37/'11生産者価格評価表'!AF$58</f>
        <v>1.987758193617065E-2</v>
      </c>
      <c r="AG37" s="163">
        <f>+'11生産者価格評価表'!AG37/'11生産者価格評価表'!AG$58</f>
        <v>1.5417008561564305E-2</v>
      </c>
      <c r="AH37" s="163">
        <f>+'11生産者価格評価表'!AH37/'11生産者価格評価表'!AH$58</f>
        <v>1.0919382040602029E-2</v>
      </c>
      <c r="AI37" s="163">
        <f>+'11生産者価格評価表'!AI37/'11生産者価格評価表'!AI$58</f>
        <v>5.3271945916506993E-3</v>
      </c>
      <c r="AJ37" s="163">
        <f>+'11生産者価格評価表'!AJ37/'11生産者価格評価表'!AJ$58</f>
        <v>1.2441310603996769E-3</v>
      </c>
      <c r="AK37" s="163">
        <f>+'11生産者価格評価表'!AK37/'11生産者価格評価表'!AK$58</f>
        <v>2.6673077504505052E-2</v>
      </c>
      <c r="AL37" s="163">
        <f>+'11生産者価格評価表'!AL37/'11生産者価格評価表'!AL$58</f>
        <v>1.141450406019272E-2</v>
      </c>
      <c r="AM37" s="163">
        <f>+'11生産者価格評価表'!AM37/'11生産者価格評価表'!AM$58</f>
        <v>9.4583522319926262E-3</v>
      </c>
      <c r="AN37" s="163">
        <f>+'11生産者価格評価表'!AN37/'11生産者価格評価表'!AN$58</f>
        <v>2.4883215436235045E-2</v>
      </c>
      <c r="AO37" s="163">
        <f>+'11生産者価格評価表'!AO37/'11生産者価格評価表'!AO$58</f>
        <v>5.0269638880708262E-2</v>
      </c>
      <c r="AP37" s="163">
        <f>+'11生産者価格評価表'!AP37/'11生産者価格評価表'!AP$58</f>
        <v>3.741921180604086E-2</v>
      </c>
      <c r="AQ37" s="163">
        <f>+'11生産者価格評価表'!AQ37/'11生産者価格評価表'!AQ$58</f>
        <v>2.0063002763811247E-2</v>
      </c>
      <c r="AR37" s="163">
        <f>+'11生産者価格評価表'!AR37/'11生産者価格評価表'!AR$58</f>
        <v>7.5189892832493027E-2</v>
      </c>
      <c r="AS37" s="163">
        <f>+'11生産者価格評価表'!AS37/'11生産者価格評価表'!AS$58</f>
        <v>0.22681472121984389</v>
      </c>
      <c r="AT37" s="164">
        <f>+'11生産者価格評価表'!AT37/'11生産者価格評価表'!AT$58</f>
        <v>1.0059104961256643E-2</v>
      </c>
      <c r="AU37" s="170">
        <f>+'11生産者価格評価表'!AU37/'11生産者価格評価表'!AU$58</f>
        <v>3.4599003305281935E-2</v>
      </c>
    </row>
    <row r="38" spans="1:47" ht="17.5" customHeight="1" x14ac:dyDescent="0.3">
      <c r="A38" s="63">
        <v>32</v>
      </c>
      <c r="B38" s="184" t="s">
        <v>64</v>
      </c>
      <c r="C38" s="167" t="s">
        <v>7</v>
      </c>
      <c r="D38" s="163">
        <f>+'11生産者価格評価表'!D38/'11生産者価格評価表'!D$58</f>
        <v>5.6790767063573493E-3</v>
      </c>
      <c r="E38" s="163">
        <f>+'11生産者価格評価表'!E38/'11生産者価格評価表'!E$58</f>
        <v>8.2823190493338129E-3</v>
      </c>
      <c r="F38" s="163">
        <f>+'11生産者価格評価表'!F38/'11生産者価格評価表'!F$58</f>
        <v>1.6579783852511125E-2</v>
      </c>
      <c r="G38" s="163">
        <f>+'11生産者価格評価表'!G38/'11生産者価格評価表'!G$58</f>
        <v>4.3316195372750645E-2</v>
      </c>
      <c r="H38" s="163">
        <f>+'11生産者価格評価表'!H38/'11生産者価格評価表'!H$58</f>
        <v>6.3976523042660839E-3</v>
      </c>
      <c r="I38" s="163">
        <f>+'11生産者価格評価表'!I38/'11生産者価格評価表'!I$58</f>
        <v>1.7958807472792371E-2</v>
      </c>
      <c r="J38" s="163">
        <f>+'11生産者価格評価表'!J38/'11生産者価格評価表'!J$58</f>
        <v>1.0109924091696764E-2</v>
      </c>
      <c r="K38" s="163">
        <f>+'11生産者価格評価表'!K38/'11生産者価格評価表'!K$58</f>
        <v>5.8982990258869793E-3</v>
      </c>
      <c r="L38" s="163">
        <f>+'11生産者価格評価表'!L38/'11生産者価格評価表'!L$58</f>
        <v>3.3023185509266648E-3</v>
      </c>
      <c r="M38" s="163">
        <f>+'11生産者価格評価表'!M38/'11生産者価格評価表'!M$58</f>
        <v>3.5416996117645172E-3</v>
      </c>
      <c r="N38" s="163">
        <f>+'11生産者価格評価表'!N38/'11生産者価格評価表'!N$58</f>
        <v>5.5308441026936262E-3</v>
      </c>
      <c r="O38" s="163">
        <f>+'11生産者価格評価表'!O38/'11生産者価格評価表'!O$58</f>
        <v>1.8519776905425254E-2</v>
      </c>
      <c r="P38" s="163">
        <f>+'11生産者価格評価表'!P38/'11生産者価格評価表'!P$58</f>
        <v>9.3898776148184804E-3</v>
      </c>
      <c r="Q38" s="163">
        <f>+'11生産者価格評価表'!Q38/'11生産者価格評価表'!Q$58</f>
        <v>4.5591907722189826E-3</v>
      </c>
      <c r="R38" s="163">
        <f>+'11生産者価格評価表'!R38/'11生産者価格評価表'!R$58</f>
        <v>8.7074778020636307E-3</v>
      </c>
      <c r="S38" s="163">
        <f>+'11生産者価格評価表'!S38/'11生産者価格評価表'!S$58</f>
        <v>1.2191115324126936E-2</v>
      </c>
      <c r="T38" s="163">
        <f>+'11生産者価格評価表'!T38/'11生産者価格評価表'!T$58</f>
        <v>6.0788088820433834E-3</v>
      </c>
      <c r="U38" s="163">
        <f>+'11生産者価格評価表'!U38/'11生産者価格評価表'!U$58</f>
        <v>7.5055042555289015E-3</v>
      </c>
      <c r="V38" s="163">
        <f>+'11生産者価格評価表'!V38/'11生産者価格評価表'!V$58</f>
        <v>8.8463877529621482E-3</v>
      </c>
      <c r="W38" s="163">
        <f>+'11生産者価格評価表'!W38/'11生産者価格評価表'!W$58</f>
        <v>6.1653251375858031E-3</v>
      </c>
      <c r="X38" s="163">
        <f>+'11生産者価格評価表'!X38/'11生産者価格評価表'!X$58</f>
        <v>5.1217371882472619E-3</v>
      </c>
      <c r="Y38" s="163">
        <f>+'11生産者価格評価表'!Y38/'11生産者価格評価表'!Y$58</f>
        <v>5.8770866300408651E-3</v>
      </c>
      <c r="Z38" s="163">
        <f>+'11生産者価格評価表'!Z38/'11生産者価格評価表'!Z$58</f>
        <v>3.3629728820701618E-3</v>
      </c>
      <c r="AA38" s="163">
        <f>+'11生産者価格評価表'!AA38/'11生産者価格評価表'!AA$58</f>
        <v>1.015998008734415E-2</v>
      </c>
      <c r="AB38" s="163">
        <f>+'11生産者価格評価表'!AB38/'11生産者価格評価表'!AB$58</f>
        <v>8.4596717746835172E-3</v>
      </c>
      <c r="AC38" s="163">
        <f>+'11生産者価格評価表'!AC38/'11生産者価格評価表'!AC$58</f>
        <v>1.8077299685104204E-2</v>
      </c>
      <c r="AD38" s="163">
        <f>+'11生産者価格評価表'!AD38/'11生産者価格評価表'!AD$58</f>
        <v>1.2447443660958969E-2</v>
      </c>
      <c r="AE38" s="163">
        <f>+'11生産者価格評価表'!AE38/'11生産者価格評価表'!AE$58</f>
        <v>1.5563812500223633E-2</v>
      </c>
      <c r="AF38" s="163">
        <f>+'11生産者価格評価表'!AF38/'11生産者価格評価表'!AF$58</f>
        <v>2.6981105037974164E-2</v>
      </c>
      <c r="AG38" s="163">
        <f>+'11生産者価格評価表'!AG38/'11生産者価格評価表'!AG$58</f>
        <v>3.6097908377328111E-2</v>
      </c>
      <c r="AH38" s="163">
        <f>+'11生産者価格評価表'!AH38/'11生産者価格評価表'!AH$58</f>
        <v>1.7615090263553426E-2</v>
      </c>
      <c r="AI38" s="163">
        <f>+'11生産者価格評価表'!AI38/'11生産者価格評価表'!AI$58</f>
        <v>4.374250154857013E-2</v>
      </c>
      <c r="AJ38" s="163">
        <f>+'11生産者価格評価表'!AJ38/'11生産者価格評価表'!AJ$58</f>
        <v>7.5771223872661983E-2</v>
      </c>
      <c r="AK38" s="163">
        <f>+'11生産者価格評価表'!AK38/'11生産者価格評価表'!AK$58</f>
        <v>2.3669611718682808E-2</v>
      </c>
      <c r="AL38" s="163">
        <f>+'11生産者価格評価表'!AL38/'11生産者価格評価表'!AL$58</f>
        <v>5.9149202247702811E-3</v>
      </c>
      <c r="AM38" s="163">
        <f>+'11生産者価格評価表'!AM38/'11生産者価格評価表'!AM$58</f>
        <v>1.9287605893455455E-2</v>
      </c>
      <c r="AN38" s="163">
        <f>+'11生産者価格評価表'!AN38/'11生産者価格評価表'!AN$58</f>
        <v>6.4003085429080106E-3</v>
      </c>
      <c r="AO38" s="163">
        <f>+'11生産者価格評価表'!AO38/'11生産者価格評価表'!AO$58</f>
        <v>8.4164704499131125E-3</v>
      </c>
      <c r="AP38" s="163">
        <f>+'11生産者価格評価表'!AP38/'11生産者価格評価表'!AP$58</f>
        <v>2.6565519767503508E-2</v>
      </c>
      <c r="AQ38" s="163">
        <f>+'11生産者価格評価表'!AQ38/'11生産者価格評価表'!AQ$58</f>
        <v>8.1609856764837951E-3</v>
      </c>
      <c r="AR38" s="163">
        <f>+'11生産者価格評価表'!AR38/'11生産者価格評価表'!AR$58</f>
        <v>6.4639359670133102E-3</v>
      </c>
      <c r="AS38" s="163">
        <f>+'11生産者価格評価表'!AS38/'11生産者価格評価表'!AS$58</f>
        <v>0</v>
      </c>
      <c r="AT38" s="164">
        <f>+'11生産者価格評価表'!AT38/'11生産者価格評価表'!AT$58</f>
        <v>2.8553472371064363E-3</v>
      </c>
      <c r="AU38" s="170">
        <f>+'11生産者価格評価表'!AU38/'11生産者価格評価表'!AU$58</f>
        <v>1.377897604074497E-2</v>
      </c>
    </row>
    <row r="39" spans="1:47" ht="17.5" customHeight="1" x14ac:dyDescent="0.3">
      <c r="A39" s="63">
        <v>33</v>
      </c>
      <c r="B39" s="184" t="s">
        <v>65</v>
      </c>
      <c r="C39" s="167" t="s">
        <v>106</v>
      </c>
      <c r="D39" s="163">
        <f>+'11生産者価格評価表'!D39/'11生産者価格評価表'!D$58</f>
        <v>4.3369511566127414E-3</v>
      </c>
      <c r="E39" s="163">
        <f>+'11生産者価格評価表'!E39/'11生産者価格評価表'!E$58</f>
        <v>7.2020165646380992E-4</v>
      </c>
      <c r="F39" s="163">
        <f>+'11生産者価格評価表'!F39/'11生産者価格評価表'!F$58</f>
        <v>7.6287349014621741E-4</v>
      </c>
      <c r="G39" s="163">
        <f>+'11生産者価格評価表'!G39/'11生産者価格評価表'!G$58</f>
        <v>5.2699228791773783E-3</v>
      </c>
      <c r="H39" s="163">
        <f>+'11生産者価格評価表'!H39/'11生産者価格評価表'!H$58</f>
        <v>2.5581537749777184E-3</v>
      </c>
      <c r="I39" s="163">
        <f>+'11生産者価格評価表'!I39/'11生産者価格評価表'!I$58</f>
        <v>3.1160267999574606E-3</v>
      </c>
      <c r="J39" s="163">
        <f>+'11生産者価格評価表'!J39/'11生産者価格評価表'!J$58</f>
        <v>2.3571832826694518E-3</v>
      </c>
      <c r="K39" s="163">
        <f>+'11生産者価格評価表'!K39/'11生産者価格評価表'!K$58</f>
        <v>2.1483406434157563E-3</v>
      </c>
      <c r="L39" s="163">
        <f>+'11生産者価格評価表'!L39/'11生産者価格評価表'!L$58</f>
        <v>3.5689393112367003E-4</v>
      </c>
      <c r="M39" s="163">
        <f>+'11生産者価格評価表'!M39/'11生産者価格評価表'!M$58</f>
        <v>3.3222591362126247E-3</v>
      </c>
      <c r="N39" s="163">
        <f>+'11生産者価格評価表'!N39/'11生産者価格評価表'!N$58</f>
        <v>2.5865173689552435E-3</v>
      </c>
      <c r="O39" s="163">
        <f>+'11生産者価格評価表'!O39/'11生産者価格評価表'!O$58</f>
        <v>2.8906115237652174E-3</v>
      </c>
      <c r="P39" s="163">
        <f>+'11生産者価格評価表'!P39/'11生産者価格評価表'!P$58</f>
        <v>2.9827486144092192E-3</v>
      </c>
      <c r="Q39" s="163">
        <f>+'11生産者価格評価表'!Q39/'11生産者価格評価表'!Q$58</f>
        <v>1.3516639009002593E-3</v>
      </c>
      <c r="R39" s="163">
        <f>+'11生産者価格評価表'!R39/'11生産者価格評価表'!R$58</f>
        <v>1.8586854025062275E-3</v>
      </c>
      <c r="S39" s="163">
        <f>+'11生産者価格評価表'!S39/'11生産者価格評価表'!S$58</f>
        <v>3.7513195596440957E-3</v>
      </c>
      <c r="T39" s="163">
        <f>+'11生産者価格評価表'!T39/'11生産者価格評価表'!T$58</f>
        <v>2.9202926453600307E-3</v>
      </c>
      <c r="U39" s="163">
        <f>+'11生産者価格評価表'!U39/'11生産者価格評価表'!U$58</f>
        <v>2.7911820688922987E-3</v>
      </c>
      <c r="V39" s="163">
        <f>+'11生産者価格評価表'!V39/'11生産者価格評価表'!V$58</f>
        <v>1.7221348432421098E-3</v>
      </c>
      <c r="W39" s="163">
        <f>+'11生産者価格評価表'!W39/'11生産者価格評価表'!W$58</f>
        <v>1.5529028405856134E-3</v>
      </c>
      <c r="X39" s="163">
        <f>+'11生産者価格評価表'!X39/'11生産者価格評価表'!X$58</f>
        <v>2.0572690348989466E-3</v>
      </c>
      <c r="Y39" s="163">
        <f>+'11生産者価格評価表'!Y39/'11生産者価格評価表'!Y$58</f>
        <v>2.6527827790459894E-3</v>
      </c>
      <c r="Z39" s="163">
        <f>+'11生産者価格評価表'!Z39/'11生産者価格評価表'!Z$58</f>
        <v>6.2950654410268896E-4</v>
      </c>
      <c r="AA39" s="163">
        <f>+'11生産者価格評価表'!AA39/'11生産者価格評価表'!AA$58</f>
        <v>6.3706573787355807E-4</v>
      </c>
      <c r="AB39" s="163">
        <f>+'11生産者価格評価表'!AB39/'11生産者価格評価表'!AB$58</f>
        <v>2.4924232465100746E-3</v>
      </c>
      <c r="AC39" s="163">
        <f>+'11生産者価格評価表'!AC39/'11生産者価格評価表'!AC$58</f>
        <v>2.7066573199363534E-3</v>
      </c>
      <c r="AD39" s="163">
        <f>+'11生産者価格評価表'!AD39/'11生産者価格評価表'!AD$58</f>
        <v>4.7404705255601658E-3</v>
      </c>
      <c r="AE39" s="163">
        <f>+'11生産者価格評価表'!AE39/'11生産者価格評価表'!AE$58</f>
        <v>5.2542179680044243E-3</v>
      </c>
      <c r="AF39" s="163">
        <f>+'11生産者価格評価表'!AF39/'11生産者価格評価表'!AF$58</f>
        <v>1.2623936348065809E-3</v>
      </c>
      <c r="AG39" s="163">
        <f>+'11生産者価格評価表'!AG39/'11生産者価格評価表'!AG$58</f>
        <v>2.1489061943614435E-3</v>
      </c>
      <c r="AH39" s="163">
        <f>+'11生産者価格評価表'!AH39/'11生産者価格評価表'!AH$58</f>
        <v>2.9260945358517348E-2</v>
      </c>
      <c r="AI39" s="163">
        <f>+'11生産者価格評価表'!AI39/'11生産者価格評価表'!AI$58</f>
        <v>1.5469266337627392E-2</v>
      </c>
      <c r="AJ39" s="163">
        <f>+'11生産者価格評価表'!AJ39/'11生産者価格評価表'!AJ$58</f>
        <v>2.9755840610644489E-2</v>
      </c>
      <c r="AK39" s="163">
        <f>+'11生産者価格評価表'!AK39/'11生産者価格評価表'!AK$58</f>
        <v>2.2158779193308775E-2</v>
      </c>
      <c r="AL39" s="163">
        <f>+'11生産者価格評価表'!AL39/'11生産者価格評価表'!AL$58</f>
        <v>2.1838080922270395E-2</v>
      </c>
      <c r="AM39" s="163">
        <f>+'11生産者価格評価表'!AM39/'11生産者価格評価表'!AM$58</f>
        <v>1.1331879965470321E-3</v>
      </c>
      <c r="AN39" s="163">
        <f>+'11生産者価格評価表'!AN39/'11生産者価格評価表'!AN$58</f>
        <v>1.3182823981888884E-2</v>
      </c>
      <c r="AO39" s="163">
        <f>+'11生産者価格評価表'!AO39/'11生産者価格評価表'!AO$58</f>
        <v>1.6949946765171215E-2</v>
      </c>
      <c r="AP39" s="163">
        <f>+'11生産者価格評価表'!AP39/'11生産者価格評価表'!AP$58</f>
        <v>1.7938473253746017E-2</v>
      </c>
      <c r="AQ39" s="163">
        <f>+'11生産者価格評価表'!AQ39/'11生産者価格評価表'!AQ$58</f>
        <v>8.301012089935271E-3</v>
      </c>
      <c r="AR39" s="163">
        <f>+'11生産者価格評価表'!AR39/'11生産者価格評価表'!AR$58</f>
        <v>1.3940871500648284E-2</v>
      </c>
      <c r="AS39" s="163">
        <f>+'11生産者価格評価表'!AS39/'11生産者価格評価表'!AS$58</f>
        <v>0</v>
      </c>
      <c r="AT39" s="164">
        <f>+'11生産者価格評価表'!AT39/'11生産者価格評価表'!AT$58</f>
        <v>3.1499638540648738E-2</v>
      </c>
      <c r="AU39" s="170">
        <f>+'11生産者価格評価表'!AU39/'11生産者価格評価表'!AU$58</f>
        <v>9.8066539468625643E-3</v>
      </c>
    </row>
    <row r="40" spans="1:47" ht="17.5" customHeight="1" x14ac:dyDescent="0.3">
      <c r="A40" s="63">
        <v>34</v>
      </c>
      <c r="B40" s="184" t="s">
        <v>66</v>
      </c>
      <c r="C40" s="167" t="s">
        <v>107</v>
      </c>
      <c r="D40" s="163">
        <f>+'11生産者価格評価表'!D40/'11生産者価格評価表'!D$58</f>
        <v>5.3954001697067842E-2</v>
      </c>
      <c r="E40" s="163">
        <f>+'11生産者価格評価表'!E40/'11生産者価格評価表'!E$58</f>
        <v>5.9956787900612173E-2</v>
      </c>
      <c r="F40" s="163">
        <f>+'11生産者価格評価表'!F40/'11生産者価格評価表'!F$58</f>
        <v>4.5823267641449457E-2</v>
      </c>
      <c r="G40" s="163">
        <f>+'11生産者価格評価表'!G40/'11生産者価格評価表'!G$58</f>
        <v>0.2474935732647815</v>
      </c>
      <c r="H40" s="163">
        <f>+'11生産者価格評価表'!H40/'11生産者価格評価表'!H$58</f>
        <v>3.4581340445363686E-2</v>
      </c>
      <c r="I40" s="163">
        <f>+'11生産者価格評価表'!I40/'11生産者価格評価表'!I$58</f>
        <v>2.5364245453578644E-2</v>
      </c>
      <c r="J40" s="163">
        <f>+'11生産者価格評価表'!J40/'11生産者価格評価表'!J$58</f>
        <v>4.0247154167955143E-2</v>
      </c>
      <c r="K40" s="163">
        <f>+'11生産者価格評価表'!K40/'11生産者価格評価表'!K$58</f>
        <v>2.7001452670793957E-2</v>
      </c>
      <c r="L40" s="163">
        <f>+'11生産者価格評価表'!L40/'11生産者価格評価表'!L$58</f>
        <v>1.9300613857561533E-2</v>
      </c>
      <c r="M40" s="163">
        <f>+'11生産者価格評価表'!M40/'11生産者価格評価表'!M$58</f>
        <v>1.8076322094033377E-2</v>
      </c>
      <c r="N40" s="163">
        <f>+'11生産者価格評価表'!N40/'11生産者価格評価表'!N$58</f>
        <v>1.6510680492607611E-2</v>
      </c>
      <c r="O40" s="163">
        <f>+'11生産者価格評価表'!O40/'11生産者価格評価表'!O$58</f>
        <v>3.5764130281377246E-2</v>
      </c>
      <c r="P40" s="163">
        <f>+'11生産者価格評価表'!P40/'11生産者価格評価表'!P$58</f>
        <v>5.1976128762251814E-2</v>
      </c>
      <c r="Q40" s="163">
        <f>+'11生産者価格評価表'!Q40/'11生産者価格評価表'!Q$58</f>
        <v>2.125140450220455E-2</v>
      </c>
      <c r="R40" s="163">
        <f>+'11生産者価格評価表'!R40/'11生産者価格評価表'!R$58</f>
        <v>3.130876525511956E-2</v>
      </c>
      <c r="S40" s="163">
        <f>+'11生産者価格評価表'!S40/'11生産者価格評価表'!S$58</f>
        <v>2.8559040868647263E-2</v>
      </c>
      <c r="T40" s="163">
        <f>+'11生産者価格評価表'!T40/'11生産者価格評価表'!T$58</f>
        <v>2.0050827878321138E-2</v>
      </c>
      <c r="U40" s="163">
        <f>+'11生産者価格評価表'!U40/'11生産者価格評価表'!U$58</f>
        <v>1.929510140216328E-2</v>
      </c>
      <c r="V40" s="163">
        <f>+'11生産者価格評価表'!V40/'11生産者価格評価表'!V$58</f>
        <v>2.2688057040998216E-2</v>
      </c>
      <c r="W40" s="163">
        <f>+'11生産者価格評価表'!W40/'11生産者価格評価表'!W$58</f>
        <v>1.9312927279712285E-2</v>
      </c>
      <c r="X40" s="163">
        <f>+'11生産者価格評価表'!X40/'11生産者価格評価表'!X$58</f>
        <v>1.779402751564255E-2</v>
      </c>
      <c r="Y40" s="163">
        <f>+'11生産者価格評価表'!Y40/'11生産者価格評価表'!Y$58</f>
        <v>1.9947076488019532E-2</v>
      </c>
      <c r="Z40" s="163">
        <f>+'11生産者価格評価表'!Z40/'11生産者価格評価表'!Z$58</f>
        <v>1.4657691266118671E-2</v>
      </c>
      <c r="AA40" s="163">
        <f>+'11生産者価格評価表'!AA40/'11生産者価格評価表'!AA$58</f>
        <v>6.3776198458161664E-3</v>
      </c>
      <c r="AB40" s="163">
        <f>+'11生産者価格評価表'!AB40/'11生産者価格評価表'!AB$58</f>
        <v>1.5292073632187257E-2</v>
      </c>
      <c r="AC40" s="163">
        <f>+'11生産者価格評価表'!AC40/'11生産者価格評価表'!AC$58</f>
        <v>0.10647205438906877</v>
      </c>
      <c r="AD40" s="163">
        <f>+'11生産者価格評価表'!AD40/'11生産者価格評価表'!AD$58</f>
        <v>4.3789693378626864E-2</v>
      </c>
      <c r="AE40" s="163">
        <f>+'11生産者価格評価表'!AE40/'11生産者価格評価表'!AE$58</f>
        <v>4.1068161708666159E-2</v>
      </c>
      <c r="AF40" s="163">
        <f>+'11生産者価格評価表'!AF40/'11生産者価格評価表'!AF$58</f>
        <v>2.2139654854756493E-2</v>
      </c>
      <c r="AG40" s="163">
        <f>+'11生産者価格評価表'!AG40/'11生産者価格評価表'!AG$58</f>
        <v>6.1157127153937854E-2</v>
      </c>
      <c r="AH40" s="163">
        <f>+'11生産者価格評価表'!AH40/'11生産者価格評価表'!AH$58</f>
        <v>5.157003562033418E-2</v>
      </c>
      <c r="AI40" s="163">
        <f>+'11生産者価格評価表'!AI40/'11生産者価格評価表'!AI$58</f>
        <v>3.5642898877945473E-2</v>
      </c>
      <c r="AJ40" s="163">
        <f>+'11生産者価格評価表'!AJ40/'11生産者価格評価表'!AJ$58</f>
        <v>2.5726099893010265E-3</v>
      </c>
      <c r="AK40" s="163">
        <f>+'11生産者価格評価表'!AK40/'11生産者価格評価表'!AK$58</f>
        <v>0.12794729023219034</v>
      </c>
      <c r="AL40" s="163">
        <f>+'11生産者価格評価表'!AL40/'11生産者価格評価表'!AL$58</f>
        <v>2.6511132920067414E-2</v>
      </c>
      <c r="AM40" s="163">
        <f>+'11生産者価格評価表'!AM40/'11生産者価格評価表'!AM$58</f>
        <v>3.1963363424875997E-2</v>
      </c>
      <c r="AN40" s="163">
        <f>+'11生産者価格評価表'!AN40/'11生産者価格評価表'!AN$58</f>
        <v>2.486017571417615E-2</v>
      </c>
      <c r="AO40" s="163">
        <f>+'11生産者価格評価表'!AO40/'11生産者価格評価表'!AO$58</f>
        <v>1.5295392950851005E-2</v>
      </c>
      <c r="AP40" s="163">
        <f>+'11生産者価格評価表'!AP40/'11生産者価格評価表'!AP$58</f>
        <v>3.7959004660532952E-2</v>
      </c>
      <c r="AQ40" s="163">
        <f>+'11生産者価格評価表'!AQ40/'11生産者価格評価表'!AQ$58</f>
        <v>1.5428675813082526E-2</v>
      </c>
      <c r="AR40" s="163">
        <f>+'11生産者価格評価表'!AR40/'11生産者価格評価表'!AR$58</f>
        <v>3.557447597782102E-2</v>
      </c>
      <c r="AS40" s="163">
        <f>+'11生産者価格評価表'!AS40/'11生産者価格評価表'!AS$58</f>
        <v>5.0755442289777165E-2</v>
      </c>
      <c r="AT40" s="164">
        <f>+'11生産者価格評価表'!AT40/'11生産者価格評価表'!AT$58</f>
        <v>9.1810675220599186E-2</v>
      </c>
      <c r="AU40" s="170">
        <f>+'11生産者価格評価表'!AU40/'11生産者価格評価表'!AU$58</f>
        <v>3.0260792280075277E-2</v>
      </c>
    </row>
    <row r="41" spans="1:47" ht="17.5" customHeight="1" x14ac:dyDescent="0.3">
      <c r="A41" s="63">
        <v>35</v>
      </c>
      <c r="B41" s="184" t="s">
        <v>67</v>
      </c>
      <c r="C41" s="167" t="s">
        <v>108</v>
      </c>
      <c r="D41" s="163">
        <f>+'11生産者価格評価表'!D41/'11生産者価格評価表'!D$58</f>
        <v>4.2509885697489336E-3</v>
      </c>
      <c r="E41" s="163">
        <f>+'11生産者価格評価表'!E41/'11生産者価格評価表'!E$58</f>
        <v>1.4404033129276198E-3</v>
      </c>
      <c r="F41" s="163">
        <f>+'11生産者価格評価表'!F41/'11生産者価格評価表'!F$58</f>
        <v>4.0940877304513667E-3</v>
      </c>
      <c r="G41" s="163">
        <f>+'11生産者価格評価表'!G41/'11生産者価格評価表'!G$58</f>
        <v>5.8483290488431875E-3</v>
      </c>
      <c r="H41" s="163">
        <f>+'11生産者価格評価表'!H41/'11生産者価格評価表'!H$58</f>
        <v>5.0795681074424582E-3</v>
      </c>
      <c r="I41" s="163">
        <f>+'11生産者価格評価表'!I41/'11生産者価格評価表'!I$58</f>
        <v>5.4415257541919242E-3</v>
      </c>
      <c r="J41" s="163">
        <f>+'11生産者価格評価表'!J41/'11生産者価格評価表'!J$58</f>
        <v>6.1467638324066024E-3</v>
      </c>
      <c r="K41" s="163">
        <f>+'11生産者価格評価表'!K41/'11生産者価格評価表'!K$58</f>
        <v>1.0851223029650955E-2</v>
      </c>
      <c r="L41" s="163">
        <f>+'11生産者価格評価表'!L41/'11生産者価格評価表'!L$58</f>
        <v>7.2533443060722349E-4</v>
      </c>
      <c r="M41" s="163">
        <f>+'11生産者価格評価表'!M41/'11生産者価格評価表'!M$58</f>
        <v>5.426101155789502E-3</v>
      </c>
      <c r="N41" s="163">
        <f>+'11生産者価格評価表'!N41/'11生産者価格評価表'!N$58</f>
        <v>9.2983662377631535E-3</v>
      </c>
      <c r="O41" s="163">
        <f>+'11生産者価格評価表'!O41/'11生産者価格評価表'!O$58</f>
        <v>1.2106069238770785E-2</v>
      </c>
      <c r="P41" s="163">
        <f>+'11生産者価格評価表'!P41/'11生産者価格評価表'!P$58</f>
        <v>6.3007674219109477E-3</v>
      </c>
      <c r="Q41" s="163">
        <f>+'11生産者価格評価表'!Q41/'11生産者価格評価表'!Q$58</f>
        <v>3.0319366139690699E-3</v>
      </c>
      <c r="R41" s="163">
        <f>+'11生産者価格評価表'!R41/'11生産者価格評価表'!R$58</f>
        <v>4.6712416127502546E-3</v>
      </c>
      <c r="S41" s="163">
        <f>+'11生産者価格評価表'!S41/'11生産者価格評価表'!S$58</f>
        <v>5.4658494373469486E-3</v>
      </c>
      <c r="T41" s="163">
        <f>+'11生産者価格評価表'!T41/'11生産者価格評価表'!T$58</f>
        <v>7.3900654601463224E-3</v>
      </c>
      <c r="U41" s="163">
        <f>+'11生産者価格評価表'!U41/'11生産者価格評価表'!U$58</f>
        <v>8.5161133762888547E-3</v>
      </c>
      <c r="V41" s="163">
        <f>+'11生産者価格評価表'!V41/'11生産者価格評価表'!V$58</f>
        <v>9.1232043619586881E-3</v>
      </c>
      <c r="W41" s="163">
        <f>+'11生産者価格評価表'!W41/'11生産者価格評価表'!W$58</f>
        <v>9.2179016602868813E-3</v>
      </c>
      <c r="X41" s="163">
        <f>+'11生産者価格評価表'!X41/'11生産者価格評価表'!X$58</f>
        <v>1.4815300958294652E-2</v>
      </c>
      <c r="Y41" s="163">
        <f>+'11生産者価格評価表'!Y41/'11生産者価格評価表'!Y$58</f>
        <v>1.5834106923994305E-2</v>
      </c>
      <c r="Z41" s="163">
        <f>+'11生産者価格評価表'!Z41/'11生産者価格評価表'!Z$58</f>
        <v>2.7677101143612792E-3</v>
      </c>
      <c r="AA41" s="163">
        <f>+'11生産者価格評価表'!AA41/'11生産者価格評価表'!AA$58</f>
        <v>3.0721885993082788E-3</v>
      </c>
      <c r="AB41" s="163">
        <f>+'11生産者価格評価表'!AB41/'11生産者価格評価表'!AB$58</f>
        <v>4.31688416893762E-3</v>
      </c>
      <c r="AC41" s="163">
        <f>+'11生産者価格評価表'!AC41/'11生産者価格評価表'!AC$58</f>
        <v>7.2005986358224562E-3</v>
      </c>
      <c r="AD41" s="163">
        <f>+'11生産者価格評価表'!AD41/'11生産者価格評価表'!AD$58</f>
        <v>8.5360717558896314E-3</v>
      </c>
      <c r="AE41" s="163">
        <f>+'11生産者価格評価表'!AE41/'11生産者価格評価表'!AE$58</f>
        <v>1.0110753128429567E-2</v>
      </c>
      <c r="AF41" s="163">
        <f>+'11生産者価格評価表'!AF41/'11生産者価格評価表'!AF$58</f>
        <v>4.3740233508703694E-2</v>
      </c>
      <c r="AG41" s="163">
        <f>+'11生産者価格評価表'!AG41/'11生産者価格評価表'!AG$58</f>
        <v>9.6700778746264954E-3</v>
      </c>
      <c r="AH41" s="163">
        <f>+'11生産者価格評価表'!AH41/'11生産者価格評価表'!AH$58</f>
        <v>3.622814032449323E-2</v>
      </c>
      <c r="AI41" s="163">
        <f>+'11生産者価格評価表'!AI41/'11生産者価格評価表'!AI$58</f>
        <v>5.8536800996978798E-2</v>
      </c>
      <c r="AJ41" s="163">
        <f>+'11生産者価格評価表'!AJ41/'11生産者価格評価表'!AJ$58</f>
        <v>3.3398347931975574E-3</v>
      </c>
      <c r="AK41" s="163">
        <f>+'11生産者価格評価表'!AK41/'11生産者価格評価表'!AK$58</f>
        <v>1.0352739914011408E-2</v>
      </c>
      <c r="AL41" s="163">
        <f>+'11生産者価格評価表'!AL41/'11生産者価格評価表'!AL$58</f>
        <v>0.16034676240522422</v>
      </c>
      <c r="AM41" s="163">
        <f>+'11生産者価格評価表'!AM41/'11生産者価格評価表'!AM$58</f>
        <v>2.8975668280977952E-2</v>
      </c>
      <c r="AN41" s="163">
        <f>+'11生産者価格評価表'!AN41/'11生産者価格評価表'!AN$58</f>
        <v>4.3609775280650645E-2</v>
      </c>
      <c r="AO41" s="163">
        <f>+'11生産者価格評価表'!AO41/'11生産者価格評価表'!AO$58</f>
        <v>1.1624191928242461E-2</v>
      </c>
      <c r="AP41" s="163">
        <f>+'11生産者価格評価表'!AP41/'11生産者価格評価表'!AP$58</f>
        <v>6.8095832509988574E-2</v>
      </c>
      <c r="AQ41" s="163">
        <f>+'11生産者価格評価表'!AQ41/'11生産者価格評価表'!AQ$58</f>
        <v>6.83426961743826E-2</v>
      </c>
      <c r="AR41" s="163">
        <f>+'11生産者価格評価表'!AR41/'11生産者価格評価表'!AR$58</f>
        <v>1.9973212581882647E-2</v>
      </c>
      <c r="AS41" s="163">
        <f>+'11生産者価格評価表'!AS41/'11生産者価格評価表'!AS$58</f>
        <v>0</v>
      </c>
      <c r="AT41" s="164">
        <f>+'11生産者価格評価表'!AT41/'11生産者価格評価表'!AT$58</f>
        <v>7.5532289763253213E-2</v>
      </c>
      <c r="AU41" s="170">
        <f>+'11生産者価格評価表'!AU41/'11生産者価格評価表'!AU$58</f>
        <v>2.0989803881608277E-2</v>
      </c>
    </row>
    <row r="42" spans="1:47" ht="17.5" customHeight="1" x14ac:dyDescent="0.3">
      <c r="A42" s="63">
        <v>36</v>
      </c>
      <c r="B42" s="184" t="s">
        <v>68</v>
      </c>
      <c r="C42" s="167" t="s">
        <v>8</v>
      </c>
      <c r="D42" s="163">
        <f>+'11生産者価格評価表'!D42/'11生産者価格評価表'!D$58</f>
        <v>0</v>
      </c>
      <c r="E42" s="163">
        <f>+'11生産者価格評価表'!E42/'11生産者価格評価表'!E$58</f>
        <v>0</v>
      </c>
      <c r="F42" s="163">
        <f>+'11生産者価格評価表'!F42/'11生産者価格評価表'!F$58</f>
        <v>0</v>
      </c>
      <c r="G42" s="163">
        <f>+'11生産者価格評価表'!G42/'11生産者価格評価表'!G$58</f>
        <v>0</v>
      </c>
      <c r="H42" s="163">
        <f>+'11生産者価格評価表'!H42/'11生産者価格評価表'!H$58</f>
        <v>0</v>
      </c>
      <c r="I42" s="163">
        <f>+'11生産者価格評価表'!I42/'11生産者価格評価表'!I$58</f>
        <v>0</v>
      </c>
      <c r="J42" s="163">
        <f>+'11生産者価格評価表'!J42/'11生産者価格評価表'!J$58</f>
        <v>0</v>
      </c>
      <c r="K42" s="163">
        <f>+'11生産者価格評価表'!K42/'11生産者価格評価表'!K$58</f>
        <v>0</v>
      </c>
      <c r="L42" s="163">
        <f>+'11生産者価格評価表'!L42/'11生産者価格評価表'!L$58</f>
        <v>0</v>
      </c>
      <c r="M42" s="163">
        <f>+'11生産者価格評価表'!M42/'11生産者価格評価表'!M$58</f>
        <v>0</v>
      </c>
      <c r="N42" s="163">
        <f>+'11生産者価格評価表'!N42/'11生産者価格評価表'!N$58</f>
        <v>0</v>
      </c>
      <c r="O42" s="163">
        <f>+'11生産者価格評価表'!O42/'11生産者価格評価表'!O$58</f>
        <v>0</v>
      </c>
      <c r="P42" s="163">
        <f>+'11生産者価格評価表'!P42/'11生産者価格評価表'!P$58</f>
        <v>0</v>
      </c>
      <c r="Q42" s="163">
        <f>+'11生産者価格評価表'!Q42/'11生産者価格評価表'!Q$58</f>
        <v>0</v>
      </c>
      <c r="R42" s="163">
        <f>+'11生産者価格評価表'!R42/'11生産者価格評価表'!R$58</f>
        <v>0</v>
      </c>
      <c r="S42" s="163">
        <f>+'11生産者価格評価表'!S42/'11生産者価格評価表'!S$58</f>
        <v>0</v>
      </c>
      <c r="T42" s="163">
        <f>+'11生産者価格評価表'!T42/'11生産者価格評価表'!T$58</f>
        <v>0</v>
      </c>
      <c r="U42" s="163">
        <f>+'11生産者価格評価表'!U42/'11生産者価格評価表'!U$58</f>
        <v>0</v>
      </c>
      <c r="V42" s="163">
        <f>+'11生産者価格評価表'!V42/'11生産者価格評価表'!V$58</f>
        <v>0</v>
      </c>
      <c r="W42" s="163">
        <f>+'11生産者価格評価表'!W42/'11生産者価格評価表'!W$58</f>
        <v>0</v>
      </c>
      <c r="X42" s="163">
        <f>+'11生産者価格評価表'!X42/'11生産者価格評価表'!X$58</f>
        <v>0</v>
      </c>
      <c r="Y42" s="163">
        <f>+'11生産者価格評価表'!Y42/'11生産者価格評価表'!Y$58</f>
        <v>0</v>
      </c>
      <c r="Z42" s="163">
        <f>+'11生産者価格評価表'!Z42/'11生産者価格評価表'!Z$58</f>
        <v>0</v>
      </c>
      <c r="AA42" s="163">
        <f>+'11生産者価格評価表'!AA42/'11生産者価格評価表'!AA$58</f>
        <v>0</v>
      </c>
      <c r="AB42" s="163">
        <f>+'11生産者価格評価表'!AB42/'11生産者価格評価表'!AB$58</f>
        <v>0</v>
      </c>
      <c r="AC42" s="163">
        <f>+'11生産者価格評価表'!AC42/'11生産者価格評価表'!AC$58</f>
        <v>0</v>
      </c>
      <c r="AD42" s="163">
        <f>+'11生産者価格評価表'!AD42/'11生産者価格評価表'!AD$58</f>
        <v>0</v>
      </c>
      <c r="AE42" s="163">
        <f>+'11生産者価格評価表'!AE42/'11生産者価格評価表'!AE$58</f>
        <v>0</v>
      </c>
      <c r="AF42" s="163">
        <f>+'11生産者価格評価表'!AF42/'11生産者価格評価表'!AF$58</f>
        <v>0</v>
      </c>
      <c r="AG42" s="163">
        <f>+'11生産者価格評価表'!AG42/'11生産者価格評価表'!AG$58</f>
        <v>0</v>
      </c>
      <c r="AH42" s="163">
        <f>+'11生産者価格評価表'!AH42/'11生産者価格評価表'!AH$58</f>
        <v>0</v>
      </c>
      <c r="AI42" s="163">
        <f>+'11生産者価格評価表'!AI42/'11生産者価格評価表'!AI$58</f>
        <v>0</v>
      </c>
      <c r="AJ42" s="163">
        <f>+'11生産者価格評価表'!AJ42/'11生産者価格評価表'!AJ$58</f>
        <v>0</v>
      </c>
      <c r="AK42" s="163">
        <f>+'11生産者価格評価表'!AK42/'11生産者価格評価表'!AK$58</f>
        <v>0</v>
      </c>
      <c r="AL42" s="163">
        <f>+'11生産者価格評価表'!AL42/'11生産者価格評価表'!AL$58</f>
        <v>0</v>
      </c>
      <c r="AM42" s="163">
        <f>+'11生産者価格評価表'!AM42/'11生産者価格評価表'!AM$58</f>
        <v>0</v>
      </c>
      <c r="AN42" s="163">
        <f>+'11生産者価格評価表'!AN42/'11生産者価格評価表'!AN$58</f>
        <v>0</v>
      </c>
      <c r="AO42" s="163">
        <f>+'11生産者価格評価表'!AO42/'11生産者価格評価表'!AO$58</f>
        <v>0</v>
      </c>
      <c r="AP42" s="163">
        <f>+'11生産者価格評価表'!AP42/'11生産者価格評価表'!AP$58</f>
        <v>0</v>
      </c>
      <c r="AQ42" s="163">
        <f>+'11生産者価格評価表'!AQ42/'11生産者価格評価表'!AQ$58</f>
        <v>0</v>
      </c>
      <c r="AR42" s="163">
        <f>+'11生産者価格評価表'!AR42/'11生産者価格評価表'!AR$58</f>
        <v>0</v>
      </c>
      <c r="AS42" s="163">
        <f>+'11生産者価格評価表'!AS42/'11生産者価格評価表'!AS$58</f>
        <v>0</v>
      </c>
      <c r="AT42" s="164">
        <f>+'11生産者価格評価表'!AT42/'11生産者価格評価表'!AT$58</f>
        <v>0.24659883097870114</v>
      </c>
      <c r="AU42" s="170">
        <f>+'11生産者価格評価表'!AU42/'11生産者価格評価表'!AU$58</f>
        <v>8.594806711936042E-4</v>
      </c>
    </row>
    <row r="43" spans="1:47" ht="17.5" customHeight="1" x14ac:dyDescent="0.3">
      <c r="A43" s="63">
        <v>37</v>
      </c>
      <c r="B43" s="184" t="s">
        <v>69</v>
      </c>
      <c r="C43" s="167" t="s">
        <v>109</v>
      </c>
      <c r="D43" s="163">
        <f>+'11生産者価格評価表'!D43/'11生産者価格評価表'!D$58</f>
        <v>6.6551680152625187E-5</v>
      </c>
      <c r="E43" s="163">
        <f>+'11生産者価格評価表'!E43/'11生産者価格評価表'!E$58</f>
        <v>1.8005041411595248E-4</v>
      </c>
      <c r="F43" s="163">
        <f>+'11生産者価格評価表'!F43/'11生産者価格評価表'!F$58</f>
        <v>0</v>
      </c>
      <c r="G43" s="163">
        <f>+'11生産者価格評価表'!G43/'11生産者価格評価表'!G$58</f>
        <v>4.4987146529562984E-4</v>
      </c>
      <c r="H43" s="163">
        <f>+'11生産者価格評価表'!H43/'11生産者価格評価表'!H$58</f>
        <v>2.7486545880079738E-4</v>
      </c>
      <c r="I43" s="163">
        <f>+'11生産者価格評価表'!I43/'11生産者価格評価表'!I$58</f>
        <v>1.0634903754121024E-5</v>
      </c>
      <c r="J43" s="163">
        <f>+'11生産者価格評価表'!J43/'11生産者価格評価表'!J$58</f>
        <v>1.5169991423120234E-4</v>
      </c>
      <c r="K43" s="163">
        <f>+'11生産者価格評価表'!K43/'11生産者価格評価表'!K$58</f>
        <v>3.1804553570959201E-4</v>
      </c>
      <c r="L43" s="163">
        <f>+'11生産者価格評価表'!L43/'11生産者価格評価表'!L$58</f>
        <v>6.2981281963000598E-6</v>
      </c>
      <c r="M43" s="163">
        <f>+'11生産者価格評価表'!M43/'11生産者価格評価表'!M$58</f>
        <v>1.4281046821631118E-4</v>
      </c>
      <c r="N43" s="163">
        <f>+'11生産者価格評価表'!N43/'11生産者価格評価表'!N$58</f>
        <v>5.1449712583196525E-5</v>
      </c>
      <c r="O43" s="163">
        <f>+'11生産者価格評価表'!O43/'11生産者価格評価表'!O$58</f>
        <v>1.4688279171392877E-3</v>
      </c>
      <c r="P43" s="163">
        <f>+'11生産者価格評価表'!P43/'11生産者価格評価表'!P$58</f>
        <v>2.3122082282242009E-4</v>
      </c>
      <c r="Q43" s="163">
        <f>+'11生産者価格評価表'!Q43/'11生産者価格評価表'!Q$58</f>
        <v>8.7355420183968165E-5</v>
      </c>
      <c r="R43" s="163">
        <f>+'11生産者価格評価表'!R43/'11生産者価格評価表'!R$58</f>
        <v>5.5869575881785431E-5</v>
      </c>
      <c r="S43" s="163">
        <f>+'11生産者価格評価表'!S43/'11生産者価格評価表'!S$58</f>
        <v>3.2854342159122736E-4</v>
      </c>
      <c r="T43" s="163">
        <f>+'11生産者価格評価表'!T43/'11生産者価格評価表'!T$58</f>
        <v>7.9373636246951606E-4</v>
      </c>
      <c r="U43" s="163">
        <f>+'11生産者価格評価表'!U43/'11生産者価格評価表'!U$58</f>
        <v>2.9676215802205746E-4</v>
      </c>
      <c r="V43" s="163">
        <f>+'11生産者価格評価表'!V43/'11生産者価格評価表'!V$58</f>
        <v>3.5231204781377792E-4</v>
      </c>
      <c r="W43" s="163">
        <f>+'11生産者価格評価表'!W43/'11生産者価格評価表'!W$58</f>
        <v>1.0576402356894565E-3</v>
      </c>
      <c r="X43" s="163">
        <f>+'11生産者価格評価表'!X43/'11生産者価格評価表'!X$58</f>
        <v>9.8179420111591106E-4</v>
      </c>
      <c r="Y43" s="163">
        <f>+'11生産者価格評価表'!Y43/'11生産者価格評価表'!Y$58</f>
        <v>1.5196514051820113E-3</v>
      </c>
      <c r="Z43" s="163">
        <f>+'11生産者価格評価表'!Z43/'11生産者価格評価表'!Z$58</f>
        <v>1.6228840071525147E-4</v>
      </c>
      <c r="AA43" s="163">
        <f>+'11生産者価格評価表'!AA43/'11生産者価格評価表'!AA$58</f>
        <v>5.9180970184975346E-5</v>
      </c>
      <c r="AB43" s="163">
        <f>+'11生産者価格評価表'!AB43/'11生産者価格評価表'!AB$58</f>
        <v>2.1317946513272197E-4</v>
      </c>
      <c r="AC43" s="163">
        <f>+'11生産者価格評価表'!AC43/'11生産者価格評価表'!AC$58</f>
        <v>4.5899122074974128E-5</v>
      </c>
      <c r="AD43" s="163">
        <f>+'11生産者価格評価表'!AD43/'11生産者価格評価表'!AD$58</f>
        <v>1.5769320319720552E-4</v>
      </c>
      <c r="AE43" s="163">
        <f>+'11生産者価格評価表'!AE43/'11生産者価格評価表'!AE$58</f>
        <v>4.7589035200040075E-4</v>
      </c>
      <c r="AF43" s="163">
        <f>+'11生産者価格評価表'!AF43/'11生産者価格評価表'!AF$58</f>
        <v>9.2120616593993737E-5</v>
      </c>
      <c r="AG43" s="163">
        <f>+'11生産者価格評価表'!AG43/'11生産者価格評価表'!AG$58</f>
        <v>1.4553111114551563E-4</v>
      </c>
      <c r="AH43" s="163">
        <f>+'11生産者価格評価表'!AH43/'11生産者価格評価表'!AH$58</f>
        <v>2.0086545805862667E-4</v>
      </c>
      <c r="AI43" s="163">
        <f>+'11生産者価格評価表'!AI43/'11生産者価格評価表'!AI$58</f>
        <v>2.0798727820593688E-4</v>
      </c>
      <c r="AJ43" s="163">
        <f>+'11生産者価格評価表'!AJ43/'11生産者価格評価表'!AJ$58</f>
        <v>1.0649983396675884E-6</v>
      </c>
      <c r="AK43" s="163">
        <f>+'11生産者価格評価表'!AK43/'11生産者価格評価表'!AK$58</f>
        <v>1.290680127077835E-3</v>
      </c>
      <c r="AL43" s="163">
        <f>+'11生産者価格評価表'!AL43/'11生産者価格評価表'!AL$58</f>
        <v>4.205125656856777E-3</v>
      </c>
      <c r="AM43" s="163">
        <f>+'11生産者価格評価表'!AM43/'11生産者価格評価表'!AM$58</f>
        <v>7.0961417472603037E-5</v>
      </c>
      <c r="AN43" s="163">
        <f>+'11生産者価格評価表'!AN43/'11生産者価格評価表'!AN$58</f>
        <v>9.4683789283120625E-7</v>
      </c>
      <c r="AO43" s="163">
        <f>+'11生産者価格評価表'!AO43/'11生産者価格評価表'!AO$58</f>
        <v>9.1162336834326794E-5</v>
      </c>
      <c r="AP43" s="163">
        <f>+'11生産者価格評価表'!AP43/'11生産者価格評価表'!AP$58</f>
        <v>0</v>
      </c>
      <c r="AQ43" s="163">
        <f>+'11生産者価格評価表'!AQ43/'11生産者価格評価表'!AQ$58</f>
        <v>4.926010636077965E-4</v>
      </c>
      <c r="AR43" s="163">
        <f>+'11生産者価格評価表'!AR43/'11生産者価格評価表'!AR$58</f>
        <v>4.380153055673957E-4</v>
      </c>
      <c r="AS43" s="163">
        <f>+'11生産者価格評価表'!AS43/'11生産者価格評価表'!AS$58</f>
        <v>0</v>
      </c>
      <c r="AT43" s="164">
        <f>+'11生産者価格評価表'!AT43/'11生産者価格評価表'!AT$58</f>
        <v>1.5620856386205695E-4</v>
      </c>
      <c r="AU43" s="170">
        <f>+'11生産者価格評価表'!AU43/'11生産者価格評価表'!AU$58</f>
        <v>3.9831475847911955E-4</v>
      </c>
    </row>
    <row r="44" spans="1:47" ht="17.5" customHeight="1" x14ac:dyDescent="0.3">
      <c r="A44" s="63">
        <v>38</v>
      </c>
      <c r="B44" s="184" t="s">
        <v>70</v>
      </c>
      <c r="C44" s="167" t="s">
        <v>110</v>
      </c>
      <c r="D44" s="163">
        <f>+'11生産者価格評価表'!D44/'11生産者価格評価表'!D$58</f>
        <v>8.40214961926893E-4</v>
      </c>
      <c r="E44" s="163">
        <f>+'11生産者価格評価表'!E44/'11生産者価格評価表'!E$58</f>
        <v>0</v>
      </c>
      <c r="F44" s="163">
        <f>+'11生産者価格評価表'!F44/'11生産者価格評価表'!F$58</f>
        <v>0</v>
      </c>
      <c r="G44" s="163">
        <f>+'11生産者価格評価表'!G44/'11生産者価格評価表'!G$58</f>
        <v>0</v>
      </c>
      <c r="H44" s="163">
        <f>+'11生産者価格評価表'!H44/'11生産者価格評価表'!H$58</f>
        <v>0</v>
      </c>
      <c r="I44" s="163">
        <f>+'11生産者価格評価表'!I44/'11生産者価格評価表'!I$58</f>
        <v>0</v>
      </c>
      <c r="J44" s="163">
        <f>+'11生産者価格評価表'!J44/'11生産者価格評価表'!J$58</f>
        <v>0</v>
      </c>
      <c r="K44" s="163">
        <f>+'11生産者価格評価表'!K44/'11生産者価格評価表'!K$58</f>
        <v>1.139006050750605E-5</v>
      </c>
      <c r="L44" s="163">
        <f>+'11生産者価格評価表'!L44/'11生産者価格評価表'!L$58</f>
        <v>0</v>
      </c>
      <c r="M44" s="163">
        <f>+'11生産者価格評価表'!M44/'11生産者価格評価表'!M$58</f>
        <v>1.3932728606469384E-6</v>
      </c>
      <c r="N44" s="163">
        <f>+'11生産者価格評価表'!N44/'11生産者価格評価表'!N$58</f>
        <v>0</v>
      </c>
      <c r="O44" s="163">
        <f>+'11生産者価格評価表'!O44/'11生産者価格評価表'!O$58</f>
        <v>0</v>
      </c>
      <c r="P44" s="163">
        <f>+'11生産者価格評価表'!P44/'11生産者価格評価表'!P$58</f>
        <v>0</v>
      </c>
      <c r="Q44" s="163">
        <f>+'11生産者価格評価表'!Q44/'11生産者価格評価表'!Q$58</f>
        <v>1.7588339634356007E-6</v>
      </c>
      <c r="R44" s="163">
        <f>+'11生産者価格評価表'!R44/'11生産者価格評価表'!R$58</f>
        <v>0</v>
      </c>
      <c r="S44" s="163">
        <f>+'11生産者価格評価表'!S44/'11生産者価格評価表'!S$58</f>
        <v>0</v>
      </c>
      <c r="T44" s="163">
        <f>+'11生産者価格評価表'!T44/'11生産者価格評価表'!T$58</f>
        <v>0</v>
      </c>
      <c r="U44" s="163">
        <f>+'11生産者価格評価表'!U44/'11生産者価格評価表'!U$58</f>
        <v>0</v>
      </c>
      <c r="V44" s="163">
        <f>+'11生産者価格評価表'!V44/'11生産者価格評価表'!V$58</f>
        <v>0</v>
      </c>
      <c r="W44" s="163">
        <f>+'11生産者価格評価表'!W44/'11生産者価格評価表'!W$58</f>
        <v>0</v>
      </c>
      <c r="X44" s="163">
        <f>+'11生産者価格評価表'!X44/'11生産者価格評価表'!X$58</f>
        <v>0</v>
      </c>
      <c r="Y44" s="163">
        <f>+'11生産者価格評価表'!Y44/'11生産者価格評価表'!Y$58</f>
        <v>0</v>
      </c>
      <c r="Z44" s="163">
        <f>+'11生産者価格評価表'!Z44/'11生産者価格評価表'!Z$58</f>
        <v>0</v>
      </c>
      <c r="AA44" s="163">
        <f>+'11生産者価格評価表'!AA44/'11生産者価格評価表'!AA$58</f>
        <v>0</v>
      </c>
      <c r="AB44" s="163">
        <f>+'11生産者価格評価表'!AB44/'11生産者価格評価表'!AB$58</f>
        <v>0</v>
      </c>
      <c r="AC44" s="163">
        <f>+'11生産者価格評価表'!AC44/'11生産者価格評価表'!AC$58</f>
        <v>9.7361774098429974E-6</v>
      </c>
      <c r="AD44" s="163">
        <f>+'11生産者価格評価表'!AD44/'11生産者価格評価表'!AD$58</f>
        <v>3.2248098813334458E-7</v>
      </c>
      <c r="AE44" s="163">
        <f>+'11生産者価格評価表'!AE44/'11生産者価格評価表'!AE$58</f>
        <v>4.0892833684244963E-6</v>
      </c>
      <c r="AF44" s="163">
        <f>+'11生産者価格評価表'!AF44/'11生産者価格評価表'!AF$58</f>
        <v>2.5589060164998259E-4</v>
      </c>
      <c r="AG44" s="163">
        <f>+'11生産者価格評価表'!AG44/'11生産者価格評価表'!AG$58</f>
        <v>0</v>
      </c>
      <c r="AH44" s="163">
        <f>+'11生産者価格評価表'!AH44/'11生産者価格評価表'!AH$58</f>
        <v>2.4746392887626197E-5</v>
      </c>
      <c r="AI44" s="163">
        <f>+'11生産者価格評価表'!AI44/'11生産者価格評価表'!AI$58</f>
        <v>1.5244844097383385E-4</v>
      </c>
      <c r="AJ44" s="163">
        <f>+'11生産者価格評価表'!AJ44/'11生産者価格評価表'!AJ$58</f>
        <v>6.3899900380055306E-6</v>
      </c>
      <c r="AK44" s="163">
        <f>+'11生産者価格評価表'!AK44/'11生産者価格評価表'!AK$58</f>
        <v>1.1844199028335375E-3</v>
      </c>
      <c r="AL44" s="163">
        <f>+'11生産者価格評価表'!AL44/'11生産者価格評価表'!AL$58</f>
        <v>6.1120290197150208E-4</v>
      </c>
      <c r="AM44" s="163">
        <f>+'11生産者価格評価表'!AM44/'11生産者価格評価表'!AM$58</f>
        <v>2.2678391151038085E-5</v>
      </c>
      <c r="AN44" s="163">
        <f>+'11生産者価格評価表'!AN44/'11生産者価格評価表'!AN$58</f>
        <v>2.4302172582667628E-5</v>
      </c>
      <c r="AO44" s="163">
        <f>+'11生産者価格評価表'!AO44/'11生産者価格評価表'!AO$58</f>
        <v>1.6608584992975389E-2</v>
      </c>
      <c r="AP44" s="163">
        <f>+'11生産者価格評価表'!AP44/'11生産者価格評価表'!AP$58</f>
        <v>1.4458737173895233E-5</v>
      </c>
      <c r="AQ44" s="163">
        <f>+'11生産者価格評価表'!AQ44/'11生産者価格評価表'!AQ$58</f>
        <v>3.5804799530751879E-5</v>
      </c>
      <c r="AR44" s="163">
        <f>+'11生産者価格評価表'!AR44/'11生産者価格評価表'!AR$58</f>
        <v>7.6331657484871883E-5</v>
      </c>
      <c r="AS44" s="163">
        <f>+'11生産者価格評価表'!AS44/'11生産者価格評価表'!AS$58</f>
        <v>0</v>
      </c>
      <c r="AT44" s="164">
        <f>+'11生産者価格評価表'!AT44/'11生産者価格評価表'!AT$58</f>
        <v>2.4412129050070293E-3</v>
      </c>
      <c r="AU44" s="170">
        <f>+'11生産者価格評価表'!AU44/'11生産者価格評価表'!AU$58</f>
        <v>8.3605709437341378E-4</v>
      </c>
    </row>
    <row r="45" spans="1:47" ht="17.5" customHeight="1" x14ac:dyDescent="0.3">
      <c r="A45" s="63">
        <v>39</v>
      </c>
      <c r="B45" s="184" t="s">
        <v>71</v>
      </c>
      <c r="C45" s="167" t="s">
        <v>127</v>
      </c>
      <c r="D45" s="163">
        <f>+'11生産者価格評価表'!D45/'11生産者価格評価表'!D$58</f>
        <v>2.1074698714997975E-4</v>
      </c>
      <c r="E45" s="163">
        <f>+'11生産者価格評価表'!E45/'11生産者価格評価表'!E$58</f>
        <v>0</v>
      </c>
      <c r="F45" s="163">
        <f>+'11生産者価格評価表'!F45/'11生産者価格評価表'!F$58</f>
        <v>4.5518118245390969E-3</v>
      </c>
      <c r="G45" s="163">
        <f>+'11生産者価格評価表'!G45/'11生産者価格評価表'!G$58</f>
        <v>2.5064267352185089E-3</v>
      </c>
      <c r="H45" s="163">
        <f>+'11生産者価格評価表'!H45/'11生産者価格評価表'!H$58</f>
        <v>9.4071115767797647E-4</v>
      </c>
      <c r="I45" s="163">
        <f>+'11生産者価格評価表'!I45/'11生産者価格評価表'!I$58</f>
        <v>3.9349143890247794E-4</v>
      </c>
      <c r="J45" s="163">
        <f>+'11生産者価格評価表'!J45/'11生産者価格評価表'!J$58</f>
        <v>1.2734040877292274E-3</v>
      </c>
      <c r="K45" s="163">
        <f>+'11生産者価格評価表'!K45/'11生産者価格評価表'!K$58</f>
        <v>1.457051586460197E-3</v>
      </c>
      <c r="L45" s="163">
        <f>+'11生産者価格評価表'!L45/'11生産者価格評価表'!L$58</f>
        <v>1.5325445277663478E-4</v>
      </c>
      <c r="M45" s="163">
        <f>+'11生産者価格評価表'!M45/'11生産者価格評価表'!M$58</f>
        <v>4.7649931834125295E-4</v>
      </c>
      <c r="N45" s="163">
        <f>+'11生産者価格評価表'!N45/'11生産者価格評価表'!N$58</f>
        <v>9.0270859350517535E-4</v>
      </c>
      <c r="O45" s="163">
        <f>+'11生産者価格評価表'!O45/'11生産者価格評価表'!O$58</f>
        <v>6.3771176473663026E-4</v>
      </c>
      <c r="P45" s="163">
        <f>+'11生産者価格評価表'!P45/'11生産者価格評価表'!P$58</f>
        <v>7.8383858936800408E-4</v>
      </c>
      <c r="Q45" s="163">
        <f>+'11生産者価格評価表'!Q45/'11生産者価格評価表'!Q$58</f>
        <v>6.1881641613542549E-4</v>
      </c>
      <c r="R45" s="163">
        <f>+'11生産者価格評価表'!R45/'11生産者価格評価表'!R$58</f>
        <v>3.8836168600753283E-4</v>
      </c>
      <c r="S45" s="163">
        <f>+'11生産者価格評価表'!S45/'11生産者価格評価表'!S$58</f>
        <v>7.7557791326453675E-4</v>
      </c>
      <c r="T45" s="163">
        <f>+'11生産者価格評価表'!T45/'11生産者価格評価表'!T$58</f>
        <v>2.2908484148376333E-3</v>
      </c>
      <c r="U45" s="163">
        <f>+'11生産者価格評価表'!U45/'11生産者価格評価表'!U$58</f>
        <v>1.9099956269290172E-3</v>
      </c>
      <c r="V45" s="163">
        <f>+'11生産者価格評価表'!V45/'11生産者価格評価表'!V$58</f>
        <v>2.2027891370451926E-3</v>
      </c>
      <c r="W45" s="163">
        <f>+'11生産者価格評価表'!W45/'11生産者価格評価表'!W$58</f>
        <v>7.1743648372807767E-4</v>
      </c>
      <c r="X45" s="163">
        <f>+'11生産者価格評価表'!X45/'11生産者価格評価表'!X$58</f>
        <v>5.361496095581767E-4</v>
      </c>
      <c r="Y45" s="163">
        <f>+'11生産者価格評価表'!Y45/'11生産者価格評価表'!Y$58</f>
        <v>6.0125338205027406E-4</v>
      </c>
      <c r="Z45" s="163">
        <f>+'11生産者価格評価表'!Z45/'11生産者価格評価表'!Z$58</f>
        <v>1.345115245396999E-4</v>
      </c>
      <c r="AA45" s="163">
        <f>+'11生産者価格評価表'!AA45/'11生産者価格評価表'!AA$58</f>
        <v>3.0112670123531572E-4</v>
      </c>
      <c r="AB45" s="163">
        <f>+'11生産者価格評価表'!AB45/'11生産者価格評価表'!AB$58</f>
        <v>1.1760400493155162E-3</v>
      </c>
      <c r="AC45" s="163">
        <f>+'11生産者価格評価表'!AC45/'11生産者価格評価表'!AC$58</f>
        <v>9.1937332398660298E-4</v>
      </c>
      <c r="AD45" s="163">
        <f>+'11生産者価格評価表'!AD45/'11生産者価格評価表'!AD$58</f>
        <v>1.002270911118435E-3</v>
      </c>
      <c r="AE45" s="163">
        <f>+'11生産者価格評価表'!AE45/'11生産者価格評価表'!AE$58</f>
        <v>1.4598741625275451E-3</v>
      </c>
      <c r="AF45" s="163">
        <f>+'11生産者価格評価表'!AF45/'11生産者価格評価表'!AF$58</f>
        <v>7.9701392727247918E-3</v>
      </c>
      <c r="AG45" s="163">
        <f>+'11生産者価格評価表'!AG45/'11生産者価格評価表'!AG$58</f>
        <v>1.9538325772940502E-3</v>
      </c>
      <c r="AH45" s="163">
        <f>+'11生産者価格評価表'!AH45/'11生産者価格評価表'!AH$58</f>
        <v>5.2691003803419288E-4</v>
      </c>
      <c r="AI45" s="163">
        <f>+'11生産者価格評価表'!AI45/'11生産者価格評価表'!AI$58</f>
        <v>3.1821486842679445E-3</v>
      </c>
      <c r="AJ45" s="163">
        <f>+'11生産者価格評価表'!AJ45/'11生産者価格評価表'!AJ$58</f>
        <v>3.18860502896476E-4</v>
      </c>
      <c r="AK45" s="163">
        <f>+'11生産者価格評価表'!AK45/'11生産者価格評価表'!AK$58</f>
        <v>1.2548686702883204E-3</v>
      </c>
      <c r="AL45" s="163">
        <f>+'11生産者価格評価表'!AL45/'11生産者価格評価表'!AL$58</f>
        <v>1.2364850035819141E-3</v>
      </c>
      <c r="AM45" s="163">
        <f>+'11生産者価格評価表'!AM45/'11生産者価格評価表'!AM$58</f>
        <v>1.4631220097443926E-6</v>
      </c>
      <c r="AN45" s="163">
        <f>+'11生産者価格評価表'!AN45/'11生産者価格評価表'!AN$58</f>
        <v>3.0396652486191157E-3</v>
      </c>
      <c r="AO45" s="163">
        <f>+'11生産者価格評価表'!AO45/'11生産者価格評価表'!AO$58</f>
        <v>1.0587326844809044E-3</v>
      </c>
      <c r="AP45" s="163">
        <f>+'11生産者価格評価表'!AP45/'11生産者価格評価表'!AP$58</f>
        <v>0</v>
      </c>
      <c r="AQ45" s="163">
        <f>+'11生産者価格評価表'!AQ45/'11生産者価格評価表'!AQ$58</f>
        <v>1.9617381246084561E-3</v>
      </c>
      <c r="AR45" s="163">
        <f>+'11生産者価格評価表'!AR45/'11生産者価格評価表'!AR$58</f>
        <v>2.7194044703956225E-3</v>
      </c>
      <c r="AS45" s="163">
        <f>+'11生産者価格評価表'!AS45/'11生産者価格評価表'!AS$58</f>
        <v>0</v>
      </c>
      <c r="AT45" s="164">
        <f>+'11生産者価格評価表'!AT45/'11生産者価格評価表'!AT$58</f>
        <v>4.8170361786299418E-3</v>
      </c>
      <c r="AU45" s="170">
        <f>+'11生産者価格評価表'!AU45/'11生産者価格評価表'!AU$58</f>
        <v>1.0335495004498087E-3</v>
      </c>
    </row>
    <row r="46" spans="1:47" ht="17.5" customHeight="1" x14ac:dyDescent="0.3">
      <c r="A46" s="63">
        <v>40</v>
      </c>
      <c r="B46" s="184" t="s">
        <v>72</v>
      </c>
      <c r="C46" s="167" t="s">
        <v>111</v>
      </c>
      <c r="D46" s="163">
        <f>+'11生産者価格評価表'!D46/'11生産者価格評価表'!D$58</f>
        <v>1.6008452063379384E-2</v>
      </c>
      <c r="E46" s="163">
        <f>+'11生産者価格評価表'!E46/'11生産者価格評価表'!E$58</f>
        <v>2.3766654663305724E-2</v>
      </c>
      <c r="F46" s="163">
        <f>+'11生産者価格評価表'!F46/'11生産者価格評価表'!F$58</f>
        <v>7.8830260648442459E-3</v>
      </c>
      <c r="G46" s="163">
        <f>+'11生産者価格評価表'!G46/'11生産者価格評価表'!G$58</f>
        <v>3.5925449871465294E-2</v>
      </c>
      <c r="H46" s="163">
        <f>+'11生産者価格評価表'!H46/'11生産者価格評価表'!H$58</f>
        <v>3.7169883635753374E-2</v>
      </c>
      <c r="I46" s="163">
        <f>+'11生産者価格評価表'!I46/'11生産者価格評価表'!I$58</f>
        <v>2.7335247616009074E-2</v>
      </c>
      <c r="J46" s="163">
        <f>+'11生産者価格評価表'!J46/'11生産者価格評価表'!J$58</f>
        <v>2.2854175540139215E-2</v>
      </c>
      <c r="K46" s="163">
        <f>+'11生産者価格評価表'!K46/'11生産者価格評価表'!K$58</f>
        <v>4.5277242834337705E-2</v>
      </c>
      <c r="L46" s="163">
        <f>+'11生産者価格評価表'!L46/'11生産者価格評価表'!L$58</f>
        <v>4.7424905318139447E-3</v>
      </c>
      <c r="M46" s="163">
        <f>+'11生産者価格評価表'!M46/'11生産者価格評価表'!M$58</f>
        <v>3.7091710096142795E-2</v>
      </c>
      <c r="N46" s="163">
        <f>+'11生産者価格評価表'!N46/'11生産者価格評価表'!N$58</f>
        <v>4.010972820520016E-2</v>
      </c>
      <c r="O46" s="163">
        <f>+'11生産者価格評価表'!O46/'11生産者価格評価表'!O$58</f>
        <v>3.240307565247845E-2</v>
      </c>
      <c r="P46" s="163">
        <f>+'11生産者価格評価表'!P46/'11生産者価格評価表'!P$58</f>
        <v>6.0276956301576694E-2</v>
      </c>
      <c r="Q46" s="163">
        <f>+'11生産者価格評価表'!Q46/'11生産者価格評価表'!Q$58</f>
        <v>1.1479909279344166E-2</v>
      </c>
      <c r="R46" s="163">
        <f>+'11生産者価格評価表'!R46/'11生産者価格評価表'!R$58</f>
        <v>2.2511351062612081E-2</v>
      </c>
      <c r="S46" s="163">
        <f>+'11生産者価格評価表'!S46/'11生産者価格評価表'!S$58</f>
        <v>2.6832841415860568E-2</v>
      </c>
      <c r="T46" s="163">
        <f>+'11生産者価格評価表'!T46/'11生産者価格評価表'!T$58</f>
        <v>4.637248106789886E-2</v>
      </c>
      <c r="U46" s="163">
        <f>+'11生産者価格評価表'!U46/'11生産者価格評価表'!U$58</f>
        <v>3.3123611297184295E-2</v>
      </c>
      <c r="V46" s="163">
        <f>+'11生産者価格評価表'!V46/'11生産者価格評価表'!V$58</f>
        <v>3.2827933312362376E-2</v>
      </c>
      <c r="W46" s="163">
        <f>+'11生産者価格評価表'!W46/'11生産者価格評価表'!W$58</f>
        <v>4.8271903798710464E-2</v>
      </c>
      <c r="X46" s="163">
        <f>+'11生産者価格評価表'!X46/'11生産者価格評価表'!X$58</f>
        <v>4.0085254668418197E-2</v>
      </c>
      <c r="Y46" s="163">
        <f>+'11生産者価格評価表'!Y46/'11生産者価格評価表'!Y$58</f>
        <v>3.3217597563272007E-2</v>
      </c>
      <c r="Z46" s="163">
        <f>+'11生産者価格評価表'!Z46/'11生産者価格評価表'!Z$58</f>
        <v>2.5907018169587622E-2</v>
      </c>
      <c r="AA46" s="163">
        <f>+'11生産者価格評価表'!AA46/'11生産者価格評価表'!AA$58</f>
        <v>6.2609985222163628E-2</v>
      </c>
      <c r="AB46" s="163">
        <f>+'11生産者価格評価表'!AB46/'11生産者価格評価表'!AB$58</f>
        <v>4.5863785427762364E-2</v>
      </c>
      <c r="AC46" s="163">
        <f>+'11生産者価格評価表'!AC46/'11生産者価格評価表'!AC$58</f>
        <v>3.9043462295957537E-2</v>
      </c>
      <c r="AD46" s="163">
        <f>+'11生産者価格評価表'!AD46/'11生産者価格評価表'!AD$58</f>
        <v>8.9678093028025527E-2</v>
      </c>
      <c r="AE46" s="163">
        <f>+'11生産者価格評価表'!AE46/'11生産者価格評価表'!AE$58</f>
        <v>4.9188456157515104E-2</v>
      </c>
      <c r="AF46" s="163">
        <f>+'11生産者価格評価表'!AF46/'11生産者価格評価表'!AF$58</f>
        <v>0.15236408797177697</v>
      </c>
      <c r="AG46" s="163">
        <f>+'11生産者価格評価表'!AG46/'11生産者価格評価表'!AG$58</f>
        <v>5.971110526234305E-2</v>
      </c>
      <c r="AH46" s="163">
        <f>+'11生産者価格評価表'!AH46/'11生産者価格評価表'!AH$58</f>
        <v>8.0833875293809143E-2</v>
      </c>
      <c r="AI46" s="163">
        <f>+'11生産者価格評価表'!AI46/'11生産者価格評価表'!AI$58</f>
        <v>0.11541820461074359</v>
      </c>
      <c r="AJ46" s="163">
        <f>+'11生産者価格評価表'!AJ46/'11生産者価格評価表'!AJ$58</f>
        <v>2.6667558425276416E-2</v>
      </c>
      <c r="AK46" s="163">
        <f>+'11生産者価格評価表'!AK46/'11生産者価格評価表'!AK$58</f>
        <v>0.11368170835912786</v>
      </c>
      <c r="AL46" s="163">
        <f>+'11生産者価格評価表'!AL46/'11生産者価格評価表'!AL$58</f>
        <v>0.16422723828217201</v>
      </c>
      <c r="AM46" s="163">
        <f>+'11生産者価格評価表'!AM46/'11生産者価格評価表'!AM$58</f>
        <v>8.8540096858677045E-2</v>
      </c>
      <c r="AN46" s="163">
        <f>+'11生産者価格評価表'!AN46/'11生産者価格評価表'!AN$58</f>
        <v>7.8805949045603188E-2</v>
      </c>
      <c r="AO46" s="163">
        <f>+'11生産者価格評価表'!AO46/'11生産者価格評価表'!AO$58</f>
        <v>4.5340340810822249E-2</v>
      </c>
      <c r="AP46" s="163">
        <f>+'11生産者価格評価表'!AP46/'11生産者価格評価表'!AP$58</f>
        <v>7.5228809515776887E-2</v>
      </c>
      <c r="AQ46" s="163">
        <f>+'11生産者価格評価表'!AQ46/'11生産者価格評価表'!AQ$58</f>
        <v>0.12580848719704749</v>
      </c>
      <c r="AR46" s="163">
        <f>+'11生産者価格評価表'!AR46/'11生産者価格評価表'!AR$58</f>
        <v>3.7529493803403181E-2</v>
      </c>
      <c r="AS46" s="163">
        <f>+'11生産者価格評価表'!AS46/'11生産者価格評価表'!AS$58</f>
        <v>0</v>
      </c>
      <c r="AT46" s="164">
        <f>+'11生産者価格評価表'!AT46/'11生産者価格評価表'!AT$58</f>
        <v>3.9927635474601576E-2</v>
      </c>
      <c r="AU46" s="170">
        <f>+'11生産者価格評価表'!AU46/'11生産者価格評価表'!AU$58</f>
        <v>5.6304023947657197E-2</v>
      </c>
    </row>
    <row r="47" spans="1:47" ht="17.5" customHeight="1" x14ac:dyDescent="0.3">
      <c r="A47" s="63">
        <v>41</v>
      </c>
      <c r="B47" s="184" t="s">
        <v>73</v>
      </c>
      <c r="C47" s="167" t="s">
        <v>112</v>
      </c>
      <c r="D47" s="163">
        <f>+'11生産者価格評価表'!D47/'11生産者価格評価表'!D$58</f>
        <v>1.6083322703551087E-4</v>
      </c>
      <c r="E47" s="163">
        <f>+'11生産者価格評価表'!E47/'11生産者価格評価表'!E$58</f>
        <v>1.8005041411595248E-4</v>
      </c>
      <c r="F47" s="163">
        <f>+'11生産者価格評価表'!F47/'11生産者価格評価表'!F$58</f>
        <v>8.9001907183725363E-4</v>
      </c>
      <c r="G47" s="163">
        <f>+'11生産者価格評価表'!G47/'11生産者価格評価表'!G$58</f>
        <v>6.426735218508997E-5</v>
      </c>
      <c r="H47" s="163">
        <f>+'11生産者価格評価表'!H47/'11生産者価格評価表'!H$58</f>
        <v>1.6237926444007502E-4</v>
      </c>
      <c r="I47" s="163">
        <f>+'11生産者価格評価表'!I47/'11生産者価格評価表'!I$58</f>
        <v>1.2407387713141195E-4</v>
      </c>
      <c r="J47" s="163">
        <f>+'11生産者価格評価表'!J47/'11生産者価格評価表'!J$58</f>
        <v>8.751918128723212E-5</v>
      </c>
      <c r="K47" s="163">
        <f>+'11生産者価格評価表'!K47/'11生産者価格評価表'!K$58</f>
        <v>9.2872801061203171E-5</v>
      </c>
      <c r="L47" s="163">
        <f>+'11生産者価格評価表'!L47/'11生産者価格評価表'!L$58</f>
        <v>1.4695632458033472E-5</v>
      </c>
      <c r="M47" s="163">
        <f>+'11生産者価格評価表'!M47/'11生産者価格評価表'!M$58</f>
        <v>8.4293008069139772E-5</v>
      </c>
      <c r="N47" s="163">
        <f>+'11生産者価格評価表'!N47/'11生産者価格評価表'!N$58</f>
        <v>1.0056080186715685E-4</v>
      </c>
      <c r="O47" s="163">
        <f>+'11生産者価格評価表'!O47/'11生産者価格評価表'!O$58</f>
        <v>1.0977005786450193E-4</v>
      </c>
      <c r="P47" s="163">
        <f>+'11生産者価格評価表'!P47/'11生産者価格評価表'!P$58</f>
        <v>6.0117413933829223E-5</v>
      </c>
      <c r="Q47" s="163">
        <f>+'11生産者価格評価表'!Q47/'11生産者価格評価表'!Q$58</f>
        <v>6.3024883689775691E-5</v>
      </c>
      <c r="R47" s="163">
        <f>+'11生産者価格評価表'!R47/'11生産者価格評価表'!R$58</f>
        <v>1.1582716951101857E-4</v>
      </c>
      <c r="S47" s="163">
        <f>+'11生産者価格評価表'!S47/'11生産者価格評価表'!S$58</f>
        <v>9.8742558401734992E-5</v>
      </c>
      <c r="T47" s="163">
        <f>+'11生産者価格評価表'!T47/'11生産者価格評価表'!T$58</f>
        <v>1.2527275060967782E-4</v>
      </c>
      <c r="U47" s="163">
        <f>+'11生産者価格評価表'!U47/'11生産者価格評価表'!U$58</f>
        <v>9.6055894419405308E-5</v>
      </c>
      <c r="V47" s="163">
        <f>+'11生産者価格評価表'!V47/'11生産者価格評価表'!V$58</f>
        <v>9.5627555835168295E-5</v>
      </c>
      <c r="W47" s="163">
        <f>+'11生産者価格評価表'!W47/'11生産者価格評価表'!W$58</f>
        <v>1.8514489902660068E-4</v>
      </c>
      <c r="X47" s="163">
        <f>+'11生産者価格評価表'!X47/'11生産者価格評価表'!X$58</f>
        <v>1.1114651333387672E-4</v>
      </c>
      <c r="Y47" s="163">
        <f>+'11生産者価格評価表'!Y47/'11生産者価格評価表'!Y$58</f>
        <v>1.2553642042807919E-4</v>
      </c>
      <c r="Z47" s="163">
        <f>+'11生産者価格評価表'!Z47/'11生産者価格評価表'!Z$58</f>
        <v>9.367766887586243E-5</v>
      </c>
      <c r="AA47" s="163">
        <f>+'11生産者価格評価表'!AA47/'11生産者価格評価表'!AA$58</f>
        <v>5.3959119874536346E-5</v>
      </c>
      <c r="AB47" s="163">
        <f>+'11生産者価格評価表'!AB47/'11生産者価格評価表'!AB$58</f>
        <v>1.3146067016517855E-4</v>
      </c>
      <c r="AC47" s="163">
        <f>+'11生産者価格評価表'!AC47/'11生産者価格評価表'!AC$58</f>
        <v>1.0431618653403211E-4</v>
      </c>
      <c r="AD47" s="163">
        <f>+'11生産者価格評価表'!AD47/'11生産者価格評価表'!AD$58</f>
        <v>2.4927780382707538E-4</v>
      </c>
      <c r="AE47" s="163">
        <f>+'11生産者価格評価表'!AE47/'11生産者価格評価表'!AE$58</f>
        <v>6.798433600005725E-5</v>
      </c>
      <c r="AF47" s="163">
        <f>+'11生産者価格評価表'!AF47/'11生産者価格評価表'!AF$58</f>
        <v>3.0024497260264623E-4</v>
      </c>
      <c r="AG47" s="163">
        <f>+'11生産者価格評価表'!AG47/'11生産者価格評価表'!AG$58</f>
        <v>5.2638912541995012E-5</v>
      </c>
      <c r="AH47" s="163">
        <f>+'11生産者価格評価表'!AH47/'11生産者価格評価表'!AH$58</f>
        <v>8.7205709673003195E-4</v>
      </c>
      <c r="AI47" s="163">
        <f>+'11生産者価格評価表'!AI47/'11生産者価格評価表'!AI$58</f>
        <v>2.0572038689034084E-4</v>
      </c>
      <c r="AJ47" s="163">
        <f>+'11生産者価格評価表'!AJ47/'11生産者価格評価表'!AJ$58</f>
        <v>5.0693920968177214E-4</v>
      </c>
      <c r="AK47" s="163">
        <f>+'11生産者価格評価表'!AK47/'11生産者価格評価表'!AK$58</f>
        <v>7.006716996440283E-4</v>
      </c>
      <c r="AL47" s="163">
        <f>+'11生産者価格評価表'!AL47/'11生産者価格評価表'!AL$58</f>
        <v>7.7298946958685834E-3</v>
      </c>
      <c r="AM47" s="163">
        <f>+'11生産者価格評価表'!AM47/'11生産者価格評価表'!AM$58</f>
        <v>4.2430538282587385E-4</v>
      </c>
      <c r="AN47" s="163">
        <f>+'11生産者価格評価表'!AN47/'11生産者価格評価表'!AN$58</f>
        <v>3.3360255090752835E-3</v>
      </c>
      <c r="AO47" s="163">
        <f>+'11生産者価格評価表'!AO47/'11生産者価格評価表'!AO$58</f>
        <v>1.1949082000947974E-2</v>
      </c>
      <c r="AP47" s="163">
        <f>+'11生産者価格評価表'!AP47/'11生産者価格評価表'!AP$58</f>
        <v>2.5784747960113162E-3</v>
      </c>
      <c r="AQ47" s="163">
        <f>+'11生産者価格評価表'!AQ47/'11生産者価格評価表'!AQ$58</f>
        <v>1.3124625560476245E-3</v>
      </c>
      <c r="AR47" s="163">
        <f>+'11生産者価格評価表'!AR47/'11生産者価格評価表'!AR$58</f>
        <v>1.7131820135506525E-2</v>
      </c>
      <c r="AS47" s="163">
        <f>+'11生産者価格評価表'!AS47/'11生産者価格評価表'!AS$58</f>
        <v>0</v>
      </c>
      <c r="AT47" s="164">
        <f>+'11生産者価格評価表'!AT47/'11生産者価格評価表'!AT$58</f>
        <v>1.6674356002949798E-3</v>
      </c>
      <c r="AU47" s="170">
        <f>+'11生産者価格評価表'!AU47/'11生産者価格評価表'!AU$58</f>
        <v>1.8052867190142671E-3</v>
      </c>
    </row>
    <row r="48" spans="1:47" ht="17.5" customHeight="1" x14ac:dyDescent="0.3">
      <c r="A48" s="63">
        <v>42</v>
      </c>
      <c r="B48" s="184" t="s">
        <v>74</v>
      </c>
      <c r="C48" s="167" t="s">
        <v>244</v>
      </c>
      <c r="D48" s="163">
        <f>+'11生産者価格評価表'!D48/'11生産者価格評価表'!D$58</f>
        <v>8.0971210852360642E-4</v>
      </c>
      <c r="E48" s="163">
        <f>+'11生産者価格評価表'!E48/'11生産者価格評価表'!E$58</f>
        <v>1.9805545552754773E-3</v>
      </c>
      <c r="F48" s="163">
        <f>+'11生産者価格評価表'!F48/'11生産者価格評価表'!F$58</f>
        <v>7.3744437380801012E-4</v>
      </c>
      <c r="G48" s="163">
        <f>+'11生産者価格評価表'!G48/'11生産者価格評価表'!G$58</f>
        <v>8.9974293059125968E-4</v>
      </c>
      <c r="H48" s="163">
        <f>+'11生産者価格評価表'!H48/'11生産者価格評価表'!H$58</f>
        <v>6.7809217971483843E-4</v>
      </c>
      <c r="I48" s="163">
        <f>+'11生産者価格評価表'!I48/'11生産者価格評価表'!I$58</f>
        <v>1.0457655358219009E-3</v>
      </c>
      <c r="J48" s="163">
        <f>+'11生産者価格評価表'!J48/'11生産者価格評価表'!J$58</f>
        <v>8.1101107992835098E-4</v>
      </c>
      <c r="K48" s="163">
        <f>+'11生産者価格評価表'!K48/'11生産者価格評価表'!K$58</f>
        <v>5.8264540288396329E-4</v>
      </c>
      <c r="L48" s="163">
        <f>+'11生産者価格評価表'!L48/'11生産者価格評価表'!L$58</f>
        <v>2.3093136719766887E-5</v>
      </c>
      <c r="M48" s="163">
        <f>+'11生産者価格評価表'!M48/'11生産者価格評価表'!M$58</f>
        <v>1.2469792102790098E-4</v>
      </c>
      <c r="N48" s="163">
        <f>+'11生産者価格評価表'!N48/'11生産者価格評価表'!N$58</f>
        <v>3.3442313179077738E-4</v>
      </c>
      <c r="O48" s="163">
        <f>+'11生産者価格評価表'!O48/'11生産者価格評価表'!O$58</f>
        <v>1.3224678399866186E-3</v>
      </c>
      <c r="P48" s="163">
        <f>+'11生産者価格評価表'!P48/'11生産者価格評価表'!P$58</f>
        <v>1.2555290679257412E-3</v>
      </c>
      <c r="Q48" s="163">
        <f>+'11生産者価格評価表'!Q48/'11生産者価格評価表'!Q$58</f>
        <v>1.8174617622167873E-4</v>
      </c>
      <c r="R48" s="163">
        <f>+'11生産者価格評価表'!R48/'11生産者価格評価表'!R$58</f>
        <v>3.3521745529071259E-4</v>
      </c>
      <c r="S48" s="163">
        <f>+'11生産者価格評価表'!S48/'11生産者価格評価表'!S$58</f>
        <v>3.8778895663226838E-4</v>
      </c>
      <c r="T48" s="163">
        <f>+'11生産者価格評価表'!T48/'11生産者価格評価表'!T$58</f>
        <v>1.1212938005390836E-3</v>
      </c>
      <c r="U48" s="163">
        <f>+'11生産者価格評価表'!U48/'11生産者価格評価表'!U$58</f>
        <v>1.0409425611029239E-3</v>
      </c>
      <c r="V48" s="163">
        <f>+'11生産者価格評価表'!V48/'11生産者価格評価表'!V$58</f>
        <v>5.2511271888434517E-4</v>
      </c>
      <c r="W48" s="163">
        <f>+'11生産者価格評価表'!W48/'11生産者価格評価表'!W$58</f>
        <v>8.1695186695487552E-4</v>
      </c>
      <c r="X48" s="163">
        <f>+'11生産者価格評価表'!X48/'11生産者価格評価表'!X$58</f>
        <v>9.2992582822676848E-4</v>
      </c>
      <c r="Y48" s="163">
        <f>+'11生産者価格評価表'!Y48/'11生産者価格評価表'!Y$58</f>
        <v>7.7634365264733188E-4</v>
      </c>
      <c r="Z48" s="163">
        <f>+'11生産者価格評価表'!Z48/'11生産者価格評価表'!Z$58</f>
        <v>2.4999188557996426E-4</v>
      </c>
      <c r="AA48" s="163">
        <f>+'11生産者価格評価表'!AA48/'11生産者価格評価表'!AA$58</f>
        <v>5.5003489936624145E-4</v>
      </c>
      <c r="AB48" s="163">
        <f>+'11生産者価格評価表'!AB48/'11生産者価格評価表'!AB$58</f>
        <v>1.5650925731827338E-3</v>
      </c>
      <c r="AC48" s="163">
        <f>+'11生産者価格評価表'!AC48/'11生産者価格評価表'!AC$58</f>
        <v>9.416274437805299E-4</v>
      </c>
      <c r="AD48" s="163">
        <f>+'11生産者価格評価表'!AD48/'11生産者価格評価表'!AD$58</f>
        <v>9.3583982756296601E-4</v>
      </c>
      <c r="AE48" s="163">
        <f>+'11生産者価格評価表'!AE48/'11生産者価格評価表'!AE$58</f>
        <v>3.7314710736873525E-5</v>
      </c>
      <c r="AF48" s="163">
        <f>+'11生産者価格評価表'!AF48/'11生産者価格評価表'!AF$58</f>
        <v>1.0542692787979284E-3</v>
      </c>
      <c r="AG48" s="163">
        <f>+'11生産者価格評価表'!AG48/'11生産者価格評価表'!AG$58</f>
        <v>3.2295521047823999E-3</v>
      </c>
      <c r="AH48" s="163">
        <f>+'11生産者価格評価表'!AH48/'11生産者価格評価表'!AH$58</f>
        <v>1.9949065845375853E-3</v>
      </c>
      <c r="AI48" s="163">
        <f>+'11生産者価格評価表'!AI48/'11生産者価格評価表'!AI$58</f>
        <v>3.4785447237821268E-3</v>
      </c>
      <c r="AJ48" s="163">
        <f>+'11生産者価格評価表'!AJ48/'11生産者価格評価表'!AJ$58</f>
        <v>3.118315138546699E-4</v>
      </c>
      <c r="AK48" s="163">
        <f>+'11生産者価格評価表'!AK48/'11生産者価格評価表'!AK$58</f>
        <v>1.662884448463938E-3</v>
      </c>
      <c r="AL48" s="163">
        <f>+'11生産者価格評価表'!AL48/'11生産者価格評価表'!AL$58</f>
        <v>1.8195295062755962E-3</v>
      </c>
      <c r="AM48" s="163">
        <f>+'11生産者価格評価表'!AM48/'11生産者価格評価表'!AM$58</f>
        <v>3.1259601738188947E-3</v>
      </c>
      <c r="AN48" s="163">
        <f>+'11生産者価格評価表'!AN48/'11生産者価格評価表'!AN$58</f>
        <v>4.5946886812789E-3</v>
      </c>
      <c r="AO48" s="163">
        <f>+'11生産者価格評価表'!AO48/'11生産者価格評価表'!AO$58</f>
        <v>2.2668466436498334E-3</v>
      </c>
      <c r="AP48" s="163">
        <f>+'11生産者価格評価表'!AP48/'11生産者価格評価表'!AP$58</f>
        <v>4.9063314810084491E-3</v>
      </c>
      <c r="AQ48" s="163">
        <f>+'11生産者価格評価表'!AQ48/'11生産者価格評価表'!AQ$58</f>
        <v>1.5307121939516343E-3</v>
      </c>
      <c r="AR48" s="163">
        <f>+'11生産者価格評価表'!AR48/'11生産者価格評価表'!AR$58</f>
        <v>1.8430171692725842E-3</v>
      </c>
      <c r="AS48" s="163">
        <f>+'11生産者価格評価表'!AS48/'11生産者価格評価表'!AS$58</f>
        <v>0</v>
      </c>
      <c r="AT48" s="164">
        <f>+'11生産者価格評価表'!AT48/'11生産者価格評価表'!AT$58</f>
        <v>2.0343440875058579E-4</v>
      </c>
      <c r="AU48" s="170">
        <f>+'11生産者価格評価表'!AU48/'11生産者価格評価表'!AU$58</f>
        <v>1.1824348192760895E-3</v>
      </c>
    </row>
    <row r="49" spans="1:47" ht="17.5" customHeight="1" thickBot="1" x14ac:dyDescent="0.35">
      <c r="A49" s="63">
        <v>43</v>
      </c>
      <c r="B49" s="184" t="s">
        <v>75</v>
      </c>
      <c r="C49" s="167" t="s">
        <v>245</v>
      </c>
      <c r="D49" s="165">
        <f>+'11生産者価格評価表'!D49/'11生産者価格評価表'!D$58</f>
        <v>5.5515193193981507E-3</v>
      </c>
      <c r="E49" s="165">
        <f>+'11生産者価格評価表'!E49/'11生産者価格評価表'!E$58</f>
        <v>5.0414115952466688E-3</v>
      </c>
      <c r="F49" s="165">
        <f>+'11生産者価格評価表'!F49/'11生産者価格評価表'!F$58</f>
        <v>1.3782581055308328E-2</v>
      </c>
      <c r="G49" s="165">
        <f>+'11生産者価格評価表'!G49/'11生産者価格評価表'!G$58</f>
        <v>1.6388174807197942E-2</v>
      </c>
      <c r="H49" s="165">
        <f>+'11生産者価格評価表'!H49/'11生産者価格評価表'!H$58</f>
        <v>5.3158798302728469E-3</v>
      </c>
      <c r="I49" s="165">
        <f>+'11生産者価格評価表'!I49/'11生産者価格評価表'!I$58</f>
        <v>4.5623737105179194E-3</v>
      </c>
      <c r="J49" s="165">
        <f>+'11生産者価格評価表'!J49/'11生産者価格評価表'!J$58</f>
        <v>6.6966760214947109E-3</v>
      </c>
      <c r="K49" s="165">
        <f>+'11生産者価格評価表'!K49/'11生産者価格評価表'!K$58</f>
        <v>5.3769847180434333E-3</v>
      </c>
      <c r="L49" s="165">
        <f>+'11生産者価格評価表'!L49/'11生産者価格評価表'!L$58</f>
        <v>6.5710470848063954E-4</v>
      </c>
      <c r="M49" s="165">
        <f>+'11生産者価格評価表'!M49/'11生産者価格評価表'!M$58</f>
        <v>5.9841069364786007E-3</v>
      </c>
      <c r="N49" s="165">
        <f>+'11生産者価格評価表'!N49/'11生産者価格評価表'!N$58</f>
        <v>7.198282515049041E-3</v>
      </c>
      <c r="O49" s="165">
        <f>+'11生産者価格評価表'!O49/'11生産者価格評価表'!O$58</f>
        <v>8.5620645134311512E-3</v>
      </c>
      <c r="P49" s="165">
        <f>+'11生産者価格評価表'!P49/'11生産者価格評価表'!P$58</f>
        <v>1.7801691149098124E-2</v>
      </c>
      <c r="Q49" s="165">
        <f>+'11生産者価格評価表'!Q49/'11生産者価格評価表'!Q$58</f>
        <v>9.6832603856946992E-3</v>
      </c>
      <c r="R49" s="165">
        <f>+'11生産者価格評価表'!R49/'11生産者価格評価表'!R$58</f>
        <v>7.6895613829491508E-3</v>
      </c>
      <c r="S49" s="165">
        <f>+'11生産者価格評価表'!S49/'11生産者価格評価表'!S$58</f>
        <v>7.5672706120602368E-3</v>
      </c>
      <c r="T49" s="165">
        <f>+'11生産者価格評価表'!T49/'11生産者価格評価表'!T$58</f>
        <v>9.9191374663072773E-3</v>
      </c>
      <c r="U49" s="165">
        <f>+'11生産者価格評価表'!U49/'11生産者価格評価表'!U$58</f>
        <v>6.9301800036905689E-3</v>
      </c>
      <c r="V49" s="165">
        <f>+'11生産者価格評価表'!V49/'11生産者価格評価表'!V$58</f>
        <v>3.7487679563804133E-3</v>
      </c>
      <c r="W49" s="165">
        <f>+'11生産者価格評価表'!W49/'11生産者価格評価表'!W$58</f>
        <v>3.0572051451767438E-3</v>
      </c>
      <c r="X49" s="165">
        <f>+'11生産者価格評価表'!X49/'11生産者価格評価表'!X$58</f>
        <v>8.7710477093762146E-3</v>
      </c>
      <c r="Y49" s="165">
        <f>+'11生産者価格評価表'!Y49/'11生産者価格評価表'!Y$58</f>
        <v>2.8840340798345562E-3</v>
      </c>
      <c r="Z49" s="165">
        <f>+'11生産者価格評価表'!Z49/'11生産者価格評価表'!Z$58</f>
        <v>1.5766302732105209E-3</v>
      </c>
      <c r="AA49" s="165">
        <f>+'11生産者価格評価表'!AA49/'11生産者価格評価表'!AA$58</f>
        <v>5.1992222924270989E-3</v>
      </c>
      <c r="AB49" s="165">
        <f>+'11生産者価格評価表'!AB49/'11生産者価格評価表'!AB$58</f>
        <v>9.951928030612572E-3</v>
      </c>
      <c r="AC49" s="165">
        <f>+'11生産者価格評価表'!AC49/'11生産者価格評価表'!AC$58</f>
        <v>3.9793147956515449E-3</v>
      </c>
      <c r="AD49" s="165">
        <f>+'11生産者価格評価表'!AD49/'11生産者価格評価表'!AD$58</f>
        <v>1.4665790378328245E-2</v>
      </c>
      <c r="AE49" s="165">
        <f>+'11生産者価格評価表'!AE49/'11生産者価格評価表'!AE$58</f>
        <v>1.5577613831592065E-2</v>
      </c>
      <c r="AF49" s="165">
        <f>+'11生産者価格評価表'!AF49/'11生産者価格評価表'!AF$58</f>
        <v>3.5241253659235604E-2</v>
      </c>
      <c r="AG49" s="165">
        <f>+'11生産者価格評価表'!AG49/'11生産者価格評価表'!AG$58</f>
        <v>2.0975058444674954E-2</v>
      </c>
      <c r="AH49" s="165">
        <f>+'11生産者価格評価表'!AH49/'11生産者価格評価表'!AH$58</f>
        <v>1.3717026878634717E-2</v>
      </c>
      <c r="AI49" s="165">
        <f>+'11生産者価格評価表'!AI49/'11生産者価格評価表'!AI$58</f>
        <v>7.305623987337145E-3</v>
      </c>
      <c r="AJ49" s="165">
        <f>+'11生産者価格評価表'!AJ49/'11生産者価格評価表'!AJ$58</f>
        <v>9.4974421934876201E-3</v>
      </c>
      <c r="AK49" s="165">
        <f>+'11生産者価格評価表'!AK49/'11生産者価格評価表'!AK$58</f>
        <v>1.5641387594148175E-2</v>
      </c>
      <c r="AL49" s="165">
        <f>+'11生産者価格評価表'!AL49/'11生産者価格評価表'!AL$58</f>
        <v>5.7219523708958095E-3</v>
      </c>
      <c r="AM49" s="165">
        <f>+'11生産者価格評価表'!AM49/'11生産者価格評価表'!AM$58</f>
        <v>9.4956618432411079E-3</v>
      </c>
      <c r="AN49" s="165">
        <f>+'11生産者価格評価表'!AN49/'11生産者価格評価表'!AN$58</f>
        <v>1.4786451759714004E-2</v>
      </c>
      <c r="AO49" s="165">
        <f>+'11生産者価格評価表'!AO49/'11生産者価格評価表'!AO$58</f>
        <v>5.7631068578784849E-3</v>
      </c>
      <c r="AP49" s="165">
        <f>+'11生産者価格評価表'!AP49/'11生産者価格評価表'!AP$58</f>
        <v>5.5569746538337338E-3</v>
      </c>
      <c r="AQ49" s="165">
        <f>+'11生産者価格評価表'!AQ49/'11生産者価格評価表'!AQ$58</f>
        <v>4.0112778276840426E-3</v>
      </c>
      <c r="AR49" s="165">
        <f>+'11生産者価格評価表'!AR49/'11生産者価格評価表'!AR$58</f>
        <v>5.2529734569145246E-3</v>
      </c>
      <c r="AS49" s="165">
        <f>+'11生産者価格評価表'!AS49/'11生産者価格評価表'!AS$58</f>
        <v>5.0327126321087065E-4</v>
      </c>
      <c r="AT49" s="166">
        <f>+'11生産者価格評価表'!AT49/'11生産者価格評価表'!AT$58</f>
        <v>2.7536300327311433E-3</v>
      </c>
      <c r="AU49" s="170">
        <f>+'11生産者価格評価表'!AU49/'11生産者価格評価表'!AU$58</f>
        <v>7.6699426079319174E-3</v>
      </c>
    </row>
    <row r="50" spans="1:47" ht="17.5" customHeight="1" thickBot="1" x14ac:dyDescent="0.25">
      <c r="B50" s="269" t="s">
        <v>76</v>
      </c>
      <c r="C50" s="270" t="s">
        <v>27</v>
      </c>
      <c r="D50" s="165">
        <f>+'11生産者価格評価表'!D50/'11生産者価格評価表'!D$58</f>
        <v>0.50957234999528589</v>
      </c>
      <c r="E50" s="165">
        <f>+'11生産者価格評価表'!E50/'11生産者価格評価表'!E$58</f>
        <v>0.31832913215700398</v>
      </c>
      <c r="F50" s="165">
        <f>+'11生産者価格評価表'!F50/'11生産者価格評価表'!F$58</f>
        <v>0.55415130324221229</v>
      </c>
      <c r="G50" s="165">
        <f>+'11生産者価格評価表'!G50/'11生産者価格評価表'!G$58</f>
        <v>0.5067480719794345</v>
      </c>
      <c r="H50" s="165">
        <f>+'11生産者価格評価表'!H50/'11生産者価格評価表'!H$58</f>
        <v>0.62716133377783523</v>
      </c>
      <c r="I50" s="165">
        <f>+'11生産者価格評価表'!I50/'11生産者価格評価表'!I$58</f>
        <v>0.59684497855294405</v>
      </c>
      <c r="J50" s="165">
        <f>+'11生産者価格評価表'!J50/'11生産者価格評価表'!J$58</f>
        <v>0.63394664830708736</v>
      </c>
      <c r="K50" s="165">
        <f>+'11生産者価格評価表'!K50/'11生産者価格評価表'!K$58</f>
        <v>0.66636585224813505</v>
      </c>
      <c r="L50" s="165">
        <f>+'11生産者価格評価表'!L50/'11生産者価格評価表'!L$58</f>
        <v>0.69329585247264514</v>
      </c>
      <c r="M50" s="165">
        <f>+'11生産者価格評価表'!M50/'11生産者価格評価表'!M$58</f>
        <v>0.64222773184234561</v>
      </c>
      <c r="N50" s="165">
        <f>+'11生産者価格評価表'!N50/'11生産者価格評価表'!N$58</f>
        <v>0.53110368987984158</v>
      </c>
      <c r="O50" s="165">
        <f>+'11生産者価格評価表'!O50/'11生産者価格評価表'!O$58</f>
        <v>0.5240265748082944</v>
      </c>
      <c r="P50" s="165">
        <f>+'11生産者価格評価表'!P50/'11生産者価格評価表'!P$58</f>
        <v>0.50116882125936735</v>
      </c>
      <c r="Q50" s="165">
        <f>+'11生産者価格評価表'!Q50/'11生産者価格評価表'!Q$58</f>
        <v>0.72707850936476481</v>
      </c>
      <c r="R50" s="165">
        <f>+'11生産者価格評価表'!R50/'11生産者価格評価表'!R$58</f>
        <v>0.83750947057444824</v>
      </c>
      <c r="S50" s="165">
        <f>+'11生産者価格評価表'!S50/'11生産者価格評価表'!S$58</f>
        <v>0.57373735197592834</v>
      </c>
      <c r="T50" s="165">
        <f>+'11生産者価格評価表'!T50/'11生産者価格評価表'!T$58</f>
        <v>0.57121396483121556</v>
      </c>
      <c r="U50" s="165">
        <f>+'11生産者価格評価表'!U50/'11生産者価格評価表'!U$58</f>
        <v>0.52898891059976794</v>
      </c>
      <c r="V50" s="165">
        <f>+'11生産者価格評価表'!V50/'11生産者価格評価表'!V$58</f>
        <v>0.62536730628080106</v>
      </c>
      <c r="W50" s="165">
        <f>+'11生産者価格評価表'!W50/'11生産者価格評価表'!W$58</f>
        <v>0.60636805880201994</v>
      </c>
      <c r="X50" s="165">
        <f>+'11生産者価格評価表'!X50/'11生産者価格評価表'!X$58</f>
        <v>0.63907128090534659</v>
      </c>
      <c r="Y50" s="165">
        <f>+'11生産者価格評価表'!Y50/'11生産者価格評価表'!Y$58</f>
        <v>0.64345344085417622</v>
      </c>
      <c r="Z50" s="165">
        <f>+'11生産者価格評価表'!Z50/'11生産者価格評価表'!Z$58</f>
        <v>0.77051286891587101</v>
      </c>
      <c r="AA50" s="165">
        <f>+'11生産者価格評価表'!AA50/'11生産者価格評価表'!AA$58</f>
        <v>0.56090505109580524</v>
      </c>
      <c r="AB50" s="165">
        <f>+'11生産者価格評価表'!AB50/'11生産者価格評価表'!AB$58</f>
        <v>0.67246574028345762</v>
      </c>
      <c r="AC50" s="165">
        <f>+'11生産者価格評価表'!AC50/'11生産者価格評価表'!AC$58</f>
        <v>0.54298522326445686</v>
      </c>
      <c r="AD50" s="165">
        <f>+'11生産者価格評価表'!AD50/'11生産者価格評価表'!AD$58</f>
        <v>0.53060022096397308</v>
      </c>
      <c r="AE50" s="165">
        <f>+'11生産者価格評価表'!AE50/'11生産者価格評価表'!AE$58</f>
        <v>0.64617373422622837</v>
      </c>
      <c r="AF50" s="165">
        <f>+'11生産者価格評価表'!AF50/'11生産者価格評価表'!AF$58</f>
        <v>0.5341085112625984</v>
      </c>
      <c r="AG50" s="165">
        <f>+'11生産者価格評価表'!AG50/'11生産者価格評価表'!AG$58</f>
        <v>0.34510690343855954</v>
      </c>
      <c r="AH50" s="165">
        <f>+'11生産者価格評価表'!AH50/'11生産者価格評価表'!AH$58</f>
        <v>0.29517584265809255</v>
      </c>
      <c r="AI50" s="165">
        <f>+'11生産者価格評価表'!AI50/'11生産者価格評価表'!AI$58</f>
        <v>0.32423743192950422</v>
      </c>
      <c r="AJ50" s="165">
        <f>+'11生産者価格評価表'!AJ50/'11生産者価格評価表'!AJ$58</f>
        <v>0.15739653061880876</v>
      </c>
      <c r="AK50" s="165">
        <f>+'11生産者価格評価表'!AK50/'11生産者価格評価表'!AK$58</f>
        <v>0.49098387868017757</v>
      </c>
      <c r="AL50" s="165">
        <f>+'11生産者価格評価表'!AL50/'11生産者価格評価表'!AL$58</f>
        <v>0.46598423957828655</v>
      </c>
      <c r="AM50" s="165">
        <f>+'11生産者価格評価表'!AM50/'11生産者価格評価表'!AM$58</f>
        <v>0.28060265995581374</v>
      </c>
      <c r="AN50" s="165">
        <f>+'11生産者価格評価表'!AN50/'11生産者価格評価表'!AN$58</f>
        <v>0.31206293568351123</v>
      </c>
      <c r="AO50" s="165">
        <f>+'11生産者価格評価表'!AO50/'11生産者価格評価表'!AO$58</f>
        <v>0.37809820597633015</v>
      </c>
      <c r="AP50" s="165">
        <f>+'11生産者価格評価表'!AP50/'11生産者価格評価表'!AP$58</f>
        <v>0.39291136312154495</v>
      </c>
      <c r="AQ50" s="165">
        <f>+'11生産者価格評価表'!AQ50/'11生産者価格評価表'!AQ$58</f>
        <v>0.37215805105125854</v>
      </c>
      <c r="AR50" s="165">
        <f>+'11生産者価格評価表'!AR50/'11生産者価格評価表'!AR$58</f>
        <v>0.46044896568820659</v>
      </c>
      <c r="AS50" s="165">
        <f>+'11生産者価格評価表'!AS50/'11生産者価格評価表'!AS$58</f>
        <v>1.0000535394960863</v>
      </c>
      <c r="AT50" s="166">
        <f>+'11生産者価格評価表'!AT50/'11生産者価格評価表'!AT$58</f>
        <v>0.588237858416917</v>
      </c>
      <c r="AU50" s="309">
        <f>+'11生産者価格評価表'!AU50/'11生産者価格評価表'!AU$58</f>
        <v>0.52830341690983718</v>
      </c>
    </row>
    <row r="51" spans="1:47" ht="17.5" customHeight="1" x14ac:dyDescent="0.2">
      <c r="B51" s="184" t="s">
        <v>77</v>
      </c>
      <c r="C51" s="167" t="s">
        <v>28</v>
      </c>
      <c r="D51" s="163">
        <f>+'11生産者価格評価表'!D51/'11生産者価格評価表'!D$58</f>
        <v>4.7196233174903362E-3</v>
      </c>
      <c r="E51" s="163">
        <f>+'11生産者価格評価表'!E51/'11生産者価格評価表'!E$58</f>
        <v>9.9027727763773849E-3</v>
      </c>
      <c r="F51" s="163">
        <f>+'11生産者価格評価表'!F51/'11生産者価格評価表'!F$58</f>
        <v>2.2657342657342656E-2</v>
      </c>
      <c r="G51" s="163">
        <f>+'11生産者価格評価表'!G51/'11生産者価格評価表'!G$58</f>
        <v>4.9100257069408737E-2</v>
      </c>
      <c r="H51" s="163">
        <f>+'11生産者価格評価表'!H51/'11生産者価格評価表'!H$58</f>
        <v>8.6904656610945173E-3</v>
      </c>
      <c r="I51" s="163">
        <f>+'11生産者価格評価表'!I51/'11生産者価格評価表'!I$58</f>
        <v>1.2169874862632494E-2</v>
      </c>
      <c r="J51" s="163">
        <f>+'11生産者価格評価表'!J51/'11生産者価格評価表'!J$58</f>
        <v>1.6818269337363106E-2</v>
      </c>
      <c r="K51" s="163">
        <f>+'11生産者価格評価表'!K51/'11生産者価格評価表'!K$58</f>
        <v>1.474136677221456E-2</v>
      </c>
      <c r="L51" s="163">
        <f>+'11生産者価格評価表'!L51/'11生産者価格評価表'!L$58</f>
        <v>3.2918216705994977E-3</v>
      </c>
      <c r="M51" s="163">
        <f>+'11生産者価格評価表'!M51/'11生産者価格評価表'!M$58</f>
        <v>1.8412797489879614E-2</v>
      </c>
      <c r="N51" s="163">
        <f>+'11生産者価格評価表'!N51/'11生産者価格評価表'!N$58</f>
        <v>1.4904046286032339E-2</v>
      </c>
      <c r="O51" s="163">
        <f>+'11生産者価格評価表'!O51/'11生産者価格評価表'!O$58</f>
        <v>1.4646462006492115E-2</v>
      </c>
      <c r="P51" s="163">
        <f>+'11生産者価格評価表'!P51/'11生産者価格評価表'!P$58</f>
        <v>1.6992418269219652E-2</v>
      </c>
      <c r="Q51" s="163">
        <f>+'11生産者価格評価表'!Q51/'11生産者価格評価表'!Q$58</f>
        <v>7.954326599637504E-3</v>
      </c>
      <c r="R51" s="163">
        <f>+'11生産者価格評価表'!R51/'11生産者価格評価表'!R$58</f>
        <v>1.1607245057586544E-2</v>
      </c>
      <c r="S51" s="163">
        <f>+'11生産者価格評価表'!S51/'11生産者価格評価表'!S$58</f>
        <v>1.500438057895455E-2</v>
      </c>
      <c r="T51" s="163">
        <f>+'11生産者価格評価表'!T51/'11生産者価格評価表'!T$58</f>
        <v>1.5355153382107561E-2</v>
      </c>
      <c r="U51" s="163">
        <f>+'11生産者価格評価表'!U51/'11生産者価格評価表'!U$58</f>
        <v>1.8548898769726214E-2</v>
      </c>
      <c r="V51" s="163">
        <f>+'11生産者価格評価表'!V51/'11生産者価格評価表'!V$58</f>
        <v>2.2152878263604906E-2</v>
      </c>
      <c r="W51" s="163">
        <f>+'11生産者価格評価表'!W51/'11生産者価格評価表'!W$58</f>
        <v>1.7977569695482927E-2</v>
      </c>
      <c r="X51" s="163">
        <f>+'11生産者価格評価表'!X51/'11生産者価格評価表'!X$58</f>
        <v>1.5499645918964664E-2</v>
      </c>
      <c r="Y51" s="163">
        <f>+'11生産者価格評価表'!Y51/'11生産者価格評価表'!Y$58</f>
        <v>1.1955692250768911E-2</v>
      </c>
      <c r="Z51" s="163">
        <f>+'11生産者価格評価表'!Z51/'11生産者価格評価表'!Z$58</f>
        <v>7.337714524787228E-3</v>
      </c>
      <c r="AA51" s="163">
        <f>+'11生産者価格評価表'!AA51/'11生産者価格評価表'!AA$58</f>
        <v>1.5308724493437004E-2</v>
      </c>
      <c r="AB51" s="163">
        <f>+'11生産者価格評価表'!AB51/'11生産者価格評価表'!AB$58</f>
        <v>8.5094136498811528E-3</v>
      </c>
      <c r="AC51" s="163">
        <f>+'11生産者価格評価表'!AC51/'11生産者価格評価表'!AC$58</f>
        <v>1.9376383928074684E-2</v>
      </c>
      <c r="AD51" s="163">
        <f>+'11生産者価格評価表'!AD51/'11生産者価格評価表'!AD$58</f>
        <v>2.0959006861750465E-2</v>
      </c>
      <c r="AE51" s="163">
        <f>+'11生産者価格評価表'!AE51/'11生産者価格評価表'!AE$58</f>
        <v>8.3058456816912044E-3</v>
      </c>
      <c r="AF51" s="163">
        <f>+'11生産者価格評価表'!AF51/'11生産者価格評価表'!AF$58</f>
        <v>1.2879826949715791E-2</v>
      </c>
      <c r="AG51" s="163">
        <f>+'11生産者価格評価表'!AG51/'11生産者価格評価表'!AG$58</f>
        <v>2.5077797216330449E-2</v>
      </c>
      <c r="AH51" s="163">
        <f>+'11生産者価格評価表'!AH51/'11生産者価格評価表'!AH$58</f>
        <v>2.5250003690251571E-2</v>
      </c>
      <c r="AI51" s="163">
        <f>+'11生産者価格評価表'!AI51/'11生産者価格評価表'!AI$58</f>
        <v>3.0821221049672689E-2</v>
      </c>
      <c r="AJ51" s="163">
        <f>+'11生産者価格評価表'!AJ51/'11生産者価格評価表'!AJ$58</f>
        <v>3.7884120938655457E-3</v>
      </c>
      <c r="AK51" s="163">
        <f>+'11生産者価格評価表'!AK51/'11生産者価格評価表'!AK$58</f>
        <v>1.6851345175184069E-2</v>
      </c>
      <c r="AL51" s="163">
        <f>+'11生産者価格評価表'!AL51/'11生産者価格評価表'!AL$58</f>
        <v>1.7609765995420121E-2</v>
      </c>
      <c r="AM51" s="163">
        <f>+'11生産者価格評価表'!AM51/'11生産者価格評価表'!AM$58</f>
        <v>9.4854199891728965E-3</v>
      </c>
      <c r="AN51" s="163">
        <f>+'11生産者価格評価表'!AN51/'11生産者価格評価表'!AN$58</f>
        <v>1.0537674521949439E-2</v>
      </c>
      <c r="AO51" s="163">
        <f>+'11生産者価格評価表'!AO51/'11生産者価格評価表'!AO$58</f>
        <v>1.0405854155596785E-2</v>
      </c>
      <c r="AP51" s="163">
        <f>+'11生産者価格評価表'!AP51/'11生産者価格評価表'!AP$58</f>
        <v>3.7269804855243942E-2</v>
      </c>
      <c r="AQ51" s="163">
        <f>+'11生産者価格評価表'!AQ51/'11生産者価格評価表'!AQ$58</f>
        <v>1.4664231940298575E-2</v>
      </c>
      <c r="AR51" s="163">
        <f>+'11生産者価格評価表'!AR51/'11生産者価格評価表'!AR$58</f>
        <v>2.3583985332907682E-2</v>
      </c>
      <c r="AS51" s="163">
        <f>+'11生産者価格評価表'!AS51/'11生産者価格評価表'!AS$58</f>
        <v>0</v>
      </c>
      <c r="AT51" s="164">
        <f>+'11生産者価格評価表'!AT51/'11生産者価格評価表'!AT$58</f>
        <v>4.1704053793870082E-3</v>
      </c>
      <c r="AU51" s="170">
        <f>+'11生産者価格評価表'!AU51/'11生産者価格評価表'!AU$58</f>
        <v>1.3676785938844561E-2</v>
      </c>
    </row>
    <row r="52" spans="1:47" ht="17.5" customHeight="1" x14ac:dyDescent="0.2">
      <c r="B52" s="184" t="s">
        <v>114</v>
      </c>
      <c r="C52" s="167" t="s">
        <v>29</v>
      </c>
      <c r="D52" s="163">
        <f>+'11生産者価格評価表'!D52/'11生産者価格評価表'!D$58</f>
        <v>0.11853963429851756</v>
      </c>
      <c r="E52" s="163">
        <f>+'11生産者価格評価表'!E52/'11生産者価格評価表'!E$58</f>
        <v>0.26053294922578324</v>
      </c>
      <c r="F52" s="163">
        <f>+'11生産者価格評価表'!F52/'11生産者価格評価表'!F$58</f>
        <v>0.15491417673235855</v>
      </c>
      <c r="G52" s="163">
        <f>+'11生産者価格評価表'!G52/'11生産者価格評価表'!G$58</f>
        <v>0.22660668380462726</v>
      </c>
      <c r="H52" s="163">
        <f>+'11生産者価格評価表'!H52/'11生産者価格評価表'!H$58</f>
        <v>0.13756925498307038</v>
      </c>
      <c r="I52" s="163">
        <f>+'11生産者価格評価表'!I52/'11生産者価格評価表'!I$58</f>
        <v>0.24543939877344109</v>
      </c>
      <c r="J52" s="163">
        <f>+'11生産者価格評価表'!J52/'11生産者価格評価表'!J$58</f>
        <v>0.17808257143023845</v>
      </c>
      <c r="K52" s="163">
        <f>+'11生産者価格評価表'!K52/'11生産者価格評価表'!K$58</f>
        <v>9.8052650116616694E-2</v>
      </c>
      <c r="L52" s="163">
        <f>+'11生産者価格評価表'!L52/'11生産者価格評価表'!L$58</f>
        <v>1.1659934667416844E-2</v>
      </c>
      <c r="M52" s="163">
        <f>+'11生産者価格評価表'!M52/'11生産者価格評価表'!M$58</f>
        <v>0.22355968676439547</v>
      </c>
      <c r="N52" s="163">
        <f>+'11生産者価格評価表'!N52/'11生産者価格評価表'!N$58</f>
        <v>0.23205691273661022</v>
      </c>
      <c r="O52" s="163">
        <f>+'11生産者価格評価表'!O52/'11生産者価格評価表'!O$58</f>
        <v>0.29342581896303888</v>
      </c>
      <c r="P52" s="163">
        <f>+'11生産者価格評価表'!P52/'11生産者価格評価表'!P$58</f>
        <v>0.22037887844027682</v>
      </c>
      <c r="Q52" s="163">
        <f>+'11生産者価格評価表'!Q52/'11生産者価格評価表'!Q$58</f>
        <v>7.2452233733790519E-2</v>
      </c>
      <c r="R52" s="163">
        <f>+'11生産者価格評価表'!R52/'11生産者価格評価表'!R$58</f>
        <v>0.15120623777001357</v>
      </c>
      <c r="S52" s="163">
        <f>+'11生産者価格評価表'!S52/'11生産者価格評価表'!S$58</f>
        <v>0.27219553180946637</v>
      </c>
      <c r="T52" s="163">
        <f>+'11生産者価格評価表'!T52/'11生産者価格評価表'!T$58</f>
        <v>0.23035502502887947</v>
      </c>
      <c r="U52" s="163">
        <f>+'11生産者価格評価表'!U52/'11生産者価格評価表'!U$58</f>
        <v>0.26115120461674962</v>
      </c>
      <c r="V52" s="163">
        <f>+'11生産者価格評価表'!V52/'11生産者価格評価表'!V$58</f>
        <v>0.15906637307329349</v>
      </c>
      <c r="W52" s="163">
        <f>+'11生産者価格評価表'!W52/'11生産者価格評価表'!W$58</f>
        <v>0.18037741787666572</v>
      </c>
      <c r="X52" s="163">
        <f>+'11生産者価格評価表'!X52/'11生産者価格評価表'!X$58</f>
        <v>0.2046699530750006</v>
      </c>
      <c r="Y52" s="163">
        <f>+'11生産者価格評価表'!Y52/'11生産者価格評価表'!Y$58</f>
        <v>0.20510008225939128</v>
      </c>
      <c r="Z52" s="163">
        <f>+'11生産者価格評価表'!Z52/'11生産者価格評価表'!Z$58</f>
        <v>0.12503911704762971</v>
      </c>
      <c r="AA52" s="163">
        <f>+'11生産者価格評価表'!AA52/'11生産者価格評価表'!AA$58</f>
        <v>0.21699921150060311</v>
      </c>
      <c r="AB52" s="163">
        <f>+'11生産者価格評価表'!AB52/'11生産者価格評価表'!AB$58</f>
        <v>0.19160215027020497</v>
      </c>
      <c r="AC52" s="163">
        <f>+'11生産者価格評価表'!AC52/'11生産者価格評価表'!AC$58</f>
        <v>0.25495293253663587</v>
      </c>
      <c r="AD52" s="163">
        <f>+'11生産者価格評価表'!AD52/'11生産者価格評価表'!AD$58</f>
        <v>0.35047588519418837</v>
      </c>
      <c r="AE52" s="163">
        <f>+'11生産者価格評価表'!AE52/'11生産者価格評価表'!AE$58</f>
        <v>6.9310797292689949E-2</v>
      </c>
      <c r="AF52" s="163">
        <f>+'11生産者価格評価表'!AF52/'11生産者価格評価表'!AF$58</f>
        <v>0.1385459954826779</v>
      </c>
      <c r="AG52" s="163">
        <f>+'11生産者価格評価表'!AG52/'11生産者価格評価表'!AG$58</f>
        <v>0.47395147930826276</v>
      </c>
      <c r="AH52" s="163">
        <f>+'11生産者価格評価表'!AH52/'11生産者価格評価表'!AH$58</f>
        <v>0.38100038523332086</v>
      </c>
      <c r="AI52" s="163">
        <f>+'11生産者価格評価表'!AI52/'11生産者価格評価表'!AI$58</f>
        <v>0.3153166478798049</v>
      </c>
      <c r="AJ52" s="163">
        <f>+'11生産者価格評価表'!AJ52/'11生産者価格評価表'!AJ$58</f>
        <v>5.637057511827339E-2</v>
      </c>
      <c r="AK52" s="163">
        <f>+'11生産者価格評価表'!AK52/'11生産者価格評価表'!AK$58</f>
        <v>0.26962827414315954</v>
      </c>
      <c r="AL52" s="163">
        <f>+'11生産者価格評価表'!AL52/'11生産者価格評価表'!AL$58</f>
        <v>0.20660148825422064</v>
      </c>
      <c r="AM52" s="163">
        <f>+'11生産者価格評価表'!AM52/'11生産者価格評価表'!AM$58</f>
        <v>0.36718656268746253</v>
      </c>
      <c r="AN52" s="163">
        <f>+'11生産者価格評価表'!AN52/'11生産者価格評価表'!AN$58</f>
        <v>0.49263123409904114</v>
      </c>
      <c r="AO52" s="163">
        <f>+'11生産者価格評価表'!AO52/'11生産者価格評価表'!AO$58</f>
        <v>0.50355944906141137</v>
      </c>
      <c r="AP52" s="163">
        <f>+'11生産者価格評価表'!AP52/'11生産者価格評価表'!AP$58</f>
        <v>0.49876859755068992</v>
      </c>
      <c r="AQ52" s="163">
        <f>+'11生産者価格評価表'!AQ52/'11生産者価格評価表'!AQ$58</f>
        <v>0.36648880575485754</v>
      </c>
      <c r="AR52" s="163">
        <f>+'11生産者価格評価表'!AR52/'11生産者価格評価表'!AR$58</f>
        <v>0.2663407709140716</v>
      </c>
      <c r="AS52" s="163">
        <f>+'11生産者価格評価表'!AS52/'11生産者価格評価表'!AS$58</f>
        <v>0</v>
      </c>
      <c r="AT52" s="164">
        <f>+'11生産者価格評価表'!AT52/'11生産者価格評価表'!AT$58</f>
        <v>1.2667424702023082E-2</v>
      </c>
      <c r="AU52" s="170">
        <f>+'11生産者価格評価表'!AU52/'11生産者価格評価表'!AU$58</f>
        <v>0.23286358974899193</v>
      </c>
    </row>
    <row r="53" spans="1:47" ht="17.5" customHeight="1" x14ac:dyDescent="0.2">
      <c r="B53" s="184" t="s">
        <v>115</v>
      </c>
      <c r="C53" s="167" t="s">
        <v>30</v>
      </c>
      <c r="D53" s="163">
        <f>+'11生産者価格評価表'!D53/'11生産者価格評価表'!D$58</f>
        <v>0.22517206382306126</v>
      </c>
      <c r="E53" s="163">
        <f>+'11生産者価格評価表'!E53/'11生産者価格評価表'!E$58</f>
        <v>0.34317608930500543</v>
      </c>
      <c r="F53" s="163">
        <f>+'11生産者価格評価表'!F53/'11生産者価格評価表'!F$58</f>
        <v>0.10957406230133503</v>
      </c>
      <c r="G53" s="163">
        <f>+'11生産者価格評価表'!G53/'11生産者価格評価表'!G$58</f>
        <v>7.6735218508997435E-2</v>
      </c>
      <c r="H53" s="163">
        <f>+'11生産者価格評価表'!H53/'11生産者価格評価表'!H$58</f>
        <v>9.2317601141190586E-2</v>
      </c>
      <c r="I53" s="163">
        <f>+'11生産者価格評価表'!I53/'11生産者価格評価表'!I$58</f>
        <v>-4.4365273494274875E-2</v>
      </c>
      <c r="J53" s="163">
        <f>+'11生産者価格評価表'!J53/'11生産者価格評価表'!J$58</f>
        <v>8.076853510394362E-2</v>
      </c>
      <c r="K53" s="163">
        <f>+'11生産者価格評価表'!K53/'11生産者価格評価表'!K$58</f>
        <v>6.364152500643977E-2</v>
      </c>
      <c r="L53" s="163">
        <f>+'11生産者価格評価表'!L53/'11生産者価格評価表'!L$58</f>
        <v>4.2667719153867467E-2</v>
      </c>
      <c r="M53" s="163">
        <f>+'11生産者価格評価表'!M53/'11生産者価格評価表'!M$58</f>
        <v>-6.7963850142357656E-3</v>
      </c>
      <c r="N53" s="163">
        <f>+'11生産者価格評価表'!N53/'11生産者価格評価表'!N$58</f>
        <v>3.7193464951052614E-2</v>
      </c>
      <c r="O53" s="163">
        <f>+'11生産者価格評価表'!O53/'11生産者価格評価表'!O$58</f>
        <v>1.7145037609312682E-2</v>
      </c>
      <c r="P53" s="163">
        <f>+'11生産者価格評価表'!P53/'11生産者価格評価表'!P$58</f>
        <v>0.12618413963887931</v>
      </c>
      <c r="Q53" s="163">
        <f>+'11生産者価格評価表'!Q53/'11生産者価格評価表'!Q$58</f>
        <v>0.12608494405882009</v>
      </c>
      <c r="R53" s="163">
        <f>+'11生産者価格評価表'!R53/'11生産者価格評価表'!R$58</f>
        <v>-3.7190060121114338E-2</v>
      </c>
      <c r="S53" s="163">
        <f>+'11生産者価格評価表'!S53/'11生産者価格評価表'!S$58</f>
        <v>3.579956337835994E-2</v>
      </c>
      <c r="T53" s="163">
        <f>+'11生産者価格評価表'!T53/'11生産者価格評価表'!T$58</f>
        <v>7.7068412270568598E-2</v>
      </c>
      <c r="U53" s="163">
        <f>+'11生産者価格評価表'!U53/'11生産者価格評価表'!U$58</f>
        <v>9.1696473484781466E-2</v>
      </c>
      <c r="V53" s="163">
        <f>+'11生産者価格評価表'!V53/'11生産者価格評価表'!V$58</f>
        <v>3.5647268533081679E-2</v>
      </c>
      <c r="W53" s="163">
        <f>+'11生産者価格評価表'!W53/'11生産者価格評価表'!W$58</f>
        <v>-3.0458650201113647E-2</v>
      </c>
      <c r="X53" s="163">
        <f>+'11生産者価格評価表'!X53/'11生産者価格評価表'!X$58</f>
        <v>-4.3820306785547568E-2</v>
      </c>
      <c r="Y53" s="163">
        <f>+'11生産者価格評価表'!Y53/'11生産者価格評価表'!Y$58</f>
        <v>-6.6240283315879361E-2</v>
      </c>
      <c r="Z53" s="163">
        <f>+'11生産者価格評価表'!Z53/'11生産者価格評価表'!Z$58</f>
        <v>1.2412260331288828E-2</v>
      </c>
      <c r="AA53" s="163">
        <f>+'11生産者価格評価表'!AA53/'11生産者価格評価表'!AA$58</f>
        <v>5.1626693402540254E-3</v>
      </c>
      <c r="AB53" s="163">
        <f>+'11生産者価格評価表'!AB53/'11生産者価格評価表'!AB$58</f>
        <v>1.8434694247352133E-2</v>
      </c>
      <c r="AC53" s="163">
        <f>+'11生産者価格評価表'!AC53/'11生産者価格評価表'!AC$58</f>
        <v>5.1672675279011024E-2</v>
      </c>
      <c r="AD53" s="163">
        <f>+'11生産者価格評価表'!AD53/'11生産者価格評価表'!AD$58</f>
        <v>2.8309960986250056E-2</v>
      </c>
      <c r="AE53" s="163">
        <f>+'11生産者価格評価表'!AE53/'11生産者価格評価表'!AE$58</f>
        <v>7.5592958867432072E-2</v>
      </c>
      <c r="AF53" s="163">
        <f>+'11生産者価格評価表'!AF53/'11生産者価格評価表'!AF$58</f>
        <v>0.11828969545606528</v>
      </c>
      <c r="AG53" s="163">
        <f>+'11生産者価格評価表'!AG53/'11生産者価格評価表'!AG$58</f>
        <v>4.9387685590871797E-2</v>
      </c>
      <c r="AH53" s="163">
        <f>+'11生産者価格評価表'!AH53/'11生産者価格評価表'!AH$58</f>
        <v>0.16904087322639996</v>
      </c>
      <c r="AI53" s="163">
        <f>+'11生産者価格評価表'!AI53/'11生産者価格評価表'!AI$58</f>
        <v>0.25010271851273796</v>
      </c>
      <c r="AJ53" s="163">
        <f>+'11生産者価格評価表'!AJ53/'11生産者価格評価表'!AJ$58</f>
        <v>0.39627565820624888</v>
      </c>
      <c r="AK53" s="163">
        <f>+'11生産者価格評価表'!AK53/'11生産者価格評価表'!AK$58</f>
        <v>6.2818872402898851E-2</v>
      </c>
      <c r="AL53" s="163">
        <f>+'11生産者価格評価表'!AL53/'11生産者価格評価表'!AL$58</f>
        <v>0.15618677300603334</v>
      </c>
      <c r="AM53" s="163">
        <f>+'11生産者価格評価表'!AM53/'11生産者価格評価表'!AM$58</f>
        <v>0</v>
      </c>
      <c r="AN53" s="163">
        <f>+'11生産者価格評価表'!AN53/'11生産者価格評価表'!AN$58</f>
        <v>3.0345523239978273E-2</v>
      </c>
      <c r="AO53" s="163">
        <f>+'11生産者価格評価表'!AO53/'11生産者価格評価表'!AO$58</f>
        <v>3.9920015699233584E-2</v>
      </c>
      <c r="AP53" s="163">
        <f>+'11生産者価格評価表'!AP53/'11生産者価格評価表'!AP$58</f>
        <v>-6.159422036079369E-3</v>
      </c>
      <c r="AQ53" s="163">
        <f>+'11生産者価格評価表'!AQ53/'11生産者価格評価表'!AQ$58</f>
        <v>8.611145509565013E-2</v>
      </c>
      <c r="AR53" s="163">
        <f>+'11生産者価格評価表'!AR53/'11生産者価格評価表'!AR$58</f>
        <v>0.10298567354662205</v>
      </c>
      <c r="AS53" s="163">
        <f>+'11生産者価格評価表'!AS53/'11生産者価格評価表'!AS$58</f>
        <v>-5.3539496086262839E-5</v>
      </c>
      <c r="AT53" s="164">
        <f>+'11生産者価格評価表'!AT53/'11生産者価格評価表'!AT$58</f>
        <v>0.33343989421410747</v>
      </c>
      <c r="AU53" s="170">
        <f>+'11生産者価格評価表'!AU53/'11生産者価格評価表'!AU$58</f>
        <v>8.5221429782219485E-2</v>
      </c>
    </row>
    <row r="54" spans="1:47" ht="17.5" customHeight="1" x14ac:dyDescent="0.2">
      <c r="B54" s="184" t="s">
        <v>116</v>
      </c>
      <c r="C54" s="167" t="s">
        <v>31</v>
      </c>
      <c r="D54" s="163">
        <f>+'11生産者価格評価表'!D54/'11生産者価格評価表'!D$58</f>
        <v>0.13226869131666955</v>
      </c>
      <c r="E54" s="163">
        <f>+'11生産者価格評価表'!E54/'11生産者価格評価表'!E$58</f>
        <v>9.0385307886208133E-2</v>
      </c>
      <c r="F54" s="163">
        <f>+'11生産者価格評価表'!F54/'11生産者価格評価表'!F$58</f>
        <v>0.11699936427209154</v>
      </c>
      <c r="G54" s="163">
        <f>+'11生産者価格評価表'!G54/'11生産者価格評価表'!G$58</f>
        <v>9.3444730077120827E-2</v>
      </c>
      <c r="H54" s="163">
        <f>+'11生産者価格評価表'!H54/'11生産者価格評価表'!H$58</f>
        <v>5.7192879805326315E-2</v>
      </c>
      <c r="I54" s="163">
        <f>+'11生産者価格評価表'!I54/'11生産者価格評価表'!I$58</f>
        <v>0.14105427345882521</v>
      </c>
      <c r="J54" s="163">
        <f>+'11生産者価格評価表'!J54/'11生産者価格評価表'!J$58</f>
        <v>6.4081544538511351E-2</v>
      </c>
      <c r="K54" s="163">
        <f>+'11生産者価格評価表'!K54/'11生産者価格評価表'!K$58</f>
        <v>0.13633639579934567</v>
      </c>
      <c r="L54" s="163">
        <f>+'11生産者価格評価表'!L54/'11生産者価格評価表'!L$58</f>
        <v>2.6764945458209819E-2</v>
      </c>
      <c r="M54" s="163">
        <f>+'11生産者価格評価表'!M54/'11生産者価格評価表'!M$58</f>
        <v>8.3939813398965779E-2</v>
      </c>
      <c r="N54" s="163">
        <f>+'11生産者価格評価表'!N54/'11生産者価格評価表'!N$58</f>
        <v>0.15799505147309881</v>
      </c>
      <c r="O54" s="163">
        <f>+'11生産者価格評価表'!O54/'11生産者価格評価表'!O$58</f>
        <v>0.12798666032439665</v>
      </c>
      <c r="P54" s="163">
        <f>+'11生産者価格評価表'!P54/'11生産者価格評価表'!P$58</f>
        <v>0.10466672986702491</v>
      </c>
      <c r="Q54" s="163">
        <f>+'11生産者価格評価表'!Q54/'11生産者価格評価表'!Q$58</f>
        <v>4.9035118344608927E-2</v>
      </c>
      <c r="R54" s="163">
        <f>+'11生産者価格評価表'!R54/'11生産者価格評価表'!R$58</f>
        <v>2.8151452881507444E-2</v>
      </c>
      <c r="S54" s="163">
        <f>+'11生産者価格評価表'!S54/'11生産者価格評価表'!S$58</f>
        <v>7.7115245132889532E-2</v>
      </c>
      <c r="T54" s="163">
        <f>+'11生産者価格評価表'!T54/'11生産者価格評価表'!T$58</f>
        <v>9.663663201129509E-2</v>
      </c>
      <c r="U54" s="163">
        <f>+'11生産者価格評価表'!U54/'11生産者価格評価表'!U$58</f>
        <v>9.2021546853790284E-2</v>
      </c>
      <c r="V54" s="163">
        <f>+'11生産者価格評価表'!V54/'11生産者価格評価表'!V$58</f>
        <v>0.14281723812519662</v>
      </c>
      <c r="W54" s="163">
        <f>+'11生産者価格評価表'!W54/'11生産者価格評価表'!W$58</f>
        <v>0.21584655190768676</v>
      </c>
      <c r="X54" s="163">
        <f>+'11生産者価格評価表'!X54/'11生産者価格評価表'!X$58</f>
        <v>0.1795365507955444</v>
      </c>
      <c r="Y54" s="163">
        <f>+'11生産者価格評価表'!Y54/'11生産者価格評価表'!Y$58</f>
        <v>0.18867132913336923</v>
      </c>
      <c r="Z54" s="163">
        <f>+'11生産者価格評価表'!Z54/'11生産者価格評価表'!Z$58</f>
        <v>9.0485237390976525E-2</v>
      </c>
      <c r="AA54" s="163">
        <f>+'11生産者価格評価表'!AA54/'11生産者価格評価表'!AA$58</f>
        <v>0.1241024944778933</v>
      </c>
      <c r="AB54" s="163">
        <f>+'11生産者価格評価表'!AB54/'11生産者価格評価表'!AB$58</f>
        <v>9.6906055362707091E-2</v>
      </c>
      <c r="AC54" s="163">
        <f>+'11生産者価格評価表'!AC54/'11生産者価格評価表'!AC$58</f>
        <v>0.10284324198017158</v>
      </c>
      <c r="AD54" s="163">
        <f>+'11生産者価格評価表'!AD54/'11生産者価格評価表'!AD$58</f>
        <v>3.7303633264300903E-2</v>
      </c>
      <c r="AE54" s="163">
        <f>+'11生産者価格評価表'!AE54/'11生産者価格評価表'!AE$58</f>
        <v>0.17335290055425123</v>
      </c>
      <c r="AF54" s="163">
        <f>+'11生産者価格評価表'!AF54/'11生産者価格評価表'!AF$58</f>
        <v>0.19783073007294588</v>
      </c>
      <c r="AG54" s="163">
        <f>+'11生産者価格評価表'!AG54/'11生産者価格評価表'!AG$58</f>
        <v>8.9111486120357325E-2</v>
      </c>
      <c r="AH54" s="163">
        <f>+'11生産者価格評価表'!AH54/'11生産者価格評価表'!AH$58</f>
        <v>8.8106709919309398E-2</v>
      </c>
      <c r="AI54" s="163">
        <f>+'11生産者価格評価表'!AI54/'11生産者価格評価表'!AI$58</f>
        <v>7.5098142225894587E-2</v>
      </c>
      <c r="AJ54" s="163">
        <f>+'11生産者価格評価表'!AJ54/'11生産者価格評価表'!AJ$58</f>
        <v>0.33752481179881838</v>
      </c>
      <c r="AK54" s="163">
        <f>+'11生産者価格評価表'!AK54/'11生産者価格評価表'!AK$58</f>
        <v>0.11860578366768612</v>
      </c>
      <c r="AL54" s="163">
        <f>+'11生産者価格評価表'!AL54/'11生産者価格評価表'!AL$58</f>
        <v>0.12045831935765722</v>
      </c>
      <c r="AM54" s="163">
        <f>+'11生産者価格評価表'!AM54/'11生産者価格評価表'!AM$58</f>
        <v>0.34170482976575417</v>
      </c>
      <c r="AN54" s="163">
        <f>+'11生産者価格評価表'!AN54/'11生産者価格評価表'!AN$58</f>
        <v>0.14361447790885171</v>
      </c>
      <c r="AO54" s="163">
        <f>+'11生産者価格評価表'!AO54/'11生産者価格評価表'!AO$58</f>
        <v>6.4340730167718824E-2</v>
      </c>
      <c r="AP54" s="163">
        <f>+'11生産者価格評価表'!AP54/'11生産者価格評価表'!AP$58</f>
        <v>6.2283420166082695E-2</v>
      </c>
      <c r="AQ54" s="163">
        <f>+'11生産者価格評価表'!AQ54/'11生産者価格評価表'!AQ$58</f>
        <v>0.11179672360998129</v>
      </c>
      <c r="AR54" s="163">
        <f>+'11生産者価格評価表'!AR54/'11生産者価格評価表'!AR$58</f>
        <v>9.756220227532543E-2</v>
      </c>
      <c r="AS54" s="163">
        <f>+'11生産者価格評価表'!AS54/'11生産者価格評価表'!AS$58</f>
        <v>0</v>
      </c>
      <c r="AT54" s="164">
        <f>+'11生産者価格評価表'!AT54/'11生産者価格評価表'!AT$58</f>
        <v>4.9038590780788524E-2</v>
      </c>
      <c r="AU54" s="170">
        <f>+'11生産者価格評価表'!AU54/'11生産者価格評価表'!AU$58</f>
        <v>0.1150045836774489</v>
      </c>
    </row>
    <row r="55" spans="1:47" ht="17.5" customHeight="1" x14ac:dyDescent="0.2">
      <c r="B55" s="184" t="s">
        <v>117</v>
      </c>
      <c r="C55" s="167" t="s">
        <v>271</v>
      </c>
      <c r="D55" s="163">
        <f>+'11生産者価格評価表'!D55/'11生産者価格評価表'!D$58</f>
        <v>3.9356999850258721E-2</v>
      </c>
      <c r="E55" s="163">
        <f>+'11生産者価格評価表'!E55/'11生産者価格評価表'!E$58</f>
        <v>2.5207057976233346E-2</v>
      </c>
      <c r="F55" s="163">
        <f>+'11生産者価格評価表'!F55/'11生産者価格評価表'!F$58</f>
        <v>4.2364907819453276E-2</v>
      </c>
      <c r="G55" s="163">
        <f>+'11生産者価格評価表'!G55/'11生産者価格評価表'!G$58</f>
        <v>4.7365038560411313E-2</v>
      </c>
      <c r="H55" s="163">
        <f>+'11生産者価格評価表'!H55/'11生産者価格評価表'!H$58</f>
        <v>8.0340089308595444E-2</v>
      </c>
      <c r="I55" s="163">
        <f>+'11生産者価格評価表'!I55/'11生産者価格評価表'!I$58</f>
        <v>4.8867382750186109E-2</v>
      </c>
      <c r="J55" s="163">
        <f>+'11生産者価格評価表'!J55/'11生産者価格評価表'!J$58</f>
        <v>2.6308265894941976E-2</v>
      </c>
      <c r="K55" s="163">
        <f>+'11生産者価格評価表'!K55/'11生産者価格評価表'!K$58</f>
        <v>2.086396237424935E-2</v>
      </c>
      <c r="L55" s="163">
        <f>+'11生産者価格評価表'!L55/'11生産者価格評価表'!L$58</f>
        <v>0.22613219351208821</v>
      </c>
      <c r="M55" s="163">
        <f>+'11生産者価格評価表'!M55/'11生産者価格評価表'!M$58</f>
        <v>3.8660535337231246E-2</v>
      </c>
      <c r="N55" s="163">
        <f>+'11生産者価格評価表'!N55/'11生産者価格評価表'!N$58</f>
        <v>2.6753850543262191E-2</v>
      </c>
      <c r="O55" s="163">
        <f>+'11生産者価格評価表'!O55/'11生産者価格評価表'!O$58</f>
        <v>2.2779900579690447E-2</v>
      </c>
      <c r="P55" s="163">
        <f>+'11生産者価格評価表'!P55/'11生産者価格評価表'!P$58</f>
        <v>3.0609012525231974E-2</v>
      </c>
      <c r="Q55" s="163">
        <f>+'11生産者価格評価表'!Q55/'11生産者価格評価表'!Q$58</f>
        <v>1.739779928831715E-2</v>
      </c>
      <c r="R55" s="163">
        <f>+'11生産者価格評価表'!R55/'11生産者価格評価表'!R$58</f>
        <v>8.7211045278884573E-3</v>
      </c>
      <c r="S55" s="163">
        <f>+'11生産者価格評価表'!S55/'11生産者価格評価表'!S$58</f>
        <v>2.6155108401375932E-2</v>
      </c>
      <c r="T55" s="163">
        <f>+'11生産者価格評価表'!T55/'11生産者価格評価表'!T$58</f>
        <v>9.3759466050571168E-3</v>
      </c>
      <c r="U55" s="163">
        <f>+'11生産者価格評価表'!U55/'11生産者価格評価表'!U$58</f>
        <v>7.5985268059140096E-3</v>
      </c>
      <c r="V55" s="163">
        <f>+'11生産者価格評価表'!V55/'11生産者価格評価表'!V$58</f>
        <v>1.4953129915067632E-2</v>
      </c>
      <c r="W55" s="163">
        <f>+'11生産者価格評価表'!W55/'11生産者価格評価表'!W$58</f>
        <v>9.8936805417339738E-3</v>
      </c>
      <c r="X55" s="163">
        <f>+'11生産者価格評価表'!X55/'11生産者価格評価表'!X$58</f>
        <v>5.0471102435802303E-3</v>
      </c>
      <c r="Y55" s="163">
        <f>+'11生産者価格評価表'!Y55/'11生産者価格評価表'!Y$58</f>
        <v>1.7063042408184976E-2</v>
      </c>
      <c r="Z55" s="163">
        <f>+'11生産者価格評価表'!Z55/'11生産者価格評価表'!Z$58</f>
        <v>-5.7844266818883128E-3</v>
      </c>
      <c r="AA55" s="163">
        <f>+'11生産者価格評価表'!AA55/'11生産者価格評価表'!AA$58</f>
        <v>7.7619323631135453E-2</v>
      </c>
      <c r="AB55" s="163">
        <f>+'11生産者価格評価表'!AB55/'11生産者価格評価表'!AB$58</f>
        <v>1.2083722681939791E-2</v>
      </c>
      <c r="AC55" s="163">
        <f>+'11生産者価格評価表'!AC55/'11生産者価格評価表'!AC$58</f>
        <v>2.8176497424085633E-2</v>
      </c>
      <c r="AD55" s="163">
        <f>+'11生産者価格評価表'!AD55/'11生産者価格評価表'!AD$58</f>
        <v>3.6982119719131956E-2</v>
      </c>
      <c r="AE55" s="163">
        <f>+'11生産者価格評価表'!AE55/'11生産者価格評価表'!AE$58</f>
        <v>2.7638443966339063E-2</v>
      </c>
      <c r="AF55" s="163">
        <f>+'11生産者価格評価表'!AF55/'11生産者価格評価表'!AF$58</f>
        <v>4.26723167311511E-2</v>
      </c>
      <c r="AG55" s="163">
        <f>+'11生産者価格評価表'!AG55/'11生産者価格評価表'!AG$58</f>
        <v>1.7367744732238236E-2</v>
      </c>
      <c r="AH55" s="163">
        <f>+'11生産者価格評価表'!AH55/'11生産者価格評価表'!AH$58</f>
        <v>4.1927625339032819E-2</v>
      </c>
      <c r="AI55" s="163">
        <f>+'11生産者価格評価表'!AI55/'11生産者価格評価表'!AI$58</f>
        <v>2.0523867248577667E-2</v>
      </c>
      <c r="AJ55" s="163">
        <f>+'11生産者価格評価表'!AJ55/'11生産者価格評価表'!AJ$58</f>
        <v>4.893433071137842E-2</v>
      </c>
      <c r="AK55" s="163">
        <f>+'11生産者価格評価表'!AK55/'11生産者価格評価表'!AK$58</f>
        <v>4.3726082276528438E-2</v>
      </c>
      <c r="AL55" s="163">
        <f>+'11生産者価格評価表'!AL55/'11生産者価格評価表'!AL$58</f>
        <v>3.3171836631592899E-2</v>
      </c>
      <c r="AM55" s="163">
        <f>+'11生産者価格評価表'!AM55/'11生産者価格評価表'!AM$58</f>
        <v>1.0205276017967138E-3</v>
      </c>
      <c r="AN55" s="163">
        <f>+'11生産者価格評価表'!AN55/'11生産者価格評価表'!AN$58</f>
        <v>1.3144950466175637E-2</v>
      </c>
      <c r="AO55" s="163">
        <f>+'11生産者価格評価表'!AO55/'11生産者価格評価表'!AO$58</f>
        <v>1.4959711075031147E-2</v>
      </c>
      <c r="AP55" s="163">
        <f>+'11生産者価格評価表'!AP55/'11生産者価格評価表'!AP$58</f>
        <v>3.4937128591188846E-2</v>
      </c>
      <c r="AQ55" s="163">
        <f>+'11生産者価格評価表'!AQ55/'11生産者価格評価表'!AQ$58</f>
        <v>4.8824291253115527E-2</v>
      </c>
      <c r="AR55" s="163">
        <f>+'11生産者価格評価表'!AR55/'11生産者価格評価表'!AR$58</f>
        <v>4.9084465972666844E-2</v>
      </c>
      <c r="AS55" s="163">
        <f>+'11生産者価格評価表'!AS55/'11生産者価格評価表'!AS$58</f>
        <v>0</v>
      </c>
      <c r="AT55" s="164">
        <f>+'11生産者価格評価表'!AT55/'11生産者価格評価表'!AT$58</f>
        <v>1.7502624667148612E-2</v>
      </c>
      <c r="AU55" s="170">
        <f>+'11生産者価格評価表'!AU55/'11生産者価格評価表'!AU$58</f>
        <v>2.6767982457184359E-2</v>
      </c>
    </row>
    <row r="56" spans="1:47" ht="17.5" customHeight="1" thickBot="1" x14ac:dyDescent="0.25">
      <c r="B56" s="184" t="s">
        <v>118</v>
      </c>
      <c r="C56" s="167" t="s">
        <v>32</v>
      </c>
      <c r="D56" s="165">
        <f>+'11生産者価格評価表'!D56/'11生産者価格評価表'!D$58</f>
        <v>-2.9629362601283338E-2</v>
      </c>
      <c r="E56" s="165">
        <f>+'11生産者価格評価表'!E56/'11生産者価格評価表'!E$58</f>
        <v>-4.7533309326611449E-2</v>
      </c>
      <c r="F56" s="165">
        <f>+'11生産者価格評価表'!F56/'11生産者価格評価表'!F$58</f>
        <v>-6.6115702479338848E-4</v>
      </c>
      <c r="G56" s="165">
        <f>+'11生産者価格評価表'!G56/'11生産者価格評価表'!G$58</f>
        <v>0</v>
      </c>
      <c r="H56" s="165">
        <f>+'11生産者価格評価表'!H56/'11生産者価格評価表'!H$58</f>
        <v>-3.271624677112461E-3</v>
      </c>
      <c r="I56" s="165">
        <f>+'11生産者価格評価表'!I56/'11生産者価格評価表'!I$58</f>
        <v>-1.0634903754121024E-5</v>
      </c>
      <c r="J56" s="165">
        <f>+'11生産者価格評価表'!J56/'11生産者価格評価表'!J$58</f>
        <v>-5.8346120858154747E-6</v>
      </c>
      <c r="K56" s="165">
        <f>+'11生産者価格評価表'!K56/'11生産者価格評価表'!K$58</f>
        <v>-1.7523170011547769E-6</v>
      </c>
      <c r="L56" s="165">
        <f>+'11生産者価格評価表'!L56/'11生産者価格評価表'!L$58</f>
        <v>-3.8124669348269693E-3</v>
      </c>
      <c r="M56" s="165">
        <f>+'11生産者価格評価表'!M56/'11生産者価格評価表'!M$58</f>
        <v>-4.1798185819408153E-6</v>
      </c>
      <c r="N56" s="165">
        <f>+'11生産者価格評価表'!N56/'11生産者価格評価表'!N$58</f>
        <v>-7.0158698977086172E-6</v>
      </c>
      <c r="O56" s="165">
        <f>+'11生産者価格評価表'!O56/'11生産者価格評価表'!O$58</f>
        <v>-1.0454291225190659E-5</v>
      </c>
      <c r="P56" s="165">
        <f>+'11生産者価格評価表'!P56/'11生産者価格評価表'!P$58</f>
        <v>0</v>
      </c>
      <c r="Q56" s="165">
        <f>+'11生産者価格評価表'!Q56/'11生産者価格評価表'!Q$58</f>
        <v>-2.9313899390593347E-6</v>
      </c>
      <c r="R56" s="165">
        <f>+'11生産者価格評価表'!R56/'11生産者価格評価表'!R$58</f>
        <v>-5.4506903299302854E-6</v>
      </c>
      <c r="S56" s="165">
        <f>+'11生産者価格評価表'!S56/'11生産者価格評価表'!S$58</f>
        <v>-7.181276974671636E-6</v>
      </c>
      <c r="T56" s="165">
        <f>+'11生産者価格評価表'!T56/'11生産者価格評価表'!T$58</f>
        <v>-5.1341291233474525E-6</v>
      </c>
      <c r="U56" s="165">
        <f>+'11生産者価格評価表'!U56/'11生産者価格評価表'!U$58</f>
        <v>-5.5611307295445185E-6</v>
      </c>
      <c r="V56" s="165">
        <f>+'11生産者価格評価表'!V56/'11生産者価格評価表'!V$58</f>
        <v>-4.1941910454021179E-6</v>
      </c>
      <c r="W56" s="165">
        <f>+'11生産者価格評価表'!W56/'11生産者価格評価表'!W$58</f>
        <v>-4.6286224756650169E-6</v>
      </c>
      <c r="X56" s="165">
        <f>+'11生産者価格評価表'!X56/'11生産者価格評価表'!X$58</f>
        <v>-4.2341528889095891E-6</v>
      </c>
      <c r="Y56" s="165">
        <f>+'11生産者価格評価表'!Y56/'11生産者価格評価表'!Y$58</f>
        <v>-3.3035900112652419E-6</v>
      </c>
      <c r="Z56" s="165">
        <f>+'11生産者価格評価表'!Z56/'11生産者価格評価表'!Z$58</f>
        <v>-2.7715286649663442E-6</v>
      </c>
      <c r="AA56" s="165">
        <f>+'11生産者価格評価表'!AA56/'11生産者価格評価表'!AA$58</f>
        <v>-9.7474539128194679E-5</v>
      </c>
      <c r="AB56" s="165">
        <f>+'11生産者価格評価表'!AB56/'11生産者価格評価表'!AB$58</f>
        <v>-1.7764955427726831E-6</v>
      </c>
      <c r="AC56" s="165">
        <f>+'11生産者価格評価表'!AC56/'11生産者価格評価表'!AC$58</f>
        <v>-6.9544124356021407E-6</v>
      </c>
      <c r="AD56" s="165">
        <f>+'11生産者価格評価表'!AD56/'11生産者価格評価表'!AD$58</f>
        <v>-4.6308269895948282E-3</v>
      </c>
      <c r="AE56" s="165">
        <f>+'11生産者価格評価表'!AE56/'11生産者価格評価表'!AE$58</f>
        <v>-3.7468058863189449E-4</v>
      </c>
      <c r="AF56" s="165">
        <f>+'11生産者価格評価表'!AF56/'11生産者価格評価表'!AF$58</f>
        <v>-4.4327075955154317E-2</v>
      </c>
      <c r="AG56" s="165">
        <f>+'11生産者価格評価表'!AG56/'11生産者価格評価表'!AG$58</f>
        <v>-3.0964066201173539E-6</v>
      </c>
      <c r="AH56" s="165">
        <f>+'11生産者価格評価表'!AH56/'11生産者価格評価表'!AH$58</f>
        <v>-5.0144006640716234E-4</v>
      </c>
      <c r="AI56" s="165">
        <f>+'11生産者価格評価表'!AI56/'11生産者価格評価表'!AI$58</f>
        <v>-1.610002884619199E-2</v>
      </c>
      <c r="AJ56" s="165">
        <f>+'11生産者価格評価表'!AJ56/'11生産者価格評価表'!AJ$58</f>
        <v>-2.903185473933846E-4</v>
      </c>
      <c r="AK56" s="165">
        <f>+'11生産者価格評価表'!AK56/'11生産者価格評価表'!AK$58</f>
        <v>-2.6142363456345685E-3</v>
      </c>
      <c r="AL56" s="165">
        <f>+'11生産者価格評価表'!AL56/'11生産者価格評価表'!AL$58</f>
        <v>-1.2422823210802887E-5</v>
      </c>
      <c r="AM56" s="165">
        <f>+'11生産者価格評価表'!AM56/'11生産者価格評価表'!AM$58</f>
        <v>0</v>
      </c>
      <c r="AN56" s="165">
        <f>+'11生産者価格評価表'!AN56/'11生産者価格評価表'!AN$58</f>
        <v>-2.3367959195074168E-3</v>
      </c>
      <c r="AO56" s="165">
        <f>+'11生産者価格評価表'!AO56/'11生産者価格評価表'!AO$58</f>
        <v>-1.1283966135321828E-2</v>
      </c>
      <c r="AP56" s="165">
        <f>+'11生産者価格評価表'!AP56/'11生産者価格評価表'!AP$58</f>
        <v>-2.0010892248671003E-2</v>
      </c>
      <c r="AQ56" s="165">
        <f>+'11生産者価格評価表'!AQ56/'11生産者価格評価表'!AQ$58</f>
        <v>-4.3558705161615337E-5</v>
      </c>
      <c r="AR56" s="165">
        <f>+'11生産者価格評価表'!AR56/'11生産者価格評価表'!AR$58</f>
        <v>-6.0637298002001028E-6</v>
      </c>
      <c r="AS56" s="165">
        <f>+'11生産者価格評価表'!AS56/'11生産者価格評価表'!AS$58</f>
        <v>0</v>
      </c>
      <c r="AT56" s="166">
        <f>+'11生産者価格評価表'!AT56/'11生産者価格評価表'!AT$58</f>
        <v>-5.0567981603717041E-3</v>
      </c>
      <c r="AU56" s="170">
        <f>+'11生産者価格評価表'!AU56/'11生産者価格評価表'!AU$58</f>
        <v>-1.8377885145263908E-3</v>
      </c>
    </row>
    <row r="57" spans="1:47" ht="17.5" customHeight="1" thickBot="1" x14ac:dyDescent="0.25">
      <c r="B57" s="269" t="s">
        <v>119</v>
      </c>
      <c r="C57" s="270" t="s">
        <v>33</v>
      </c>
      <c r="D57" s="165">
        <f>+'11生産者価格評価表'!D57/'11生産者価格評価表'!D$58</f>
        <v>0.49042765000471406</v>
      </c>
      <c r="E57" s="165">
        <f>+'11生産者価格評価表'!E57/'11生産者価格評価表'!E$58</f>
        <v>0.68167086784299602</v>
      </c>
      <c r="F57" s="165">
        <f>+'11生産者価格評価表'!F57/'11生産者価格評価表'!F$58</f>
        <v>0.44584869675778765</v>
      </c>
      <c r="G57" s="165">
        <f>+'11生産者価格評価表'!G57/'11生産者価格評価表'!G$58</f>
        <v>0.49325192802056556</v>
      </c>
      <c r="H57" s="165">
        <f>+'11生産者価格評価表'!H57/'11生産者価格評価表'!H$58</f>
        <v>0.37283866622216477</v>
      </c>
      <c r="I57" s="165">
        <f>+'11生産者価格評価表'!I57/'11生産者価格評価表'!I$58</f>
        <v>0.40315502144705589</v>
      </c>
      <c r="J57" s="165">
        <f>+'11生産者価格評価表'!J57/'11生産者価格評価表'!J$58</f>
        <v>0.3660533516929127</v>
      </c>
      <c r="K57" s="165">
        <f>+'11生産者価格評価表'!K57/'11生産者価格評価表'!K$58</f>
        <v>0.3336341477518649</v>
      </c>
      <c r="L57" s="165">
        <f>+'11生産者価格評価表'!L57/'11生産者価格評価表'!L$58</f>
        <v>0.30670414752735486</v>
      </c>
      <c r="M57" s="165">
        <f>+'11生産者価格評価表'!M57/'11生産者価格評価表'!M$58</f>
        <v>0.35777226815765439</v>
      </c>
      <c r="N57" s="165">
        <f>+'11生産者価格評価表'!N57/'11生産者価格評価表'!N$58</f>
        <v>0.46889631012015848</v>
      </c>
      <c r="O57" s="165">
        <f>+'11生産者価格評価表'!O57/'11生産者価格評価表'!O$58</f>
        <v>0.47597342519170555</v>
      </c>
      <c r="P57" s="165">
        <f>+'11生産者価格評価表'!P57/'11生産者価格評価表'!P$58</f>
        <v>0.49883117874063265</v>
      </c>
      <c r="Q57" s="165">
        <f>+'11生産者価格評価表'!Q57/'11生産者価格評価表'!Q$58</f>
        <v>0.27292149063523513</v>
      </c>
      <c r="R57" s="165">
        <f>+'11生産者価格評価表'!R57/'11生産者価格評価表'!R$58</f>
        <v>0.16249052942555176</v>
      </c>
      <c r="S57" s="165">
        <f>+'11生産者価格評価表'!S57/'11生産者価格評価表'!S$58</f>
        <v>0.42626264802407166</v>
      </c>
      <c r="T57" s="165">
        <f>+'11生産者価格評価表'!T57/'11生産者価格評価表'!T$58</f>
        <v>0.4287860351687845</v>
      </c>
      <c r="U57" s="165">
        <f>+'11生産者価格評価表'!U57/'11生産者価格評価表'!U$58</f>
        <v>0.47101108940023206</v>
      </c>
      <c r="V57" s="165">
        <f>+'11生産者価格評価表'!V57/'11生産者価格評価表'!V$58</f>
        <v>0.37463269371919888</v>
      </c>
      <c r="W57" s="165">
        <f>+'11生産者価格評価表'!W57/'11生産者価格評価表'!W$58</f>
        <v>0.39363194119798006</v>
      </c>
      <c r="X57" s="165">
        <f>+'11生産者価格評価表'!X57/'11生産者価格評価表'!X$58</f>
        <v>0.36092871909465341</v>
      </c>
      <c r="Y57" s="165">
        <f>+'11生産者価格評価表'!Y57/'11生産者価格評価表'!Y$58</f>
        <v>0.35654655914582378</v>
      </c>
      <c r="Z57" s="165">
        <f>+'11生産者価格評価表'!Z57/'11生産者価格評価表'!Z$58</f>
        <v>0.22948713108412902</v>
      </c>
      <c r="AA57" s="165">
        <f>+'11生産者価格評価表'!AA57/'11生産者価格評価表'!AA$58</f>
        <v>0.4390949489041947</v>
      </c>
      <c r="AB57" s="165">
        <f>+'11生産者価格評価表'!AB57/'11生産者価格評価表'!AB$58</f>
        <v>0.32753425971654238</v>
      </c>
      <c r="AC57" s="165">
        <f>+'11生産者価格評価表'!AC57/'11生産者価格評価表'!AC$58</f>
        <v>0.45701477673554319</v>
      </c>
      <c r="AD57" s="165">
        <f>+'11生産者価格評価表'!AD57/'11生産者価格評価表'!AD$58</f>
        <v>0.46939977903602692</v>
      </c>
      <c r="AE57" s="165">
        <f>+'11生産者価格評価表'!AE57/'11生産者価格評価表'!AE$58</f>
        <v>0.35382626577377163</v>
      </c>
      <c r="AF57" s="165">
        <f>+'11生産者価格評価表'!AF57/'11生産者価格評価表'!AF$58</f>
        <v>0.46589148873740166</v>
      </c>
      <c r="AG57" s="165">
        <f>+'11生産者価格評価表'!AG57/'11生産者価格評価表'!AG$58</f>
        <v>0.65489309656144046</v>
      </c>
      <c r="AH57" s="165">
        <f>+'11生産者価格評価表'!AH57/'11生産者価格評価表'!AH$58</f>
        <v>0.7048241573419074</v>
      </c>
      <c r="AI57" s="165">
        <f>+'11生産者価格評価表'!AI57/'11生産者価格評価表'!AI$58</f>
        <v>0.67576256807049584</v>
      </c>
      <c r="AJ57" s="165">
        <f>+'11生産者価格評価表'!AJ57/'11生産者価格評価表'!AJ$58</f>
        <v>0.84260346938119124</v>
      </c>
      <c r="AK57" s="165">
        <f>+'11生産者価格評価表'!AK57/'11生産者価格評価表'!AK$58</f>
        <v>0.50901612131982243</v>
      </c>
      <c r="AL57" s="165">
        <f>+'11生産者価格評価表'!AL57/'11生産者価格評価表'!AL$58</f>
        <v>0.53401576042171339</v>
      </c>
      <c r="AM57" s="165">
        <f>+'11生産者価格評価表'!AM57/'11生産者価格評価表'!AM$58</f>
        <v>0.71939734004418632</v>
      </c>
      <c r="AN57" s="165">
        <f>+'11生産者価格評価表'!AN57/'11生産者価格評価表'!AN$58</f>
        <v>0.68793706431648882</v>
      </c>
      <c r="AO57" s="165">
        <f>+'11生産者価格評価表'!AO57/'11生産者価格評価表'!AO$58</f>
        <v>0.62190179402366985</v>
      </c>
      <c r="AP57" s="165">
        <f>+'11生産者価格評価表'!AP57/'11生産者価格評価表'!AP$58</f>
        <v>0.60708863687845505</v>
      </c>
      <c r="AQ57" s="165">
        <f>+'11生産者価格評価表'!AQ57/'11生産者価格評価表'!AQ$58</f>
        <v>0.62784194894874146</v>
      </c>
      <c r="AR57" s="165">
        <f>+'11生産者価格評価表'!AR57/'11生産者価格評価表'!AR$58</f>
        <v>0.53955103431179341</v>
      </c>
      <c r="AS57" s="165">
        <f>+'11生産者価格評価表'!AS57/'11生産者価格評価表'!AS$58</f>
        <v>-5.3539496086262839E-5</v>
      </c>
      <c r="AT57" s="166">
        <f>+'11生産者価格評価表'!AT57/'11生産者価格評価表'!AT$58</f>
        <v>0.411762141583083</v>
      </c>
      <c r="AU57" s="309">
        <f>+'11生産者価格評価表'!AU57/'11生産者価格評価表'!AU$58</f>
        <v>0.47169658309016282</v>
      </c>
    </row>
    <row r="58" spans="1:47" ht="17.5" customHeight="1" thickBot="1" x14ac:dyDescent="0.25">
      <c r="B58" s="38" t="s">
        <v>92</v>
      </c>
      <c r="C58" s="271" t="s">
        <v>113</v>
      </c>
      <c r="D58" s="165">
        <f>+'11生産者価格評価表'!D58/'11生産者価格評価表'!D$58</f>
        <v>1</v>
      </c>
      <c r="E58" s="165">
        <f>+'11生産者価格評価表'!E58/'11生産者価格評価表'!E$58</f>
        <v>1</v>
      </c>
      <c r="F58" s="165">
        <f>+'11生産者価格評価表'!F58/'11生産者価格評価表'!F$58</f>
        <v>1</v>
      </c>
      <c r="G58" s="165">
        <f>+'11生産者価格評価表'!G58/'11生産者価格評価表'!G$58</f>
        <v>1</v>
      </c>
      <c r="H58" s="165">
        <f>+'11生産者価格評価表'!H58/'11生産者価格評価表'!H$58</f>
        <v>1</v>
      </c>
      <c r="I58" s="165">
        <f>+'11生産者価格評価表'!I58/'11生産者価格評価表'!I$58</f>
        <v>1</v>
      </c>
      <c r="J58" s="165">
        <f>+'11生産者価格評価表'!J58/'11生産者価格評価表'!J$58</f>
        <v>1</v>
      </c>
      <c r="K58" s="165">
        <f>+'11生産者価格評価表'!K58/'11生産者価格評価表'!K$58</f>
        <v>1</v>
      </c>
      <c r="L58" s="165">
        <f>+'11生産者価格評価表'!L58/'11生産者価格評価表'!L$58</f>
        <v>1</v>
      </c>
      <c r="M58" s="165">
        <f>+'11生産者価格評価表'!M58/'11生産者価格評価表'!M$58</f>
        <v>1</v>
      </c>
      <c r="N58" s="165">
        <f>+'11生産者価格評価表'!N58/'11生産者価格評価表'!N$58</f>
        <v>1</v>
      </c>
      <c r="O58" s="165">
        <f>+'11生産者価格評価表'!O58/'11生産者価格評価表'!O$58</f>
        <v>1</v>
      </c>
      <c r="P58" s="165">
        <f>+'11生産者価格評価表'!P58/'11生産者価格評価表'!P$58</f>
        <v>1</v>
      </c>
      <c r="Q58" s="165">
        <f>+'11生産者価格評価表'!Q58/'11生産者価格評価表'!Q$58</f>
        <v>1</v>
      </c>
      <c r="R58" s="165">
        <f>+'11生産者価格評価表'!R58/'11生産者価格評価表'!R$58</f>
        <v>1</v>
      </c>
      <c r="S58" s="165">
        <f>+'11生産者価格評価表'!S58/'11生産者価格評価表'!S$58</f>
        <v>1</v>
      </c>
      <c r="T58" s="165">
        <f>+'11生産者価格評価表'!T58/'11生産者価格評価表'!T$58</f>
        <v>1</v>
      </c>
      <c r="U58" s="165">
        <f>+'11生産者価格評価表'!U58/'11生産者価格評価表'!U$58</f>
        <v>1</v>
      </c>
      <c r="V58" s="165">
        <f>+'11生産者価格評価表'!V58/'11生産者価格評価表'!V$58</f>
        <v>1</v>
      </c>
      <c r="W58" s="165">
        <f>+'11生産者価格評価表'!W58/'11生産者価格評価表'!W$58</f>
        <v>1</v>
      </c>
      <c r="X58" s="165">
        <f>+'11生産者価格評価表'!X58/'11生産者価格評価表'!X$58</f>
        <v>1</v>
      </c>
      <c r="Y58" s="165">
        <f>+'11生産者価格評価表'!Y58/'11生産者価格評価表'!Y$58</f>
        <v>1</v>
      </c>
      <c r="Z58" s="165">
        <f>+'11生産者価格評価表'!Z58/'11生産者価格評価表'!Z$58</f>
        <v>1</v>
      </c>
      <c r="AA58" s="165">
        <f>+'11生産者価格評価表'!AA58/'11生産者価格評価表'!AA$58</f>
        <v>1</v>
      </c>
      <c r="AB58" s="165">
        <f>+'11生産者価格評価表'!AB58/'11生産者価格評価表'!AB$58</f>
        <v>1</v>
      </c>
      <c r="AC58" s="165">
        <f>+'11生産者価格評価表'!AC58/'11生産者価格評価表'!AC$58</f>
        <v>1</v>
      </c>
      <c r="AD58" s="165">
        <f>+'11生産者価格評価表'!AD58/'11生産者価格評価表'!AD$58</f>
        <v>1</v>
      </c>
      <c r="AE58" s="165">
        <f>+'11生産者価格評価表'!AE58/'11生産者価格評価表'!AE$58</f>
        <v>1</v>
      </c>
      <c r="AF58" s="165">
        <f>+'11生産者価格評価表'!AF58/'11生産者価格評価表'!AF$58</f>
        <v>1</v>
      </c>
      <c r="AG58" s="165">
        <f>+'11生産者価格評価表'!AG58/'11生産者価格評価表'!AG$58</f>
        <v>1</v>
      </c>
      <c r="AH58" s="165">
        <f>+'11生産者価格評価表'!AH58/'11生産者価格評価表'!AH$58</f>
        <v>1</v>
      </c>
      <c r="AI58" s="165">
        <f>+'11生産者価格評価表'!AI58/'11生産者価格評価表'!AI$58</f>
        <v>1</v>
      </c>
      <c r="AJ58" s="165">
        <f>+'11生産者価格評価表'!AJ58/'11生産者価格評価表'!AJ$58</f>
        <v>1</v>
      </c>
      <c r="AK58" s="165">
        <f>+'11生産者価格評価表'!AK58/'11生産者価格評価表'!AK$58</f>
        <v>1</v>
      </c>
      <c r="AL58" s="165">
        <f>+'11生産者価格評価表'!AL58/'11生産者価格評価表'!AL$58</f>
        <v>1</v>
      </c>
      <c r="AM58" s="165">
        <f>+'11生産者価格評価表'!AM58/'11生産者価格評価表'!AM$58</f>
        <v>1</v>
      </c>
      <c r="AN58" s="165">
        <f>+'11生産者価格評価表'!AN58/'11生産者価格評価表'!AN$58</f>
        <v>1</v>
      </c>
      <c r="AO58" s="165">
        <f>+'11生産者価格評価表'!AO58/'11生産者価格評価表'!AO$58</f>
        <v>1</v>
      </c>
      <c r="AP58" s="165">
        <f>+'11生産者価格評価表'!AP58/'11生産者価格評価表'!AP$58</f>
        <v>1</v>
      </c>
      <c r="AQ58" s="165">
        <f>+'11生産者価格評価表'!AQ58/'11生産者価格評価表'!AQ$58</f>
        <v>1</v>
      </c>
      <c r="AR58" s="165">
        <f>+'11生産者価格評価表'!AR58/'11生産者価格評価表'!AR$58</f>
        <v>1</v>
      </c>
      <c r="AS58" s="165">
        <f>+'11生産者価格評価表'!AS58/'11生産者価格評価表'!AS$58</f>
        <v>1</v>
      </c>
      <c r="AT58" s="166">
        <f>+'11生産者価格評価表'!AT58/'11生産者価格評価表'!AT$58</f>
        <v>1</v>
      </c>
      <c r="AU58" s="171">
        <f>+'11生産者価格評価表'!AU58/'11生産者価格評価表'!AU$58</f>
        <v>1</v>
      </c>
    </row>
    <row r="59" spans="1:47" ht="17.5" customHeight="1" x14ac:dyDescent="0.2"/>
    <row r="60" spans="1:47" ht="17.5" customHeight="1" x14ac:dyDescent="0.2"/>
  </sheetData>
  <mergeCells count="1">
    <mergeCell ref="B5:C6"/>
  </mergeCells>
  <phoneticPr fontId="7"/>
  <pageMargins left="0.25" right="0.25" top="0.75" bottom="0.75" header="0.3" footer="0.3"/>
  <pageSetup paperSize="8" scale="3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X10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4.6328125" style="43" customWidth="1"/>
    <col min="2" max="2" width="4.81640625" style="43" customWidth="1"/>
    <col min="3" max="3" width="29.81640625" style="47" customWidth="1"/>
    <col min="4" max="18" width="11.6328125" style="43" customWidth="1"/>
    <col min="19" max="19" width="10.90625" style="43" customWidth="1"/>
    <col min="20" max="47" width="12.6328125" style="43"/>
    <col min="48" max="48" width="14.90625" style="43" bestFit="1" customWidth="1"/>
    <col min="49" max="49" width="13.54296875" style="43" bestFit="1" customWidth="1"/>
    <col min="50" max="16384" width="12.6328125" style="43"/>
  </cols>
  <sheetData>
    <row r="1" spans="1:50" ht="14" customHeight="1" x14ac:dyDescent="0.4">
      <c r="D1" s="60"/>
      <c r="AV1" s="43">
        <f>+AV2-AV6</f>
        <v>-32153982.741599306</v>
      </c>
      <c r="AW1" s="43">
        <f>+AW2-AW6</f>
        <v>8202336.7774227411</v>
      </c>
    </row>
    <row r="2" spans="1:50" ht="15" customHeight="1" x14ac:dyDescent="0.35">
      <c r="D2" s="162"/>
      <c r="AV2" s="43">
        <v>78980252</v>
      </c>
      <c r="AW2" s="43">
        <v>78980252</v>
      </c>
    </row>
    <row r="3" spans="1:50" s="41" customFormat="1" ht="7.5" customHeight="1" x14ac:dyDescent="0.35">
      <c r="A3" s="40"/>
      <c r="B3" s="40"/>
      <c r="C3" s="64"/>
      <c r="D3" s="40"/>
      <c r="E3" s="40"/>
      <c r="F3" s="40"/>
      <c r="G3" s="40"/>
      <c r="H3" s="40"/>
      <c r="I3" s="40"/>
      <c r="J3" s="40"/>
      <c r="K3" s="40"/>
      <c r="L3" s="40"/>
      <c r="M3" s="40"/>
      <c r="N3" s="40"/>
      <c r="O3" s="40"/>
      <c r="P3" s="40"/>
      <c r="Q3" s="40"/>
      <c r="R3" s="40"/>
      <c r="S3" s="40"/>
    </row>
    <row r="4" spans="1:50" ht="7.5" customHeight="1" thickBot="1" x14ac:dyDescent="0.4">
      <c r="A4" s="42"/>
      <c r="B4" s="42"/>
      <c r="C4" s="58"/>
      <c r="D4" s="42"/>
      <c r="E4" s="42"/>
      <c r="F4" s="42"/>
      <c r="G4" s="42"/>
      <c r="H4" s="42"/>
      <c r="I4" s="42"/>
      <c r="J4" s="42"/>
      <c r="K4" s="42"/>
      <c r="L4" s="42"/>
      <c r="M4" s="42"/>
      <c r="N4" s="42"/>
      <c r="O4" s="42"/>
      <c r="P4" s="42"/>
      <c r="Q4" s="42"/>
      <c r="R4" s="42"/>
      <c r="S4" s="42"/>
    </row>
    <row r="5" spans="1:50" s="45" customFormat="1" ht="17.5" customHeight="1" x14ac:dyDescent="0.35">
      <c r="A5" s="44"/>
      <c r="B5" s="787" t="s">
        <v>335</v>
      </c>
      <c r="C5" s="788"/>
      <c r="D5" s="264" t="s">
        <v>39</v>
      </c>
      <c r="E5" s="264" t="s">
        <v>228</v>
      </c>
      <c r="F5" s="264" t="s">
        <v>230</v>
      </c>
      <c r="G5" s="264" t="s">
        <v>40</v>
      </c>
      <c r="H5" s="264" t="s">
        <v>41</v>
      </c>
      <c r="I5" s="264" t="s">
        <v>42</v>
      </c>
      <c r="J5" s="264" t="s">
        <v>43</v>
      </c>
      <c r="K5" s="264" t="s">
        <v>44</v>
      </c>
      <c r="L5" s="264" t="s">
        <v>45</v>
      </c>
      <c r="M5" s="264" t="s">
        <v>46</v>
      </c>
      <c r="N5" s="264" t="s">
        <v>233</v>
      </c>
      <c r="O5" s="264" t="s">
        <v>235</v>
      </c>
      <c r="P5" s="264" t="s">
        <v>47</v>
      </c>
      <c r="Q5" s="264" t="s">
        <v>48</v>
      </c>
      <c r="R5" s="264" t="s">
        <v>49</v>
      </c>
      <c r="S5" s="264" t="s">
        <v>50</v>
      </c>
      <c r="T5" s="264" t="s">
        <v>51</v>
      </c>
      <c r="U5" s="264" t="s">
        <v>52</v>
      </c>
      <c r="V5" s="264" t="s">
        <v>53</v>
      </c>
      <c r="W5" s="264" t="s">
        <v>54</v>
      </c>
      <c r="X5" s="264" t="s">
        <v>55</v>
      </c>
      <c r="Y5" s="264" t="s">
        <v>56</v>
      </c>
      <c r="Z5" s="264" t="s">
        <v>57</v>
      </c>
      <c r="AA5" s="264" t="s">
        <v>239</v>
      </c>
      <c r="AB5" s="264" t="s">
        <v>241</v>
      </c>
      <c r="AC5" s="264" t="s">
        <v>58</v>
      </c>
      <c r="AD5" s="264" t="s">
        <v>59</v>
      </c>
      <c r="AE5" s="264" t="s">
        <v>60</v>
      </c>
      <c r="AF5" s="264" t="s">
        <v>61</v>
      </c>
      <c r="AG5" s="264" t="s">
        <v>62</v>
      </c>
      <c r="AH5" s="264" t="s">
        <v>63</v>
      </c>
      <c r="AI5" s="264" t="s">
        <v>64</v>
      </c>
      <c r="AJ5" s="264" t="s">
        <v>65</v>
      </c>
      <c r="AK5" s="264" t="s">
        <v>66</v>
      </c>
      <c r="AL5" s="264" t="s">
        <v>67</v>
      </c>
      <c r="AM5" s="264" t="s">
        <v>68</v>
      </c>
      <c r="AN5" s="264" t="s">
        <v>69</v>
      </c>
      <c r="AO5" s="264" t="s">
        <v>70</v>
      </c>
      <c r="AP5" s="264" t="s">
        <v>71</v>
      </c>
      <c r="AQ5" s="264" t="s">
        <v>72</v>
      </c>
      <c r="AR5" s="264" t="s">
        <v>73</v>
      </c>
      <c r="AS5" s="264" t="s">
        <v>74</v>
      </c>
      <c r="AT5" s="266" t="s">
        <v>75</v>
      </c>
    </row>
    <row r="6" spans="1:50" s="36" customFormat="1" ht="44.5" customHeight="1" thickBot="1" x14ac:dyDescent="0.25">
      <c r="A6" s="46"/>
      <c r="B6" s="789"/>
      <c r="C6" s="790"/>
      <c r="D6" s="267" t="s">
        <v>227</v>
      </c>
      <c r="E6" s="267" t="s">
        <v>246</v>
      </c>
      <c r="F6" s="267" t="s">
        <v>247</v>
      </c>
      <c r="G6" s="267" t="s">
        <v>93</v>
      </c>
      <c r="H6" s="267" t="s">
        <v>94</v>
      </c>
      <c r="I6" s="267" t="s">
        <v>95</v>
      </c>
      <c r="J6" s="267" t="s">
        <v>248</v>
      </c>
      <c r="K6" s="267" t="s">
        <v>97</v>
      </c>
      <c r="L6" s="267" t="s">
        <v>98</v>
      </c>
      <c r="M6" s="267" t="s">
        <v>249</v>
      </c>
      <c r="N6" s="267" t="s">
        <v>234</v>
      </c>
      <c r="O6" s="267" t="s">
        <v>236</v>
      </c>
      <c r="P6" s="267" t="s">
        <v>250</v>
      </c>
      <c r="Q6" s="267" t="s">
        <v>99</v>
      </c>
      <c r="R6" s="267" t="s">
        <v>100</v>
      </c>
      <c r="S6" s="267" t="s">
        <v>101</v>
      </c>
      <c r="T6" s="267" t="s">
        <v>1</v>
      </c>
      <c r="U6" s="267" t="s">
        <v>2</v>
      </c>
      <c r="V6" s="267" t="s">
        <v>3</v>
      </c>
      <c r="W6" s="267" t="s">
        <v>102</v>
      </c>
      <c r="X6" s="267" t="s">
        <v>103</v>
      </c>
      <c r="Y6" s="267" t="s">
        <v>126</v>
      </c>
      <c r="Z6" s="267" t="s">
        <v>251</v>
      </c>
      <c r="AA6" s="267" t="s">
        <v>240</v>
      </c>
      <c r="AB6" s="267" t="s">
        <v>252</v>
      </c>
      <c r="AC6" s="267" t="s">
        <v>253</v>
      </c>
      <c r="AD6" s="267" t="s">
        <v>104</v>
      </c>
      <c r="AE6" s="267" t="s">
        <v>254</v>
      </c>
      <c r="AF6" s="267" t="s">
        <v>5</v>
      </c>
      <c r="AG6" s="267" t="s">
        <v>6</v>
      </c>
      <c r="AH6" s="267" t="s">
        <v>105</v>
      </c>
      <c r="AI6" s="267" t="s">
        <v>7</v>
      </c>
      <c r="AJ6" s="267" t="s">
        <v>106</v>
      </c>
      <c r="AK6" s="267" t="s">
        <v>107</v>
      </c>
      <c r="AL6" s="267" t="s">
        <v>108</v>
      </c>
      <c r="AM6" s="267" t="s">
        <v>8</v>
      </c>
      <c r="AN6" s="267" t="s">
        <v>109</v>
      </c>
      <c r="AO6" s="267" t="s">
        <v>110</v>
      </c>
      <c r="AP6" s="267" t="s">
        <v>255</v>
      </c>
      <c r="AQ6" s="267" t="s">
        <v>256</v>
      </c>
      <c r="AR6" s="267" t="s">
        <v>257</v>
      </c>
      <c r="AS6" s="267" t="s">
        <v>258</v>
      </c>
      <c r="AT6" s="168" t="s">
        <v>259</v>
      </c>
      <c r="AV6" s="36">
        <f>SUM(AV7:AV49)</f>
        <v>111134234.74159931</v>
      </c>
      <c r="AW6" s="36">
        <f>SUM(AW7:AW49)</f>
        <v>70777915.222577259</v>
      </c>
      <c r="AX6" s="491">
        <f>+AW6/AV6</f>
        <v>0.63686869655551748</v>
      </c>
    </row>
    <row r="7" spans="1:50" ht="15.5" customHeight="1" x14ac:dyDescent="0.35">
      <c r="A7" s="63">
        <v>1</v>
      </c>
      <c r="B7" s="184" t="s">
        <v>39</v>
      </c>
      <c r="C7" s="167" t="s">
        <v>227</v>
      </c>
      <c r="D7" s="314">
        <f t="array" ref="D7:AT49">MINVERSE('15I'!D7:AT49-MMULT('15I'!D7:AT49-'16Ḿ'!D7:AT49,'12投入係数表'!D7:AT49))</f>
        <v>1.0454739635172658</v>
      </c>
      <c r="E7" s="315">
        <v>9.8671397527705157E-4</v>
      </c>
      <c r="F7" s="315">
        <v>2.4459285525784908E-3</v>
      </c>
      <c r="G7" s="315">
        <v>6.1711146741102755E-5</v>
      </c>
      <c r="H7" s="315">
        <v>5.8761751260902183E-2</v>
      </c>
      <c r="I7" s="315">
        <v>5.746858175164282E-3</v>
      </c>
      <c r="J7" s="315">
        <v>1.9447168500265916E-4</v>
      </c>
      <c r="K7" s="315">
        <v>6.3155912019174335E-4</v>
      </c>
      <c r="L7" s="315">
        <v>3.3307254557483789E-6</v>
      </c>
      <c r="M7" s="315">
        <v>3.9994179855850736E-5</v>
      </c>
      <c r="N7" s="315">
        <v>2.1112183367638065E-2</v>
      </c>
      <c r="O7" s="315">
        <v>5.0427292227390246E-5</v>
      </c>
      <c r="P7" s="315">
        <v>1.9382975344005204E-4</v>
      </c>
      <c r="Q7" s="315">
        <v>2.0731433151358895E-5</v>
      </c>
      <c r="R7" s="315">
        <v>2.6497521001571947E-5</v>
      </c>
      <c r="S7" s="315">
        <v>3.4371944750601454E-5</v>
      </c>
      <c r="T7" s="315">
        <v>1.1013801770655052E-4</v>
      </c>
      <c r="U7" s="315">
        <v>7.1017602404382794E-5</v>
      </c>
      <c r="V7" s="315">
        <v>1.6199812360130687E-4</v>
      </c>
      <c r="W7" s="315">
        <v>5.9180105909465597E-5</v>
      </c>
      <c r="X7" s="315">
        <v>1.0719710278754421E-4</v>
      </c>
      <c r="Y7" s="315">
        <v>8.0883443384142503E-5</v>
      </c>
      <c r="Z7" s="315">
        <v>2.1052922523040159E-4</v>
      </c>
      <c r="AA7" s="315">
        <v>1.4917554570246443E-5</v>
      </c>
      <c r="AB7" s="315">
        <v>1.9946339054481563E-4</v>
      </c>
      <c r="AC7" s="315">
        <v>7.2004188800824738E-4</v>
      </c>
      <c r="AD7" s="315">
        <v>4.6396163777513521E-4</v>
      </c>
      <c r="AE7" s="315">
        <v>1.599818419986202E-5</v>
      </c>
      <c r="AF7" s="315">
        <v>5.4129659723220704E-5</v>
      </c>
      <c r="AG7" s="315">
        <v>1.3825996707748738E-4</v>
      </c>
      <c r="AH7" s="315">
        <v>6.8746607556740563E-5</v>
      </c>
      <c r="AI7" s="315">
        <v>2.7645453077359888E-5</v>
      </c>
      <c r="AJ7" s="315">
        <v>9.9227934624640685E-6</v>
      </c>
      <c r="AK7" s="315">
        <v>6.6573249015304593E-5</v>
      </c>
      <c r="AL7" s="315">
        <v>8.4459995864710261E-5</v>
      </c>
      <c r="AM7" s="315">
        <v>4.7173408017464898E-5</v>
      </c>
      <c r="AN7" s="315">
        <v>1.0871167348925626E-3</v>
      </c>
      <c r="AO7" s="315">
        <v>1.2203393453453447E-3</v>
      </c>
      <c r="AP7" s="315">
        <v>1.0597458843170648E-3</v>
      </c>
      <c r="AQ7" s="315">
        <v>1.093026943365821E-4</v>
      </c>
      <c r="AR7" s="315">
        <v>9.4471171775671343E-3</v>
      </c>
      <c r="AS7" s="315">
        <v>1.8049969189161153E-4</v>
      </c>
      <c r="AT7" s="316">
        <v>1.056959212758195E-4</v>
      </c>
      <c r="AV7" s="43">
        <f t="array" ref="AV7:AV49">MMULT(D7:AT49,'11生産者価格評価表'!BM7:BM49)</f>
        <v>560780.45088726096</v>
      </c>
      <c r="AW7" s="43">
        <f t="array" ref="AW7:AW49">MMULT(D58:AT100,'11生産者価格評価表'!BM7:BM49)</f>
        <v>229318.72428933697</v>
      </c>
    </row>
    <row r="8" spans="1:50" ht="15.5" customHeight="1" x14ac:dyDescent="0.35">
      <c r="A8" s="63">
        <v>2</v>
      </c>
      <c r="B8" s="184" t="s">
        <v>228</v>
      </c>
      <c r="C8" s="167" t="s">
        <v>229</v>
      </c>
      <c r="D8" s="317">
        <v>4.6610792075526651E-5</v>
      </c>
      <c r="E8" s="318">
        <v>1.0149858123247997</v>
      </c>
      <c r="F8" s="318">
        <v>1.9635087357788959E-5</v>
      </c>
      <c r="G8" s="318">
        <v>3.3571850351690515E-6</v>
      </c>
      <c r="H8" s="318">
        <v>6.0175739540238685E-5</v>
      </c>
      <c r="I8" s="318">
        <v>8.5384244082768246E-6</v>
      </c>
      <c r="J8" s="318">
        <v>2.6228435937103996E-3</v>
      </c>
      <c r="K8" s="318">
        <v>3.5743405083346295E-5</v>
      </c>
      <c r="L8" s="318">
        <v>2.4035674821544608E-7</v>
      </c>
      <c r="M8" s="318">
        <v>7.5330715284064987E-6</v>
      </c>
      <c r="N8" s="318">
        <v>6.6919361935755595E-6</v>
      </c>
      <c r="O8" s="318">
        <v>5.0611109119104222E-5</v>
      </c>
      <c r="P8" s="318">
        <v>1.3674202412596517E-5</v>
      </c>
      <c r="Q8" s="318">
        <v>1.534223102022015E-6</v>
      </c>
      <c r="R8" s="318">
        <v>3.864562176113595E-6</v>
      </c>
      <c r="S8" s="318">
        <v>4.7738104095580023E-6</v>
      </c>
      <c r="T8" s="318">
        <v>2.5486152078352175E-6</v>
      </c>
      <c r="U8" s="318">
        <v>2.8094122044683431E-6</v>
      </c>
      <c r="V8" s="318">
        <v>4.8346507580906054E-6</v>
      </c>
      <c r="W8" s="318">
        <v>4.8816712755833968E-6</v>
      </c>
      <c r="X8" s="318">
        <v>6.7532113080779117E-6</v>
      </c>
      <c r="Y8" s="318">
        <v>5.2959257051938053E-6</v>
      </c>
      <c r="Z8" s="318">
        <v>2.3425966226156283E-6</v>
      </c>
      <c r="AA8" s="318">
        <v>1.3162813155372843E-6</v>
      </c>
      <c r="AB8" s="318">
        <v>3.5803391225116614E-6</v>
      </c>
      <c r="AC8" s="318">
        <v>9.4371662100819722E-5</v>
      </c>
      <c r="AD8" s="318">
        <v>4.5383934044792089E-5</v>
      </c>
      <c r="AE8" s="318">
        <v>2.8381756416511416E-6</v>
      </c>
      <c r="AF8" s="318">
        <v>5.1453814201643911E-6</v>
      </c>
      <c r="AG8" s="318">
        <v>4.7455684359032894E-6</v>
      </c>
      <c r="AH8" s="318">
        <v>7.6415581159766405E-6</v>
      </c>
      <c r="AI8" s="318">
        <v>6.1206330737971964E-6</v>
      </c>
      <c r="AJ8" s="318">
        <v>1.0493246326657144E-6</v>
      </c>
      <c r="AK8" s="318">
        <v>3.8190804333347966E-6</v>
      </c>
      <c r="AL8" s="318">
        <v>1.3046117166774121E-5</v>
      </c>
      <c r="AM8" s="318">
        <v>3.5639718766301321E-6</v>
      </c>
      <c r="AN8" s="318">
        <v>1.3578339470984459E-5</v>
      </c>
      <c r="AO8" s="318">
        <v>1.3270251399477226E-5</v>
      </c>
      <c r="AP8" s="318">
        <v>1.7357580987243524E-5</v>
      </c>
      <c r="AQ8" s="318">
        <v>4.4807878651765918E-6</v>
      </c>
      <c r="AR8" s="318">
        <v>1.1306803505615535E-4</v>
      </c>
      <c r="AS8" s="318">
        <v>3.1092348909793425E-4</v>
      </c>
      <c r="AT8" s="319">
        <v>3.5070377229966968E-6</v>
      </c>
      <c r="AV8" s="43">
        <v>8537.9240491156033</v>
      </c>
      <c r="AW8" s="43">
        <v>1743.4285371666681</v>
      </c>
    </row>
    <row r="9" spans="1:50" ht="15.5" customHeight="1" x14ac:dyDescent="0.35">
      <c r="A9" s="63">
        <v>3</v>
      </c>
      <c r="B9" s="184" t="s">
        <v>230</v>
      </c>
      <c r="C9" s="167" t="s">
        <v>231</v>
      </c>
      <c r="D9" s="317">
        <v>1.4748416299071665E-4</v>
      </c>
      <c r="E9" s="318">
        <v>2.5210914319191621E-5</v>
      </c>
      <c r="F9" s="318">
        <v>1.0331973633110365</v>
      </c>
      <c r="G9" s="318">
        <v>1.4282223451991851E-6</v>
      </c>
      <c r="H9" s="318">
        <v>4.1931757498768459E-3</v>
      </c>
      <c r="I9" s="318">
        <v>5.6742824476767323E-6</v>
      </c>
      <c r="J9" s="318">
        <v>4.0507564239888706E-6</v>
      </c>
      <c r="K9" s="318">
        <v>2.0949050724150133E-5</v>
      </c>
      <c r="L9" s="318">
        <v>1.9059532449063097E-7</v>
      </c>
      <c r="M9" s="318">
        <v>1.3167685205623223E-6</v>
      </c>
      <c r="N9" s="318">
        <v>4.0772136425044579E-6</v>
      </c>
      <c r="O9" s="318">
        <v>3.6382443145004832E-6</v>
      </c>
      <c r="P9" s="318">
        <v>2.1828803873041136E-6</v>
      </c>
      <c r="Q9" s="318">
        <v>1.3988337810966163E-6</v>
      </c>
      <c r="R9" s="318">
        <v>4.3093559621506337E-6</v>
      </c>
      <c r="S9" s="318">
        <v>1.2527964306953284E-6</v>
      </c>
      <c r="T9" s="318">
        <v>8.1683419110002644E-7</v>
      </c>
      <c r="U9" s="318">
        <v>1.0428267419328159E-6</v>
      </c>
      <c r="V9" s="318">
        <v>1.0769279113333337E-6</v>
      </c>
      <c r="W9" s="318">
        <v>1.1711612614875586E-6</v>
      </c>
      <c r="X9" s="318">
        <v>1.0067756475837473E-6</v>
      </c>
      <c r="Y9" s="318">
        <v>1.5638812289441604E-6</v>
      </c>
      <c r="Z9" s="318">
        <v>7.8191028500456913E-7</v>
      </c>
      <c r="AA9" s="318">
        <v>7.3720220028641238E-7</v>
      </c>
      <c r="AB9" s="318">
        <v>9.0372176142060488E-7</v>
      </c>
      <c r="AC9" s="318">
        <v>2.7848997035209705E-4</v>
      </c>
      <c r="AD9" s="318">
        <v>1.3259848291556442E-6</v>
      </c>
      <c r="AE9" s="318">
        <v>1.3098313320459194E-6</v>
      </c>
      <c r="AF9" s="318">
        <v>1.8205450055329697E-6</v>
      </c>
      <c r="AG9" s="318">
        <v>1.0791392578259983E-6</v>
      </c>
      <c r="AH9" s="318">
        <v>2.0678962528850856E-6</v>
      </c>
      <c r="AI9" s="318">
        <v>2.4899087712472487E-6</v>
      </c>
      <c r="AJ9" s="318">
        <v>6.9327146352561563E-7</v>
      </c>
      <c r="AK9" s="318">
        <v>3.0780502226421529E-6</v>
      </c>
      <c r="AL9" s="318">
        <v>9.4615336825072321E-6</v>
      </c>
      <c r="AM9" s="318">
        <v>3.1819281479495317E-6</v>
      </c>
      <c r="AN9" s="318">
        <v>2.802082890345279E-5</v>
      </c>
      <c r="AO9" s="318">
        <v>1.8237083982150401E-4</v>
      </c>
      <c r="AP9" s="318">
        <v>9.0835864646829938E-6</v>
      </c>
      <c r="AQ9" s="318">
        <v>2.7261092800721175E-6</v>
      </c>
      <c r="AR9" s="318">
        <v>1.2711563316461928E-3</v>
      </c>
      <c r="AS9" s="318">
        <v>1.3285927135358189E-5</v>
      </c>
      <c r="AT9" s="319">
        <v>7.6899536868506896E-6</v>
      </c>
      <c r="AV9" s="43">
        <v>54571.617974387271</v>
      </c>
      <c r="AW9" s="43">
        <v>18183.579117049667</v>
      </c>
    </row>
    <row r="10" spans="1:50" ht="15.5" customHeight="1" x14ac:dyDescent="0.35">
      <c r="A10" s="63">
        <v>4</v>
      </c>
      <c r="B10" s="184" t="s">
        <v>40</v>
      </c>
      <c r="C10" s="167" t="s">
        <v>93</v>
      </c>
      <c r="D10" s="317">
        <v>5.3939300769548346E-5</v>
      </c>
      <c r="E10" s="318">
        <v>3.6122578614054806E-5</v>
      </c>
      <c r="F10" s="318">
        <v>1.2596061443272561E-4</v>
      </c>
      <c r="G10" s="318">
        <v>1.0001456530900894</v>
      </c>
      <c r="H10" s="318">
        <v>4.8126397841193643E-5</v>
      </c>
      <c r="I10" s="318">
        <v>7.0606947356816131E-5</v>
      </c>
      <c r="J10" s="318">
        <v>9.5216451838547552E-5</v>
      </c>
      <c r="K10" s="318">
        <v>1.5824876328761141E-4</v>
      </c>
      <c r="L10" s="318">
        <v>4.6843714896502566E-3</v>
      </c>
      <c r="M10" s="318">
        <v>6.0372805866294401E-5</v>
      </c>
      <c r="N10" s="318">
        <v>6.430055522880021E-5</v>
      </c>
      <c r="O10" s="318">
        <v>5.8854573977491797E-4</v>
      </c>
      <c r="P10" s="318">
        <v>4.9408646065623313E-4</v>
      </c>
      <c r="Q10" s="318">
        <v>4.7225332866057299E-4</v>
      </c>
      <c r="R10" s="318">
        <v>1.4799942724233456E-4</v>
      </c>
      <c r="S10" s="318">
        <v>1.0381259060463348E-4</v>
      </c>
      <c r="T10" s="318">
        <v>5.2088444332685818E-5</v>
      </c>
      <c r="U10" s="318">
        <v>5.4693041826979861E-5</v>
      </c>
      <c r="V10" s="318">
        <v>3.2151620789334378E-5</v>
      </c>
      <c r="W10" s="318">
        <v>5.9654907448184705E-5</v>
      </c>
      <c r="X10" s="318">
        <v>3.9511319217861876E-5</v>
      </c>
      <c r="Y10" s="318">
        <v>2.5947040442635258E-5</v>
      </c>
      <c r="Z10" s="318">
        <v>5.2594366535043655E-5</v>
      </c>
      <c r="AA10" s="318">
        <v>4.7665198315242827E-5</v>
      </c>
      <c r="AB10" s="318">
        <v>7.1780003908859599E-5</v>
      </c>
      <c r="AC10" s="318">
        <v>5.5989893230395162E-5</v>
      </c>
      <c r="AD10" s="318">
        <v>1.0379553304866219E-4</v>
      </c>
      <c r="AE10" s="318">
        <v>2.8456827041377759E-3</v>
      </c>
      <c r="AF10" s="318">
        <v>1.0182106435874086E-4</v>
      </c>
      <c r="AG10" s="318">
        <v>1.2393032267723691E-4</v>
      </c>
      <c r="AH10" s="318">
        <v>3.7336485547900277E-5</v>
      </c>
      <c r="AI10" s="318">
        <v>1.7524646741650445E-5</v>
      </c>
      <c r="AJ10" s="318">
        <v>8.1343262044132521E-6</v>
      </c>
      <c r="AK10" s="318">
        <v>2.1083281031260325E-4</v>
      </c>
      <c r="AL10" s="318">
        <v>2.0319771865555734E-5</v>
      </c>
      <c r="AM10" s="318">
        <v>4.1956522238699323E-5</v>
      </c>
      <c r="AN10" s="318">
        <v>3.3977017551311299E-5</v>
      </c>
      <c r="AO10" s="318">
        <v>2.9020954098528058E-5</v>
      </c>
      <c r="AP10" s="318">
        <v>2.4072085490430598E-5</v>
      </c>
      <c r="AQ10" s="318">
        <v>1.9082225714455564E-5</v>
      </c>
      <c r="AR10" s="318">
        <v>6.869392529293094E-5</v>
      </c>
      <c r="AS10" s="318">
        <v>3.0229319851930889E-5</v>
      </c>
      <c r="AT10" s="319">
        <v>7.2345826117419413E-5</v>
      </c>
      <c r="AV10" s="43">
        <v>31589.111278956989</v>
      </c>
      <c r="AW10" s="43">
        <v>7626.7018912864087</v>
      </c>
    </row>
    <row r="11" spans="1:50" ht="15.5" customHeight="1" x14ac:dyDescent="0.35">
      <c r="A11" s="63">
        <v>5</v>
      </c>
      <c r="B11" s="184" t="s">
        <v>41</v>
      </c>
      <c r="C11" s="167" t="s">
        <v>94</v>
      </c>
      <c r="D11" s="317">
        <v>3.7721261259749742E-2</v>
      </c>
      <c r="E11" s="318">
        <v>6.3013834797458106E-3</v>
      </c>
      <c r="F11" s="318">
        <v>4.4139838099791315E-2</v>
      </c>
      <c r="G11" s="318">
        <v>5.0655923009176721E-5</v>
      </c>
      <c r="H11" s="318">
        <v>1.0780674426537971</v>
      </c>
      <c r="I11" s="318">
        <v>1.1481592782140542E-3</v>
      </c>
      <c r="J11" s="318">
        <v>6.357332588090215E-4</v>
      </c>
      <c r="K11" s="318">
        <v>2.9018186964571099E-3</v>
      </c>
      <c r="L11" s="318">
        <v>6.7346260598035899E-6</v>
      </c>
      <c r="M11" s="318">
        <v>1.17048503717637E-4</v>
      </c>
      <c r="N11" s="318">
        <v>8.524402237736256E-4</v>
      </c>
      <c r="O11" s="318">
        <v>3.4829835283368147E-4</v>
      </c>
      <c r="P11" s="318">
        <v>2.4385030095109173E-4</v>
      </c>
      <c r="Q11" s="318">
        <v>2.6961582499051108E-5</v>
      </c>
      <c r="R11" s="318">
        <v>4.1353863240265188E-5</v>
      </c>
      <c r="S11" s="318">
        <v>2.9806510011913614E-5</v>
      </c>
      <c r="T11" s="318">
        <v>3.2796854258256265E-5</v>
      </c>
      <c r="U11" s="318">
        <v>2.7734638498326509E-5</v>
      </c>
      <c r="V11" s="318">
        <v>3.7953408957115141E-5</v>
      </c>
      <c r="W11" s="318">
        <v>3.6287543682752464E-5</v>
      </c>
      <c r="X11" s="318">
        <v>3.7361659113740017E-5</v>
      </c>
      <c r="Y11" s="318">
        <v>3.6417567392672045E-5</v>
      </c>
      <c r="Z11" s="318">
        <v>3.4212807738168286E-5</v>
      </c>
      <c r="AA11" s="318">
        <v>1.8298490054417585E-5</v>
      </c>
      <c r="AB11" s="318">
        <v>3.7484793892703491E-5</v>
      </c>
      <c r="AC11" s="318">
        <v>1.2633676798743244E-3</v>
      </c>
      <c r="AD11" s="318">
        <v>7.1907114239180874E-5</v>
      </c>
      <c r="AE11" s="318">
        <v>2.8031087036784175E-5</v>
      </c>
      <c r="AF11" s="318">
        <v>6.969130103714578E-5</v>
      </c>
      <c r="AG11" s="318">
        <v>4.1723187649604683E-5</v>
      </c>
      <c r="AH11" s="318">
        <v>1.0418908056424369E-4</v>
      </c>
      <c r="AI11" s="318">
        <v>4.3796971428711586E-5</v>
      </c>
      <c r="AJ11" s="318">
        <v>2.4816881243995082E-5</v>
      </c>
      <c r="AK11" s="318">
        <v>1.099559993938103E-4</v>
      </c>
      <c r="AL11" s="318">
        <v>2.7356008607159641E-4</v>
      </c>
      <c r="AM11" s="318">
        <v>1.2499901594049343E-4</v>
      </c>
      <c r="AN11" s="318">
        <v>2.3220090582660624E-3</v>
      </c>
      <c r="AO11" s="318">
        <v>3.3072306064406529E-3</v>
      </c>
      <c r="AP11" s="318">
        <v>6.6471135218845289E-4</v>
      </c>
      <c r="AQ11" s="318">
        <v>7.5431633569422041E-5</v>
      </c>
      <c r="AR11" s="318">
        <v>4.3786601440372053E-2</v>
      </c>
      <c r="AS11" s="318">
        <v>1.6399087156016492E-4</v>
      </c>
      <c r="AT11" s="319">
        <v>1.1737332977065367E-3</v>
      </c>
      <c r="AV11" s="43">
        <v>2543868.5198532152</v>
      </c>
      <c r="AW11" s="43">
        <v>863563.67486979952</v>
      </c>
    </row>
    <row r="12" spans="1:50" ht="15.5" customHeight="1" x14ac:dyDescent="0.35">
      <c r="A12" s="63">
        <v>6</v>
      </c>
      <c r="B12" s="184" t="s">
        <v>42</v>
      </c>
      <c r="C12" s="167" t="s">
        <v>95</v>
      </c>
      <c r="D12" s="317">
        <v>5.3016456150258321E-4</v>
      </c>
      <c r="E12" s="318">
        <v>1.8658479415718487E-4</v>
      </c>
      <c r="F12" s="318">
        <v>1.807346327873319E-3</v>
      </c>
      <c r="G12" s="318">
        <v>5.4411581790184593E-4</v>
      </c>
      <c r="H12" s="318">
        <v>2.3545423241365826E-4</v>
      </c>
      <c r="I12" s="318">
        <v>1.0262611888129476</v>
      </c>
      <c r="J12" s="318">
        <v>7.2919269895186354E-4</v>
      </c>
      <c r="K12" s="318">
        <v>2.2906411871434604E-4</v>
      </c>
      <c r="L12" s="318">
        <v>1.6395349597426909E-5</v>
      </c>
      <c r="M12" s="318">
        <v>1.9443599697197762E-4</v>
      </c>
      <c r="N12" s="318">
        <v>2.4975132882580483E-3</v>
      </c>
      <c r="O12" s="318">
        <v>6.1765685120621842E-4</v>
      </c>
      <c r="P12" s="318">
        <v>6.1205970099437439E-4</v>
      </c>
      <c r="Q12" s="318">
        <v>1.0171742146336971E-4</v>
      </c>
      <c r="R12" s="318">
        <v>1.9844254295970956E-4</v>
      </c>
      <c r="S12" s="318">
        <v>2.1605126942114721E-4</v>
      </c>
      <c r="T12" s="318">
        <v>2.2539078552751314E-4</v>
      </c>
      <c r="U12" s="318">
        <v>2.0052292723045424E-4</v>
      </c>
      <c r="V12" s="318">
        <v>2.402339470962974E-4</v>
      </c>
      <c r="W12" s="318">
        <v>5.7594102157419291E-4</v>
      </c>
      <c r="X12" s="318">
        <v>3.5269426188774236E-4</v>
      </c>
      <c r="Y12" s="318">
        <v>2.9495968862489313E-4</v>
      </c>
      <c r="Z12" s="318">
        <v>3.6378811902206107E-4</v>
      </c>
      <c r="AA12" s="318">
        <v>1.2948460924458059E-4</v>
      </c>
      <c r="AB12" s="318">
        <v>2.1325658610426312E-4</v>
      </c>
      <c r="AC12" s="318">
        <v>5.2265794383247392E-4</v>
      </c>
      <c r="AD12" s="318">
        <v>4.6061793886972152E-4</v>
      </c>
      <c r="AE12" s="318">
        <v>6.1801869145049483E-5</v>
      </c>
      <c r="AF12" s="318">
        <v>2.3461696418655418E-4</v>
      </c>
      <c r="AG12" s="318">
        <v>3.0538313470414449E-4</v>
      </c>
      <c r="AH12" s="318">
        <v>5.3294328346002718E-4</v>
      </c>
      <c r="AI12" s="318">
        <v>2.417149313754711E-4</v>
      </c>
      <c r="AJ12" s="318">
        <v>2.9505301768968175E-5</v>
      </c>
      <c r="AK12" s="318">
        <v>2.7683645444068482E-4</v>
      </c>
      <c r="AL12" s="318">
        <v>2.0798267735307809E-4</v>
      </c>
      <c r="AM12" s="318">
        <v>5.1390093601781965E-4</v>
      </c>
      <c r="AN12" s="318">
        <v>1.2311350135720832E-4</v>
      </c>
      <c r="AO12" s="318">
        <v>3.9838653813091703E-4</v>
      </c>
      <c r="AP12" s="318">
        <v>2.820536362235873E-3</v>
      </c>
      <c r="AQ12" s="318">
        <v>2.8803404220330547E-4</v>
      </c>
      <c r="AR12" s="318">
        <v>5.3136593446484459E-4</v>
      </c>
      <c r="AS12" s="318">
        <v>2.5071177022898909E-3</v>
      </c>
      <c r="AT12" s="319">
        <v>2.5113178464852154E-4</v>
      </c>
      <c r="AV12" s="43">
        <v>315459.29565195006</v>
      </c>
      <c r="AW12" s="43">
        <v>49702.138963911668</v>
      </c>
    </row>
    <row r="13" spans="1:50" ht="15.5" customHeight="1" x14ac:dyDescent="0.35">
      <c r="A13" s="63">
        <v>7</v>
      </c>
      <c r="B13" s="184" t="s">
        <v>43</v>
      </c>
      <c r="C13" s="167" t="s">
        <v>96</v>
      </c>
      <c r="D13" s="317">
        <v>9.5371385746917895E-3</v>
      </c>
      <c r="E13" s="318">
        <v>2.4397951356711868E-3</v>
      </c>
      <c r="F13" s="318">
        <v>1.6045178639665987E-3</v>
      </c>
      <c r="G13" s="318">
        <v>1.3175907513803501E-3</v>
      </c>
      <c r="H13" s="318">
        <v>6.3852004111884702E-3</v>
      </c>
      <c r="I13" s="318">
        <v>2.6094909611322509E-3</v>
      </c>
      <c r="J13" s="318">
        <v>1.0881848196054875</v>
      </c>
      <c r="K13" s="318">
        <v>4.6789337242225289E-3</v>
      </c>
      <c r="L13" s="318">
        <v>8.9950135509861745E-5</v>
      </c>
      <c r="M13" s="318">
        <v>2.7904579697253526E-3</v>
      </c>
      <c r="N13" s="318">
        <v>2.314467840704357E-3</v>
      </c>
      <c r="O13" s="318">
        <v>2.0858570528540583E-2</v>
      </c>
      <c r="P13" s="318">
        <v>5.5486303069211219E-3</v>
      </c>
      <c r="Q13" s="318">
        <v>5.5000431581575407E-4</v>
      </c>
      <c r="R13" s="318">
        <v>1.3970806193388272E-3</v>
      </c>
      <c r="S13" s="318">
        <v>1.9126009444263923E-3</v>
      </c>
      <c r="T13" s="318">
        <v>1.0121745934389139E-3</v>
      </c>
      <c r="U13" s="318">
        <v>1.1123637111138361E-3</v>
      </c>
      <c r="V13" s="318">
        <v>1.9291996960218623E-3</v>
      </c>
      <c r="W13" s="318">
        <v>1.9486171777773822E-3</v>
      </c>
      <c r="X13" s="318">
        <v>2.7402636007880575E-3</v>
      </c>
      <c r="Y13" s="318">
        <v>2.1055276195025056E-3</v>
      </c>
      <c r="Z13" s="318">
        <v>9.1277453716079218E-4</v>
      </c>
      <c r="AA13" s="318">
        <v>5.0691525573217354E-4</v>
      </c>
      <c r="AB13" s="318">
        <v>1.4335657452837097E-3</v>
      </c>
      <c r="AC13" s="318">
        <v>2.5966185311064531E-2</v>
      </c>
      <c r="AD13" s="318">
        <v>1.7339868855208402E-2</v>
      </c>
      <c r="AE13" s="318">
        <v>1.1176786118381684E-3</v>
      </c>
      <c r="AF13" s="318">
        <v>2.0406817878342526E-3</v>
      </c>
      <c r="AG13" s="318">
        <v>1.9054749918350428E-3</v>
      </c>
      <c r="AH13" s="318">
        <v>3.0957379873822778E-3</v>
      </c>
      <c r="AI13" s="318">
        <v>2.431917973219224E-3</v>
      </c>
      <c r="AJ13" s="318">
        <v>4.0804915541733168E-4</v>
      </c>
      <c r="AK13" s="318">
        <v>1.5202847418376332E-3</v>
      </c>
      <c r="AL13" s="318">
        <v>5.0521242833312862E-3</v>
      </c>
      <c r="AM13" s="318">
        <v>1.3070688379627944E-3</v>
      </c>
      <c r="AN13" s="318">
        <v>3.5227034238561627E-3</v>
      </c>
      <c r="AO13" s="318">
        <v>2.3296458937195515E-3</v>
      </c>
      <c r="AP13" s="318">
        <v>6.8822715590849803E-3</v>
      </c>
      <c r="AQ13" s="318">
        <v>1.7438066429444636E-3</v>
      </c>
      <c r="AR13" s="318">
        <v>2.763741986504289E-3</v>
      </c>
      <c r="AS13" s="318">
        <v>0.12837896307887819</v>
      </c>
      <c r="AT13" s="319">
        <v>1.2925438601705938E-3</v>
      </c>
      <c r="AV13" s="43">
        <v>985411.58621524379</v>
      </c>
      <c r="AW13" s="43">
        <v>364555.67896318028</v>
      </c>
    </row>
    <row r="14" spans="1:50" ht="15.5" customHeight="1" x14ac:dyDescent="0.35">
      <c r="A14" s="63">
        <v>8</v>
      </c>
      <c r="B14" s="184" t="s">
        <v>44</v>
      </c>
      <c r="C14" s="167" t="s">
        <v>97</v>
      </c>
      <c r="D14" s="317">
        <v>8.6754672835514975E-3</v>
      </c>
      <c r="E14" s="318">
        <v>3.0427689511626954E-4</v>
      </c>
      <c r="F14" s="318">
        <v>2.1494313930902329E-3</v>
      </c>
      <c r="G14" s="318">
        <v>2.9253108965120755E-3</v>
      </c>
      <c r="H14" s="318">
        <v>2.6535321392021105E-3</v>
      </c>
      <c r="I14" s="318">
        <v>1.9389792476674467E-2</v>
      </c>
      <c r="J14" s="318">
        <v>4.9795980750186319E-3</v>
      </c>
      <c r="K14" s="318">
        <v>1.0538575715730594</v>
      </c>
      <c r="L14" s="318">
        <v>3.1955719079205868E-4</v>
      </c>
      <c r="M14" s="318">
        <v>3.2096403700511617E-2</v>
      </c>
      <c r="N14" s="318">
        <v>2.5091224719096191E-2</v>
      </c>
      <c r="O14" s="318">
        <v>3.0019256486464819E-3</v>
      </c>
      <c r="P14" s="318">
        <v>6.8850311079181551E-3</v>
      </c>
      <c r="Q14" s="318">
        <v>8.6883733162257154E-4</v>
      </c>
      <c r="R14" s="318">
        <v>1.0343853514964364E-3</v>
      </c>
      <c r="S14" s="318">
        <v>1.4282104401183346E-3</v>
      </c>
      <c r="T14" s="318">
        <v>1.2944832280387091E-3</v>
      </c>
      <c r="U14" s="318">
        <v>9.4534361382999407E-4</v>
      </c>
      <c r="V14" s="318">
        <v>3.5351015983480063E-3</v>
      </c>
      <c r="W14" s="318">
        <v>3.0667348608434345E-3</v>
      </c>
      <c r="X14" s="318">
        <v>2.2194330489750747E-3</v>
      </c>
      <c r="Y14" s="318">
        <v>2.5972071922700005E-3</v>
      </c>
      <c r="Z14" s="318">
        <v>3.0034017631698343E-3</v>
      </c>
      <c r="AA14" s="318">
        <v>8.9667702772345799E-4</v>
      </c>
      <c r="AB14" s="318">
        <v>1.6098241318133156E-3</v>
      </c>
      <c r="AC14" s="318">
        <v>6.5396579104441783E-3</v>
      </c>
      <c r="AD14" s="318">
        <v>1.3788546550246013E-3</v>
      </c>
      <c r="AE14" s="318">
        <v>2.5574169679180278E-4</v>
      </c>
      <c r="AF14" s="318">
        <v>2.3071070950860272E-3</v>
      </c>
      <c r="AG14" s="318">
        <v>2.36964190096195E-3</v>
      </c>
      <c r="AH14" s="318">
        <v>2.1920620850895706E-4</v>
      </c>
      <c r="AI14" s="318">
        <v>2.4332742856518797E-4</v>
      </c>
      <c r="AJ14" s="318">
        <v>6.3426602894212011E-5</v>
      </c>
      <c r="AK14" s="318">
        <v>3.0159623625803208E-4</v>
      </c>
      <c r="AL14" s="318">
        <v>5.2077951708001853E-4</v>
      </c>
      <c r="AM14" s="318">
        <v>3.8027800289069951E-4</v>
      </c>
      <c r="AN14" s="318">
        <v>2.2116673835316063E-3</v>
      </c>
      <c r="AO14" s="318">
        <v>1.8989116472175226E-2</v>
      </c>
      <c r="AP14" s="318">
        <v>7.2572584225284113E-4</v>
      </c>
      <c r="AQ14" s="318">
        <v>9.077790565992658E-4</v>
      </c>
      <c r="AR14" s="318">
        <v>1.5035746028735065E-3</v>
      </c>
      <c r="AS14" s="318">
        <v>2.9984549903379278E-3</v>
      </c>
      <c r="AT14" s="319">
        <v>1.3776241990572711E-3</v>
      </c>
      <c r="AV14" s="43">
        <v>1449462.4730729866</v>
      </c>
      <c r="AW14" s="43">
        <v>318220.54008814489</v>
      </c>
    </row>
    <row r="15" spans="1:50" ht="15.5" customHeight="1" x14ac:dyDescent="0.35">
      <c r="A15" s="63">
        <v>9</v>
      </c>
      <c r="B15" s="184" t="s">
        <v>45</v>
      </c>
      <c r="C15" s="167" t="s">
        <v>98</v>
      </c>
      <c r="D15" s="317">
        <v>6.6557732053446712E-3</v>
      </c>
      <c r="E15" s="318">
        <v>5.5438706263302578E-3</v>
      </c>
      <c r="F15" s="318">
        <v>1.9200315131664588E-2</v>
      </c>
      <c r="G15" s="318">
        <v>1.8237663800073068E-2</v>
      </c>
      <c r="H15" s="318">
        <v>4.3658868303017191E-3</v>
      </c>
      <c r="I15" s="318">
        <v>4.8003332053421681E-3</v>
      </c>
      <c r="J15" s="318">
        <v>3.425111283314949E-3</v>
      </c>
      <c r="K15" s="318">
        <v>1.6030996425591255E-2</v>
      </c>
      <c r="L15" s="318">
        <v>1.0247871288404282</v>
      </c>
      <c r="M15" s="318">
        <v>2.1458484751173674E-3</v>
      </c>
      <c r="N15" s="318">
        <v>3.6431791483197253E-3</v>
      </c>
      <c r="O15" s="318">
        <v>1.9522259373026225E-2</v>
      </c>
      <c r="P15" s="318">
        <v>1.136793635314696E-2</v>
      </c>
      <c r="Q15" s="318">
        <v>1.05562621748947E-2</v>
      </c>
      <c r="R15" s="318">
        <v>3.2141684488008197E-3</v>
      </c>
      <c r="S15" s="318">
        <v>3.7410432506532402E-3</v>
      </c>
      <c r="T15" s="318">
        <v>2.0136272333026741E-3</v>
      </c>
      <c r="U15" s="318">
        <v>2.2139527773871182E-3</v>
      </c>
      <c r="V15" s="318">
        <v>1.7299126343594299E-3</v>
      </c>
      <c r="W15" s="318">
        <v>1.9992451681100352E-3</v>
      </c>
      <c r="X15" s="318">
        <v>1.8636886183864589E-3</v>
      </c>
      <c r="Y15" s="318">
        <v>1.3737576655821237E-3</v>
      </c>
      <c r="Z15" s="318">
        <v>2.3769062234488799E-3</v>
      </c>
      <c r="AA15" s="318">
        <v>3.8787116779025583E-3</v>
      </c>
      <c r="AB15" s="318">
        <v>3.2563281861867485E-3</v>
      </c>
      <c r="AC15" s="318">
        <v>4.5428865688474799E-3</v>
      </c>
      <c r="AD15" s="318">
        <v>6.8689273314913955E-3</v>
      </c>
      <c r="AE15" s="318">
        <v>2.1779502881721195E-2</v>
      </c>
      <c r="AF15" s="318">
        <v>7.7475179076615455E-3</v>
      </c>
      <c r="AG15" s="318">
        <v>7.2755640801758651E-3</v>
      </c>
      <c r="AH15" s="318">
        <v>2.5549452874480977E-3</v>
      </c>
      <c r="AI15" s="318">
        <v>1.6758907729014462E-3</v>
      </c>
      <c r="AJ15" s="318">
        <v>4.8453440061822274E-4</v>
      </c>
      <c r="AK15" s="318">
        <v>4.1420223699332702E-2</v>
      </c>
      <c r="AL15" s="318">
        <v>1.7536932318037483E-3</v>
      </c>
      <c r="AM15" s="318">
        <v>4.7640983697165426E-3</v>
      </c>
      <c r="AN15" s="318">
        <v>2.6804581927214527E-3</v>
      </c>
      <c r="AO15" s="318">
        <v>2.1054839705153682E-3</v>
      </c>
      <c r="AP15" s="318">
        <v>2.9507090030577981E-3</v>
      </c>
      <c r="AQ15" s="318">
        <v>1.8083509412029108E-3</v>
      </c>
      <c r="AR15" s="318">
        <v>4.2062768305529755E-3</v>
      </c>
      <c r="AS15" s="318">
        <v>2.5865812542805325E-3</v>
      </c>
      <c r="AT15" s="319">
        <v>1.1740811546836264E-2</v>
      </c>
      <c r="AV15" s="43">
        <v>1409307.5701753676</v>
      </c>
      <c r="AW15" s="43">
        <v>630176.29484283272</v>
      </c>
    </row>
    <row r="16" spans="1:50" ht="15.5" customHeight="1" x14ac:dyDescent="0.35">
      <c r="A16" s="63">
        <v>10</v>
      </c>
      <c r="B16" s="184" t="s">
        <v>46</v>
      </c>
      <c r="C16" s="167" t="s">
        <v>232</v>
      </c>
      <c r="D16" s="317">
        <v>8.6941821129101256E-3</v>
      </c>
      <c r="E16" s="318">
        <v>4.9209307814934503E-3</v>
      </c>
      <c r="F16" s="318">
        <v>6.5461939983773657E-3</v>
      </c>
      <c r="G16" s="318">
        <v>8.4425492302825388E-4</v>
      </c>
      <c r="H16" s="318">
        <v>1.1323003863668663E-2</v>
      </c>
      <c r="I16" s="318">
        <v>5.7012680957769747E-3</v>
      </c>
      <c r="J16" s="318">
        <v>1.019061552939233E-2</v>
      </c>
      <c r="K16" s="318">
        <v>9.0609899201365748E-3</v>
      </c>
      <c r="L16" s="318">
        <v>1.4377392317307253E-4</v>
      </c>
      <c r="M16" s="318">
        <v>1.1308980731827012</v>
      </c>
      <c r="N16" s="318">
        <v>2.2586397925394072E-2</v>
      </c>
      <c r="O16" s="318">
        <v>1.8628217801130854E-3</v>
      </c>
      <c r="P16" s="318">
        <v>6.1955082533191701E-3</v>
      </c>
      <c r="Q16" s="318">
        <v>4.223452059295028E-4</v>
      </c>
      <c r="R16" s="318">
        <v>2.2807896304221061E-3</v>
      </c>
      <c r="S16" s="318">
        <v>3.3165065058595087E-3</v>
      </c>
      <c r="T16" s="318">
        <v>5.2844670040797714E-3</v>
      </c>
      <c r="U16" s="318">
        <v>2.8513757939209079E-3</v>
      </c>
      <c r="V16" s="318">
        <v>1.0301472343734231E-2</v>
      </c>
      <c r="W16" s="318">
        <v>1.0715869777713497E-2</v>
      </c>
      <c r="X16" s="318">
        <v>1.551473914036555E-2</v>
      </c>
      <c r="Y16" s="318">
        <v>2.0625556176727622E-2</v>
      </c>
      <c r="Z16" s="318">
        <v>1.9816138276431756E-2</v>
      </c>
      <c r="AA16" s="318">
        <v>1.6311235133869693E-2</v>
      </c>
      <c r="AB16" s="318">
        <v>4.3133005936176003E-3</v>
      </c>
      <c r="AC16" s="318">
        <v>3.0892503302391107E-2</v>
      </c>
      <c r="AD16" s="318">
        <v>7.210730104145263E-3</v>
      </c>
      <c r="AE16" s="318">
        <v>3.9843547174235518E-4</v>
      </c>
      <c r="AF16" s="318">
        <v>2.2968936170895245E-2</v>
      </c>
      <c r="AG16" s="318">
        <v>1.7700356878189065E-3</v>
      </c>
      <c r="AH16" s="318">
        <v>2.7401951875067501E-3</v>
      </c>
      <c r="AI16" s="318">
        <v>2.2374088205736279E-3</v>
      </c>
      <c r="AJ16" s="318">
        <v>5.5694345512658958E-4</v>
      </c>
      <c r="AK16" s="318">
        <v>9.7895766792776445E-4</v>
      </c>
      <c r="AL16" s="318">
        <v>3.2131944447480023E-3</v>
      </c>
      <c r="AM16" s="318">
        <v>1.1272617840436452E-3</v>
      </c>
      <c r="AN16" s="318">
        <v>4.0911686607437185E-3</v>
      </c>
      <c r="AO16" s="318">
        <v>1.2231589639754585E-3</v>
      </c>
      <c r="AP16" s="318">
        <v>2.5400375344842609E-3</v>
      </c>
      <c r="AQ16" s="318">
        <v>2.4198923649974805E-3</v>
      </c>
      <c r="AR16" s="318">
        <v>2.4873631374410783E-3</v>
      </c>
      <c r="AS16" s="318">
        <v>2.2692068396737302E-2</v>
      </c>
      <c r="AT16" s="319">
        <v>2.6921500313952357E-3</v>
      </c>
      <c r="AV16" s="43">
        <v>2216169.7203740524</v>
      </c>
      <c r="AW16" s="43">
        <v>1088462.7611451093</v>
      </c>
    </row>
    <row r="17" spans="1:49" ht="15.5" customHeight="1" x14ac:dyDescent="0.35">
      <c r="A17" s="63">
        <v>11</v>
      </c>
      <c r="B17" s="184" t="s">
        <v>233</v>
      </c>
      <c r="C17" s="167" t="s">
        <v>234</v>
      </c>
      <c r="D17" s="317">
        <v>1.2749202609920634E-3</v>
      </c>
      <c r="E17" s="318">
        <v>5.092946888703454E-4</v>
      </c>
      <c r="F17" s="318">
        <v>7.8793629398756383E-4</v>
      </c>
      <c r="G17" s="318">
        <v>2.1276799784609953E-3</v>
      </c>
      <c r="H17" s="318">
        <v>4.4192742862424889E-4</v>
      </c>
      <c r="I17" s="318">
        <v>1.3667695032920678E-3</v>
      </c>
      <c r="J17" s="318">
        <v>4.6995912730048075E-4</v>
      </c>
      <c r="K17" s="318">
        <v>5.5269229189771566E-4</v>
      </c>
      <c r="L17" s="318">
        <v>6.6118487527545616E-5</v>
      </c>
      <c r="M17" s="318">
        <v>6.0170520001916064E-4</v>
      </c>
      <c r="N17" s="318">
        <v>1.0202408465803434</v>
      </c>
      <c r="O17" s="318">
        <v>5.1196849330466233E-4</v>
      </c>
      <c r="P17" s="318">
        <v>8.75761947083304E-4</v>
      </c>
      <c r="Q17" s="318">
        <v>5.5547047860315176E-4</v>
      </c>
      <c r="R17" s="318">
        <v>3.133299791634691E-4</v>
      </c>
      <c r="S17" s="318">
        <v>1.1352257812980286E-3</v>
      </c>
      <c r="T17" s="318">
        <v>4.783925726814655E-3</v>
      </c>
      <c r="U17" s="318">
        <v>2.9318668939306586E-3</v>
      </c>
      <c r="V17" s="318">
        <v>7.221130416622373E-3</v>
      </c>
      <c r="W17" s="318">
        <v>2.161245403111748E-3</v>
      </c>
      <c r="X17" s="318">
        <v>4.5845504270071802E-3</v>
      </c>
      <c r="Y17" s="318">
        <v>3.2693608724836021E-3</v>
      </c>
      <c r="Z17" s="318">
        <v>9.677981933775193E-3</v>
      </c>
      <c r="AA17" s="318">
        <v>3.9950316530430312E-4</v>
      </c>
      <c r="AB17" s="318">
        <v>9.131639426864584E-3</v>
      </c>
      <c r="AC17" s="318">
        <v>2.1067351081899516E-3</v>
      </c>
      <c r="AD17" s="318">
        <v>1.1676926881843991E-3</v>
      </c>
      <c r="AE17" s="318">
        <v>3.0634237867047695E-4</v>
      </c>
      <c r="AF17" s="318">
        <v>1.4677058280863418E-3</v>
      </c>
      <c r="AG17" s="318">
        <v>6.1205692820657139E-3</v>
      </c>
      <c r="AH17" s="318">
        <v>4.5436571807051606E-4</v>
      </c>
      <c r="AI17" s="318">
        <v>5.4893044947875206E-4</v>
      </c>
      <c r="AJ17" s="318">
        <v>1.4007368543894242E-4</v>
      </c>
      <c r="AK17" s="318">
        <v>1.52558114661641E-3</v>
      </c>
      <c r="AL17" s="318">
        <v>7.9667601865588886E-4</v>
      </c>
      <c r="AM17" s="318">
        <v>1.0271908659635247E-3</v>
      </c>
      <c r="AN17" s="318">
        <v>4.8884885418227716E-4</v>
      </c>
      <c r="AO17" s="318">
        <v>8.5106197140347205E-4</v>
      </c>
      <c r="AP17" s="318">
        <v>2.634555571099833E-3</v>
      </c>
      <c r="AQ17" s="318">
        <v>4.0704757594633148E-3</v>
      </c>
      <c r="AR17" s="318">
        <v>6.6164483991030761E-4</v>
      </c>
      <c r="AS17" s="318">
        <v>5.0112301560818751E-3</v>
      </c>
      <c r="AT17" s="319">
        <v>7.8189072698972399E-4</v>
      </c>
      <c r="AV17" s="43">
        <v>682960.36428599688</v>
      </c>
      <c r="AW17" s="43">
        <v>343844.65056995273</v>
      </c>
    </row>
    <row r="18" spans="1:49" ht="15.5" customHeight="1" x14ac:dyDescent="0.35">
      <c r="A18" s="63">
        <v>12</v>
      </c>
      <c r="B18" s="184" t="s">
        <v>235</v>
      </c>
      <c r="C18" s="167" t="s">
        <v>236</v>
      </c>
      <c r="D18" s="317">
        <v>3.1036034404518641E-5</v>
      </c>
      <c r="E18" s="318">
        <v>9.4606388549125518E-7</v>
      </c>
      <c r="F18" s="318">
        <v>2.1239584735698752E-6</v>
      </c>
      <c r="G18" s="318">
        <v>2.796425821965565E-6</v>
      </c>
      <c r="H18" s="318">
        <v>6.453503800788228E-6</v>
      </c>
      <c r="I18" s="318">
        <v>1.4921753323559626E-6</v>
      </c>
      <c r="J18" s="318">
        <v>3.7238041908021553E-5</v>
      </c>
      <c r="K18" s="318">
        <v>4.2900092131485008E-6</v>
      </c>
      <c r="L18" s="318">
        <v>2.4113830411606341E-7</v>
      </c>
      <c r="M18" s="318">
        <v>7.4496794318976335E-6</v>
      </c>
      <c r="N18" s="318">
        <v>2.6622766716608327E-6</v>
      </c>
      <c r="O18" s="318">
        <v>1.0005391614718604</v>
      </c>
      <c r="P18" s="318">
        <v>4.4712054073358726E-6</v>
      </c>
      <c r="Q18" s="318">
        <v>1.5976185776890892E-6</v>
      </c>
      <c r="R18" s="318">
        <v>1.690382126362987E-6</v>
      </c>
      <c r="S18" s="318">
        <v>4.1649487103652892E-5</v>
      </c>
      <c r="T18" s="318">
        <v>1.2924333178621161E-5</v>
      </c>
      <c r="U18" s="318">
        <v>1.8381417491508127E-5</v>
      </c>
      <c r="V18" s="318">
        <v>9.4052077498101794E-5</v>
      </c>
      <c r="W18" s="318">
        <v>1.8150359928480913E-3</v>
      </c>
      <c r="X18" s="318">
        <v>2.4407206233275386E-4</v>
      </c>
      <c r="Y18" s="318">
        <v>1.9461563182617523E-4</v>
      </c>
      <c r="Z18" s="318">
        <v>2.2286515082141368E-5</v>
      </c>
      <c r="AA18" s="318">
        <v>5.6315376141150894E-6</v>
      </c>
      <c r="AB18" s="318">
        <v>9.2501341478746505E-6</v>
      </c>
      <c r="AC18" s="318">
        <v>2.1008341555250316E-5</v>
      </c>
      <c r="AD18" s="318">
        <v>2.7098393184022822E-4</v>
      </c>
      <c r="AE18" s="318">
        <v>2.2467007366405252E-6</v>
      </c>
      <c r="AF18" s="318">
        <v>5.0248219022235656E-6</v>
      </c>
      <c r="AG18" s="318">
        <v>2.326804999693877E-5</v>
      </c>
      <c r="AH18" s="318">
        <v>6.9353588150863727E-6</v>
      </c>
      <c r="AI18" s="318">
        <v>2.2852287259446582E-6</v>
      </c>
      <c r="AJ18" s="318">
        <v>1.1906771743110043E-6</v>
      </c>
      <c r="AK18" s="318">
        <v>4.0616325936477195E-6</v>
      </c>
      <c r="AL18" s="318">
        <v>3.410145516996924E-6</v>
      </c>
      <c r="AM18" s="318">
        <v>8.3489579283953864E-6</v>
      </c>
      <c r="AN18" s="318">
        <v>7.3537586097894507E-6</v>
      </c>
      <c r="AO18" s="318">
        <v>3.5612275090651881E-5</v>
      </c>
      <c r="AP18" s="318">
        <v>1.6758343320055024E-5</v>
      </c>
      <c r="AQ18" s="318">
        <v>8.8599283775654407E-6</v>
      </c>
      <c r="AR18" s="318">
        <v>5.9484437345231931E-5</v>
      </c>
      <c r="AS18" s="318">
        <v>2.2021149207905781E-5</v>
      </c>
      <c r="AT18" s="319">
        <v>1.0318072310085401E-4</v>
      </c>
      <c r="AV18" s="43">
        <v>194719.39998725476</v>
      </c>
      <c r="AW18" s="43">
        <v>18367.573361633149</v>
      </c>
    </row>
    <row r="19" spans="1:49" ht="15.5" customHeight="1" x14ac:dyDescent="0.35">
      <c r="A19" s="63">
        <v>13</v>
      </c>
      <c r="B19" s="184" t="s">
        <v>47</v>
      </c>
      <c r="C19" s="167" t="s">
        <v>237</v>
      </c>
      <c r="D19" s="317">
        <v>8.7307162675666957E-4</v>
      </c>
      <c r="E19" s="318">
        <v>1.4613182861268327E-4</v>
      </c>
      <c r="F19" s="318">
        <v>1.2008966036605011E-4</v>
      </c>
      <c r="G19" s="318">
        <v>1.0600538602454898E-4</v>
      </c>
      <c r="H19" s="318">
        <v>1.1542545887337228E-3</v>
      </c>
      <c r="I19" s="318">
        <v>3.1650309321032893E-4</v>
      </c>
      <c r="J19" s="318">
        <v>1.0240929411136402E-3</v>
      </c>
      <c r="K19" s="318">
        <v>1.819921553878764E-3</v>
      </c>
      <c r="L19" s="318">
        <v>1.0522048493495215E-4</v>
      </c>
      <c r="M19" s="318">
        <v>1.2961877464278896E-3</v>
      </c>
      <c r="N19" s="318">
        <v>4.1773646333531547E-4</v>
      </c>
      <c r="O19" s="318">
        <v>7.191255250433866E-3</v>
      </c>
      <c r="P19" s="318">
        <v>1.0229802780931669</v>
      </c>
      <c r="Q19" s="318">
        <v>2.6359942794696701E-3</v>
      </c>
      <c r="R19" s="318">
        <v>4.1669937780275347E-3</v>
      </c>
      <c r="S19" s="318">
        <v>1.5140752535959423E-3</v>
      </c>
      <c r="T19" s="318">
        <v>2.6334098781492059E-3</v>
      </c>
      <c r="U19" s="318">
        <v>2.3219065571034167E-3</v>
      </c>
      <c r="V19" s="318">
        <v>2.1714430281628821E-3</v>
      </c>
      <c r="W19" s="318">
        <v>3.9406465612997653E-3</v>
      </c>
      <c r="X19" s="318">
        <v>1.7212809109261157E-3</v>
      </c>
      <c r="Y19" s="318">
        <v>1.2351376566649736E-3</v>
      </c>
      <c r="Z19" s="318">
        <v>2.4439525295710937E-3</v>
      </c>
      <c r="AA19" s="318">
        <v>3.7182299204350597E-3</v>
      </c>
      <c r="AB19" s="318">
        <v>1.4256197643895939E-3</v>
      </c>
      <c r="AC19" s="318">
        <v>2.044189383633752E-3</v>
      </c>
      <c r="AD19" s="318">
        <v>1.48129128282705E-2</v>
      </c>
      <c r="AE19" s="318">
        <v>8.4895480219137519E-5</v>
      </c>
      <c r="AF19" s="318">
        <v>1.7696263761161008E-3</v>
      </c>
      <c r="AG19" s="318">
        <v>1.5540780913094813E-4</v>
      </c>
      <c r="AH19" s="318">
        <v>1.0459836822310277E-4</v>
      </c>
      <c r="AI19" s="318">
        <v>7.7262981748960725E-5</v>
      </c>
      <c r="AJ19" s="318">
        <v>5.9713055052964143E-5</v>
      </c>
      <c r="AK19" s="318">
        <v>1.0270818767492515E-4</v>
      </c>
      <c r="AL19" s="318">
        <v>1.0699590756151276E-4</v>
      </c>
      <c r="AM19" s="318">
        <v>1.3524271159375163E-4</v>
      </c>
      <c r="AN19" s="318">
        <v>5.2020831049042827E-4</v>
      </c>
      <c r="AO19" s="318">
        <v>2.2994823315539316E-4</v>
      </c>
      <c r="AP19" s="318">
        <v>1.7039469701243934E-4</v>
      </c>
      <c r="AQ19" s="318">
        <v>3.4512600241616012E-4</v>
      </c>
      <c r="AR19" s="318">
        <v>2.976105898457699E-4</v>
      </c>
      <c r="AS19" s="318">
        <v>1.7823472037393608E-3</v>
      </c>
      <c r="AT19" s="319">
        <v>1.1412468322316786E-3</v>
      </c>
      <c r="AV19" s="43">
        <v>578501.07383568282</v>
      </c>
      <c r="AW19" s="43">
        <v>219447.83884721759</v>
      </c>
    </row>
    <row r="20" spans="1:49" ht="15.5" customHeight="1" x14ac:dyDescent="0.35">
      <c r="A20" s="63">
        <v>14</v>
      </c>
      <c r="B20" s="184" t="s">
        <v>48</v>
      </c>
      <c r="C20" s="167" t="s">
        <v>99</v>
      </c>
      <c r="D20" s="317">
        <v>4.5482724351046785E-4</v>
      </c>
      <c r="E20" s="318">
        <v>2.0978111752490417E-4</v>
      </c>
      <c r="F20" s="318">
        <v>1.8655997972344181E-3</v>
      </c>
      <c r="G20" s="318">
        <v>3.1263320930194805E-3</v>
      </c>
      <c r="H20" s="318">
        <v>1.6340727022887908E-3</v>
      </c>
      <c r="I20" s="318">
        <v>4.7744448015109796E-4</v>
      </c>
      <c r="J20" s="318">
        <v>9.0863835064748742E-3</v>
      </c>
      <c r="K20" s="318">
        <v>1.474305885490151E-3</v>
      </c>
      <c r="L20" s="318">
        <v>9.4405832903838891E-5</v>
      </c>
      <c r="M20" s="318">
        <v>1.7628693936938558E-3</v>
      </c>
      <c r="N20" s="318">
        <v>5.4471693721615784E-3</v>
      </c>
      <c r="O20" s="318">
        <v>4.920074244714274E-3</v>
      </c>
      <c r="P20" s="318">
        <v>6.1511502668097932E-3</v>
      </c>
      <c r="Q20" s="318">
        <v>1.3712080923791641</v>
      </c>
      <c r="R20" s="318">
        <v>1.5046909821047904E-3</v>
      </c>
      <c r="S20" s="318">
        <v>0.16503962574734282</v>
      </c>
      <c r="T20" s="318">
        <v>7.3027567162192566E-2</v>
      </c>
      <c r="U20" s="318">
        <v>7.7866329260250722E-2</v>
      </c>
      <c r="V20" s="318">
        <v>2.9869243177183015E-2</v>
      </c>
      <c r="W20" s="318">
        <v>4.907628439482779E-3</v>
      </c>
      <c r="X20" s="318">
        <v>4.2558201691739551E-2</v>
      </c>
      <c r="Y20" s="318">
        <v>1.1813819101504469E-2</v>
      </c>
      <c r="Z20" s="318">
        <v>4.8061612350097614E-2</v>
      </c>
      <c r="AA20" s="318">
        <v>4.5453454304196141E-3</v>
      </c>
      <c r="AB20" s="318">
        <v>9.6240736026743767E-2</v>
      </c>
      <c r="AC20" s="318">
        <v>4.7602618750881955E-3</v>
      </c>
      <c r="AD20" s="318">
        <v>2.5892615954535431E-2</v>
      </c>
      <c r="AE20" s="318">
        <v>3.032976424956461E-4</v>
      </c>
      <c r="AF20" s="318">
        <v>9.622187843115128E-4</v>
      </c>
      <c r="AG20" s="318">
        <v>3.1056908677555036E-4</v>
      </c>
      <c r="AH20" s="318">
        <v>5.9987011150050139E-4</v>
      </c>
      <c r="AI20" s="318">
        <v>3.448358528987309E-4</v>
      </c>
      <c r="AJ20" s="318">
        <v>1.5818870123674892E-4</v>
      </c>
      <c r="AK20" s="318">
        <v>1.0237561024292795E-3</v>
      </c>
      <c r="AL20" s="318">
        <v>5.1484763178962412E-4</v>
      </c>
      <c r="AM20" s="318">
        <v>7.135564527394932E-4</v>
      </c>
      <c r="AN20" s="318">
        <v>3.4738212846000487E-4</v>
      </c>
      <c r="AO20" s="318">
        <v>3.5362123157806936E-4</v>
      </c>
      <c r="AP20" s="318">
        <v>5.9914382791954011E-4</v>
      </c>
      <c r="AQ20" s="318">
        <v>2.0816106704340475E-3</v>
      </c>
      <c r="AR20" s="318">
        <v>5.4876808980406147E-4</v>
      </c>
      <c r="AS20" s="318">
        <v>1.797184324698679E-3</v>
      </c>
      <c r="AT20" s="319">
        <v>4.5126345524743655E-3</v>
      </c>
      <c r="AV20" s="43">
        <v>6177552.457749147</v>
      </c>
      <c r="AW20" s="43">
        <v>3296345.5575523418</v>
      </c>
    </row>
    <row r="21" spans="1:49" ht="15.5" customHeight="1" x14ac:dyDescent="0.35">
      <c r="A21" s="63">
        <v>15</v>
      </c>
      <c r="B21" s="184" t="s">
        <v>49</v>
      </c>
      <c r="C21" s="167" t="s">
        <v>100</v>
      </c>
      <c r="D21" s="317">
        <v>8.8549015651684303E-5</v>
      </c>
      <c r="E21" s="318">
        <v>4.0776547917164382E-5</v>
      </c>
      <c r="F21" s="318">
        <v>1.416292067313861E-4</v>
      </c>
      <c r="G21" s="318">
        <v>3.3667934187746828E-4</v>
      </c>
      <c r="H21" s="318">
        <v>6.6514968395480769E-4</v>
      </c>
      <c r="I21" s="318">
        <v>7.9171555843347198E-5</v>
      </c>
      <c r="J21" s="318">
        <v>8.6839272454199091E-4</v>
      </c>
      <c r="K21" s="318">
        <v>1.3338751335068158E-3</v>
      </c>
      <c r="L21" s="318">
        <v>1.6148251086725906E-5</v>
      </c>
      <c r="M21" s="318">
        <v>7.7460803897060559E-4</v>
      </c>
      <c r="N21" s="318">
        <v>8.0435623314659057E-4</v>
      </c>
      <c r="O21" s="318">
        <v>8.2578265981345985E-3</v>
      </c>
      <c r="P21" s="318">
        <v>2.2004228074933218E-3</v>
      </c>
      <c r="Q21" s="318">
        <v>2.8461125161369561E-3</v>
      </c>
      <c r="R21" s="318">
        <v>1.1405152199797706</v>
      </c>
      <c r="S21" s="318">
        <v>1.6200137280174359E-2</v>
      </c>
      <c r="T21" s="318">
        <v>1.1003119150086955E-2</v>
      </c>
      <c r="U21" s="318">
        <v>5.986633790511754E-3</v>
      </c>
      <c r="V21" s="318">
        <v>9.7229413719301747E-3</v>
      </c>
      <c r="W21" s="318">
        <v>1.1058436166645773E-2</v>
      </c>
      <c r="X21" s="318">
        <v>1.7103529335023796E-2</v>
      </c>
      <c r="Y21" s="318">
        <v>1.2442600639348749E-2</v>
      </c>
      <c r="Z21" s="318">
        <v>9.2401102431645989E-3</v>
      </c>
      <c r="AA21" s="318">
        <v>4.8990340781978241E-3</v>
      </c>
      <c r="AB21" s="318">
        <v>3.9971050124951238E-3</v>
      </c>
      <c r="AC21" s="318">
        <v>3.9668577797629711E-3</v>
      </c>
      <c r="AD21" s="318">
        <v>3.0868653213733882E-3</v>
      </c>
      <c r="AE21" s="318">
        <v>1.045135458759053E-4</v>
      </c>
      <c r="AF21" s="318">
        <v>2.4590033569419441E-4</v>
      </c>
      <c r="AG21" s="318">
        <v>7.0830622902621286E-5</v>
      </c>
      <c r="AH21" s="318">
        <v>1.0363738810000551E-4</v>
      </c>
      <c r="AI21" s="318">
        <v>9.1380089845338887E-5</v>
      </c>
      <c r="AJ21" s="318">
        <v>3.0068411267733374E-5</v>
      </c>
      <c r="AK21" s="318">
        <v>1.1919127948222323E-4</v>
      </c>
      <c r="AL21" s="318">
        <v>1.475218674322277E-4</v>
      </c>
      <c r="AM21" s="318">
        <v>1.5296236854668875E-4</v>
      </c>
      <c r="AN21" s="318">
        <v>1.4429194266407471E-4</v>
      </c>
      <c r="AO21" s="318">
        <v>4.1746787474522811E-4</v>
      </c>
      <c r="AP21" s="318">
        <v>1.9275675272888233E-4</v>
      </c>
      <c r="AQ21" s="318">
        <v>4.9285162385547801E-4</v>
      </c>
      <c r="AR21" s="318">
        <v>1.8252089312557158E-4</v>
      </c>
      <c r="AS21" s="318">
        <v>7.1216314545750133E-4</v>
      </c>
      <c r="AT21" s="319">
        <v>1.0602119107340857E-3</v>
      </c>
      <c r="AV21" s="43">
        <v>1122189.8879155838</v>
      </c>
      <c r="AW21" s="43">
        <v>325163.19236644753</v>
      </c>
    </row>
    <row r="22" spans="1:49" ht="15.5" customHeight="1" x14ac:dyDescent="0.35">
      <c r="A22" s="63">
        <v>16</v>
      </c>
      <c r="B22" s="184" t="s">
        <v>50</v>
      </c>
      <c r="C22" s="167" t="s">
        <v>101</v>
      </c>
      <c r="D22" s="317">
        <v>1.5095412728066892E-3</v>
      </c>
      <c r="E22" s="318">
        <v>5.7946133796640755E-4</v>
      </c>
      <c r="F22" s="318">
        <v>1.4230150216390327E-3</v>
      </c>
      <c r="G22" s="318">
        <v>1.2371890797586292E-2</v>
      </c>
      <c r="H22" s="318">
        <v>9.2195333093487222E-3</v>
      </c>
      <c r="I22" s="318">
        <v>1.0762558743184049E-3</v>
      </c>
      <c r="J22" s="318">
        <v>9.7520242547340114E-3</v>
      </c>
      <c r="K22" s="318">
        <v>8.0313483393792424E-3</v>
      </c>
      <c r="L22" s="318">
        <v>4.0154330501875768E-4</v>
      </c>
      <c r="M22" s="318">
        <v>1.9001272494130058E-3</v>
      </c>
      <c r="N22" s="318">
        <v>1.5930395957577496E-2</v>
      </c>
      <c r="O22" s="318">
        <v>1.2625042041146504E-2</v>
      </c>
      <c r="P22" s="318">
        <v>7.3880924948049303E-3</v>
      </c>
      <c r="Q22" s="318">
        <v>1.6817229809608209E-3</v>
      </c>
      <c r="R22" s="318">
        <v>2.2730889603545293E-3</v>
      </c>
      <c r="S22" s="318">
        <v>1.0612191143681515</v>
      </c>
      <c r="T22" s="318">
        <v>1.866890734751453E-2</v>
      </c>
      <c r="U22" s="318">
        <v>2.2277717021167997E-2</v>
      </c>
      <c r="V22" s="318">
        <v>3.7848510992272204E-2</v>
      </c>
      <c r="W22" s="318">
        <v>1.271454423615323E-2</v>
      </c>
      <c r="X22" s="318">
        <v>2.2919476530863986E-2</v>
      </c>
      <c r="Y22" s="318">
        <v>1.9632195561724512E-2</v>
      </c>
      <c r="Z22" s="318">
        <v>8.22420080955465E-3</v>
      </c>
      <c r="AA22" s="318">
        <v>1.2451290736137871E-3</v>
      </c>
      <c r="AB22" s="318">
        <v>1.355364797771115E-2</v>
      </c>
      <c r="AC22" s="318">
        <v>1.1381254078103359E-2</v>
      </c>
      <c r="AD22" s="318">
        <v>5.8388325503545391E-2</v>
      </c>
      <c r="AE22" s="318">
        <v>7.0447985052783332E-4</v>
      </c>
      <c r="AF22" s="318">
        <v>1.3676179911178718E-3</v>
      </c>
      <c r="AG22" s="318">
        <v>5.1858821694788539E-4</v>
      </c>
      <c r="AH22" s="318">
        <v>2.2835827771165839E-3</v>
      </c>
      <c r="AI22" s="318">
        <v>4.4414919840960349E-4</v>
      </c>
      <c r="AJ22" s="318">
        <v>3.712187176528372E-4</v>
      </c>
      <c r="AK22" s="318">
        <v>1.1421098695577443E-3</v>
      </c>
      <c r="AL22" s="318">
        <v>7.9048517693383949E-4</v>
      </c>
      <c r="AM22" s="318">
        <v>2.3756476653783352E-3</v>
      </c>
      <c r="AN22" s="318">
        <v>5.9340389851579155E-4</v>
      </c>
      <c r="AO22" s="318">
        <v>8.0475922274382159E-4</v>
      </c>
      <c r="AP22" s="318">
        <v>2.02048642549211E-3</v>
      </c>
      <c r="AQ22" s="318">
        <v>1.6428035806122811E-3</v>
      </c>
      <c r="AR22" s="318">
        <v>2.2938304141124216E-3</v>
      </c>
      <c r="AS22" s="318">
        <v>2.8271105468488946E-3</v>
      </c>
      <c r="AT22" s="319">
        <v>4.5328475355518793E-3</v>
      </c>
      <c r="AV22" s="43">
        <v>1785229.035188698</v>
      </c>
      <c r="AW22" s="43">
        <v>1076410.0785013118</v>
      </c>
    </row>
    <row r="23" spans="1:49" ht="15.5" customHeight="1" x14ac:dyDescent="0.35">
      <c r="A23" s="63">
        <v>17</v>
      </c>
      <c r="B23" s="184" t="s">
        <v>51</v>
      </c>
      <c r="C23" s="167" t="s">
        <v>1</v>
      </c>
      <c r="D23" s="317">
        <v>9.5242226704042712E-5</v>
      </c>
      <c r="E23" s="318">
        <v>8.6681754387154964E-5</v>
      </c>
      <c r="F23" s="318">
        <v>1.7222405448707461E-4</v>
      </c>
      <c r="G23" s="318">
        <v>7.73334123501219E-4</v>
      </c>
      <c r="H23" s="318">
        <v>1.5254831699901267E-4</v>
      </c>
      <c r="I23" s="318">
        <v>1.119330113864975E-4</v>
      </c>
      <c r="J23" s="318">
        <v>6.511798896577523E-4</v>
      </c>
      <c r="K23" s="318">
        <v>1.6562607328909627E-4</v>
      </c>
      <c r="L23" s="318">
        <v>2.6439912001452814E-5</v>
      </c>
      <c r="M23" s="318">
        <v>2.9105845400436038E-4</v>
      </c>
      <c r="N23" s="318">
        <v>1.4342177593197448E-4</v>
      </c>
      <c r="O23" s="318">
        <v>1.4648743841452056E-3</v>
      </c>
      <c r="P23" s="318">
        <v>5.512022492317768E-4</v>
      </c>
      <c r="Q23" s="318">
        <v>1.5866039632006504E-4</v>
      </c>
      <c r="R23" s="318">
        <v>1.1385505147322229E-4</v>
      </c>
      <c r="S23" s="318">
        <v>5.1053055344976977E-4</v>
      </c>
      <c r="T23" s="318">
        <v>1.043031802379947</v>
      </c>
      <c r="U23" s="318">
        <v>9.5674333954001746E-3</v>
      </c>
      <c r="V23" s="318">
        <v>6.8115264088538701E-3</v>
      </c>
      <c r="W23" s="318">
        <v>7.2627398338077789E-4</v>
      </c>
      <c r="X23" s="318">
        <v>3.8864498377533621E-3</v>
      </c>
      <c r="Y23" s="318">
        <v>1.0003870301900101E-3</v>
      </c>
      <c r="Z23" s="318">
        <v>2.7485292650569859E-3</v>
      </c>
      <c r="AA23" s="318">
        <v>6.1588017083476383E-4</v>
      </c>
      <c r="AB23" s="318">
        <v>6.5541058567100789E-3</v>
      </c>
      <c r="AC23" s="318">
        <v>2.2545757765854923E-4</v>
      </c>
      <c r="AD23" s="318">
        <v>1.7949384851136407E-3</v>
      </c>
      <c r="AE23" s="318">
        <v>1.5896084335588283E-4</v>
      </c>
      <c r="AF23" s="318">
        <v>3.8702210286779845E-3</v>
      </c>
      <c r="AG23" s="318">
        <v>2.2278747927314264E-4</v>
      </c>
      <c r="AH23" s="318">
        <v>2.4797931244182551E-4</v>
      </c>
      <c r="AI23" s="318">
        <v>3.3013700851318401E-4</v>
      </c>
      <c r="AJ23" s="318">
        <v>9.2944035087822279E-5</v>
      </c>
      <c r="AK23" s="318">
        <v>4.0211859742699836E-4</v>
      </c>
      <c r="AL23" s="318">
        <v>4.8002823665614929E-4</v>
      </c>
      <c r="AM23" s="318">
        <v>3.3075830863775566E-4</v>
      </c>
      <c r="AN23" s="318">
        <v>2.5913013397271898E-4</v>
      </c>
      <c r="AO23" s="318">
        <v>1.8309152198544635E-4</v>
      </c>
      <c r="AP23" s="318">
        <v>2.4869587515497844E-4</v>
      </c>
      <c r="AQ23" s="318">
        <v>2.8686816247345801E-3</v>
      </c>
      <c r="AR23" s="318">
        <v>1.8143967598398754E-4</v>
      </c>
      <c r="AS23" s="318">
        <v>2.0735274580321265E-4</v>
      </c>
      <c r="AT23" s="319">
        <v>2.5039209953173723E-4</v>
      </c>
      <c r="AV23" s="43">
        <v>1130382.4927268059</v>
      </c>
      <c r="AW23" s="43">
        <v>313710.13360193273</v>
      </c>
    </row>
    <row r="24" spans="1:49" ht="15.5" customHeight="1" x14ac:dyDescent="0.35">
      <c r="A24" s="63">
        <v>18</v>
      </c>
      <c r="B24" s="184" t="s">
        <v>52</v>
      </c>
      <c r="C24" s="167" t="s">
        <v>2</v>
      </c>
      <c r="D24" s="317">
        <v>1.6635225258694307E-4</v>
      </c>
      <c r="E24" s="318">
        <v>2.2572031766781675E-4</v>
      </c>
      <c r="F24" s="318">
        <v>1.5367071892983289E-4</v>
      </c>
      <c r="G24" s="318">
        <v>1.0741820054999355E-3</v>
      </c>
      <c r="H24" s="318">
        <v>2.748690517273628E-4</v>
      </c>
      <c r="I24" s="318">
        <v>2.0160741462877467E-4</v>
      </c>
      <c r="J24" s="318">
        <v>2.4876084834130746E-4</v>
      </c>
      <c r="K24" s="318">
        <v>2.9073735010067345E-4</v>
      </c>
      <c r="L24" s="318">
        <v>4.9476204216091735E-5</v>
      </c>
      <c r="M24" s="318">
        <v>1.5444012438887364E-3</v>
      </c>
      <c r="N24" s="318">
        <v>2.8010794042713556E-4</v>
      </c>
      <c r="O24" s="318">
        <v>1.8094229585762572E-3</v>
      </c>
      <c r="P24" s="318">
        <v>7.4935344703594658E-4</v>
      </c>
      <c r="Q24" s="318">
        <v>2.5202931828252997E-4</v>
      </c>
      <c r="R24" s="318">
        <v>3.2204184695873585E-4</v>
      </c>
      <c r="S24" s="318">
        <v>4.7749906437718201E-4</v>
      </c>
      <c r="T24" s="318">
        <v>2.5554894283023512E-3</v>
      </c>
      <c r="U24" s="318">
        <v>1.0462417890812774</v>
      </c>
      <c r="V24" s="318">
        <v>1.3599242895881076E-3</v>
      </c>
      <c r="W24" s="318">
        <v>1.5995053899998828E-3</v>
      </c>
      <c r="X24" s="318">
        <v>1.2163881673528261E-3</v>
      </c>
      <c r="Y24" s="318">
        <v>7.7570029707119841E-4</v>
      </c>
      <c r="Z24" s="318">
        <v>6.5263057870004911E-4</v>
      </c>
      <c r="AA24" s="318">
        <v>4.6313725087604858E-4</v>
      </c>
      <c r="AB24" s="318">
        <v>1.5824298128790993E-3</v>
      </c>
      <c r="AC24" s="318">
        <v>3.496428980190994E-4</v>
      </c>
      <c r="AD24" s="318">
        <v>5.5773388082242632E-4</v>
      </c>
      <c r="AE24" s="318">
        <v>2.9348904873885249E-4</v>
      </c>
      <c r="AF24" s="318">
        <v>1.0064425691352712E-3</v>
      </c>
      <c r="AG24" s="318">
        <v>3.6280365300356157E-4</v>
      </c>
      <c r="AH24" s="318">
        <v>4.5511917296048575E-4</v>
      </c>
      <c r="AI24" s="318">
        <v>6.2714668009955672E-4</v>
      </c>
      <c r="AJ24" s="318">
        <v>1.7333281484848721E-4</v>
      </c>
      <c r="AK24" s="318">
        <v>6.5436482184600016E-4</v>
      </c>
      <c r="AL24" s="318">
        <v>9.0869726837954654E-4</v>
      </c>
      <c r="AM24" s="318">
        <v>4.8840789611954668E-4</v>
      </c>
      <c r="AN24" s="318">
        <v>4.4653711698686149E-4</v>
      </c>
      <c r="AO24" s="318">
        <v>2.7758002256980695E-4</v>
      </c>
      <c r="AP24" s="318">
        <v>4.5596665708875291E-4</v>
      </c>
      <c r="AQ24" s="318">
        <v>5.5858345579378396E-3</v>
      </c>
      <c r="AR24" s="318">
        <v>2.7922169929780788E-4</v>
      </c>
      <c r="AS24" s="318">
        <v>1.961270441907042E-4</v>
      </c>
      <c r="AT24" s="319">
        <v>4.2543019831837368E-4</v>
      </c>
      <c r="AV24" s="43">
        <v>2135522.8724088706</v>
      </c>
      <c r="AW24" s="43">
        <v>737265.9802861776</v>
      </c>
    </row>
    <row r="25" spans="1:49" ht="15.5" customHeight="1" x14ac:dyDescent="0.35">
      <c r="A25" s="63">
        <v>19</v>
      </c>
      <c r="B25" s="184" t="s">
        <v>53</v>
      </c>
      <c r="C25" s="167" t="s">
        <v>3</v>
      </c>
      <c r="D25" s="317">
        <v>3.1676977624068691E-4</v>
      </c>
      <c r="E25" s="318">
        <v>7.7808152374342105E-5</v>
      </c>
      <c r="F25" s="318">
        <v>8.4317315018585896E-5</v>
      </c>
      <c r="G25" s="318">
        <v>1.3667121953740387E-4</v>
      </c>
      <c r="H25" s="318">
        <v>1.3751167669923733E-4</v>
      </c>
      <c r="I25" s="318">
        <v>1.0143698969027344E-4</v>
      </c>
      <c r="J25" s="318">
        <v>1.0484706587819863E-4</v>
      </c>
      <c r="K25" s="318">
        <v>1.1765895707035663E-4</v>
      </c>
      <c r="L25" s="318">
        <v>1.8122956465176673E-5</v>
      </c>
      <c r="M25" s="318">
        <v>1.1133053189568514E-4</v>
      </c>
      <c r="N25" s="318">
        <v>1.1302264697353562E-4</v>
      </c>
      <c r="O25" s="318">
        <v>1.1064699769974512E-4</v>
      </c>
      <c r="P25" s="318">
        <v>1.4839999643750693E-4</v>
      </c>
      <c r="Q25" s="318">
        <v>5.8747889152954815E-5</v>
      </c>
      <c r="R25" s="318">
        <v>8.9716001253124035E-5</v>
      </c>
      <c r="S25" s="318">
        <v>1.0024992254391791E-4</v>
      </c>
      <c r="T25" s="318">
        <v>1.4130318723577469E-3</v>
      </c>
      <c r="U25" s="318">
        <v>1.8080158144354644E-3</v>
      </c>
      <c r="V25" s="318">
        <v>1.0338627587949125</v>
      </c>
      <c r="W25" s="318">
        <v>1.6714313432389133E-4</v>
      </c>
      <c r="X25" s="318">
        <v>5.0512123975496011E-4</v>
      </c>
      <c r="Y25" s="318">
        <v>6.9991362816964307E-4</v>
      </c>
      <c r="Z25" s="318">
        <v>2.5675011297111438E-4</v>
      </c>
      <c r="AA25" s="318">
        <v>4.896806758550845E-4</v>
      </c>
      <c r="AB25" s="318">
        <v>2.5099064942712322E-4</v>
      </c>
      <c r="AC25" s="318">
        <v>2.352783084122647E-4</v>
      </c>
      <c r="AD25" s="318">
        <v>2.5997226231542819E-4</v>
      </c>
      <c r="AE25" s="318">
        <v>1.0837928449081409E-4</v>
      </c>
      <c r="AF25" s="318">
        <v>3.6067725689126765E-4</v>
      </c>
      <c r="AG25" s="318">
        <v>1.6918089024230162E-4</v>
      </c>
      <c r="AH25" s="318">
        <v>5.8492876444792875E-4</v>
      </c>
      <c r="AI25" s="318">
        <v>2.5204844690240229E-4</v>
      </c>
      <c r="AJ25" s="318">
        <v>6.5048996581992376E-5</v>
      </c>
      <c r="AK25" s="318">
        <v>2.5445329923978597E-4</v>
      </c>
      <c r="AL25" s="318">
        <v>3.7913160181986575E-4</v>
      </c>
      <c r="AM25" s="318">
        <v>8.2839525013588531E-4</v>
      </c>
      <c r="AN25" s="318">
        <v>2.0152683506408144E-4</v>
      </c>
      <c r="AO25" s="318">
        <v>3.7026361700356345E-3</v>
      </c>
      <c r="AP25" s="318">
        <v>2.1385191692230385E-4</v>
      </c>
      <c r="AQ25" s="318">
        <v>1.8812695028057533E-3</v>
      </c>
      <c r="AR25" s="318">
        <v>3.9727676110029277E-4</v>
      </c>
      <c r="AS25" s="318">
        <v>8.2680901377384392E-3</v>
      </c>
      <c r="AT25" s="319">
        <v>3.2742112052595098E-4</v>
      </c>
      <c r="AV25" s="43">
        <v>1277622.938965176</v>
      </c>
      <c r="AW25" s="43">
        <v>426135.70360375731</v>
      </c>
    </row>
    <row r="26" spans="1:49" ht="15.5" customHeight="1" x14ac:dyDescent="0.35">
      <c r="A26" s="63">
        <v>20</v>
      </c>
      <c r="B26" s="184" t="s">
        <v>54</v>
      </c>
      <c r="C26" s="167" t="s">
        <v>102</v>
      </c>
      <c r="D26" s="317">
        <v>1.3865457556874839E-4</v>
      </c>
      <c r="E26" s="318">
        <v>1.3649009774109231E-4</v>
      </c>
      <c r="F26" s="318">
        <v>1.3280675737860348E-4</v>
      </c>
      <c r="G26" s="318">
        <v>3.032022584525825E-4</v>
      </c>
      <c r="H26" s="318">
        <v>2.2317051218819512E-4</v>
      </c>
      <c r="I26" s="318">
        <v>1.61201419562862E-4</v>
      </c>
      <c r="J26" s="318">
        <v>1.823673144538028E-4</v>
      </c>
      <c r="K26" s="318">
        <v>2.3195748880859148E-4</v>
      </c>
      <c r="L26" s="318">
        <v>3.2240119767289473E-5</v>
      </c>
      <c r="M26" s="318">
        <v>1.9890205537092376E-4</v>
      </c>
      <c r="N26" s="318">
        <v>2.242547976756649E-4</v>
      </c>
      <c r="O26" s="318">
        <v>2.2127849209640133E-4</v>
      </c>
      <c r="P26" s="318">
        <v>2.9406830782113781E-4</v>
      </c>
      <c r="Q26" s="318">
        <v>1.0151767885458868E-4</v>
      </c>
      <c r="R26" s="318">
        <v>1.6325433003272597E-4</v>
      </c>
      <c r="S26" s="318">
        <v>2.2106360382067665E-3</v>
      </c>
      <c r="T26" s="318">
        <v>4.1955964932701151E-3</v>
      </c>
      <c r="U26" s="318">
        <v>3.6001319900171628E-3</v>
      </c>
      <c r="V26" s="318">
        <v>3.5256731492452995E-2</v>
      </c>
      <c r="W26" s="318">
        <v>1.0633555761799958</v>
      </c>
      <c r="X26" s="318">
        <v>2.1939781456073726E-2</v>
      </c>
      <c r="Y26" s="318">
        <v>7.1006540501438176E-2</v>
      </c>
      <c r="Z26" s="318">
        <v>5.2572545237381538E-3</v>
      </c>
      <c r="AA26" s="318">
        <v>2.1977100871229654E-3</v>
      </c>
      <c r="AB26" s="318">
        <v>1.2236160497720141E-3</v>
      </c>
      <c r="AC26" s="318">
        <v>6.9966403067801093E-4</v>
      </c>
      <c r="AD26" s="318">
        <v>6.3647496460459622E-4</v>
      </c>
      <c r="AE26" s="318">
        <v>2.2188925776481301E-4</v>
      </c>
      <c r="AF26" s="318">
        <v>6.8282322862389308E-4</v>
      </c>
      <c r="AG26" s="318">
        <v>3.0131172554590218E-4</v>
      </c>
      <c r="AH26" s="318">
        <v>3.8611516594516264E-4</v>
      </c>
      <c r="AI26" s="318">
        <v>5.1986487304667693E-4</v>
      </c>
      <c r="AJ26" s="318">
        <v>1.3569317976721507E-4</v>
      </c>
      <c r="AK26" s="318">
        <v>4.986207334271458E-4</v>
      </c>
      <c r="AL26" s="318">
        <v>1.0003339491952777E-3</v>
      </c>
      <c r="AM26" s="318">
        <v>7.415905202079495E-4</v>
      </c>
      <c r="AN26" s="318">
        <v>1.0230118090650483E-3</v>
      </c>
      <c r="AO26" s="318">
        <v>3.503126157853457E-4</v>
      </c>
      <c r="AP26" s="318">
        <v>4.0589385548654922E-4</v>
      </c>
      <c r="AQ26" s="318">
        <v>4.0920752669172571E-3</v>
      </c>
      <c r="AR26" s="318">
        <v>2.4545995953331739E-4</v>
      </c>
      <c r="AS26" s="318">
        <v>8.9362189199209494E-3</v>
      </c>
      <c r="AT26" s="319">
        <v>4.4187348721482932E-4</v>
      </c>
      <c r="AV26" s="43">
        <v>704168.6841781328</v>
      </c>
      <c r="AW26" s="43">
        <v>218843.03361035601</v>
      </c>
    </row>
    <row r="27" spans="1:49" ht="15.5" customHeight="1" x14ac:dyDescent="0.35">
      <c r="A27" s="63">
        <v>21</v>
      </c>
      <c r="B27" s="184" t="s">
        <v>55</v>
      </c>
      <c r="C27" s="167" t="s">
        <v>103</v>
      </c>
      <c r="D27" s="317">
        <v>1.2129820121790366E-4</v>
      </c>
      <c r="E27" s="318">
        <v>9.7027822947245442E-5</v>
      </c>
      <c r="F27" s="318">
        <v>5.7418128258032437E-4</v>
      </c>
      <c r="G27" s="318">
        <v>3.7069690389906693E-4</v>
      </c>
      <c r="H27" s="318">
        <v>1.6517973033033378E-4</v>
      </c>
      <c r="I27" s="318">
        <v>1.2110233187179568E-4</v>
      </c>
      <c r="J27" s="318">
        <v>1.9730317106049001E-4</v>
      </c>
      <c r="K27" s="318">
        <v>1.6988073155355679E-4</v>
      </c>
      <c r="L27" s="318">
        <v>2.6546713763754504E-5</v>
      </c>
      <c r="M27" s="318">
        <v>1.7541689131951468E-4</v>
      </c>
      <c r="N27" s="318">
        <v>1.5594944301436798E-4</v>
      </c>
      <c r="O27" s="318">
        <v>1.7095427300075223E-4</v>
      </c>
      <c r="P27" s="318">
        <v>2.38891853735953E-4</v>
      </c>
      <c r="Q27" s="318">
        <v>8.2906178466702796E-5</v>
      </c>
      <c r="R27" s="318">
        <v>1.2039893923744428E-4</v>
      </c>
      <c r="S27" s="318">
        <v>4.431241690273154E-4</v>
      </c>
      <c r="T27" s="318">
        <v>9.5101457210119058E-3</v>
      </c>
      <c r="U27" s="318">
        <v>9.7608140344529661E-3</v>
      </c>
      <c r="V27" s="318">
        <v>8.1997911184125572E-3</v>
      </c>
      <c r="W27" s="318">
        <v>6.0310037311634788E-3</v>
      </c>
      <c r="X27" s="318">
        <v>1.0537465855182091</v>
      </c>
      <c r="Y27" s="318">
        <v>6.4725125284922193E-3</v>
      </c>
      <c r="Z27" s="318">
        <v>1.5426725875530945E-2</v>
      </c>
      <c r="AA27" s="318">
        <v>8.3292539471781799E-4</v>
      </c>
      <c r="AB27" s="318">
        <v>7.853737614574809E-3</v>
      </c>
      <c r="AC27" s="318">
        <v>4.5793206643645836E-4</v>
      </c>
      <c r="AD27" s="318">
        <v>2.8728619936958786E-3</v>
      </c>
      <c r="AE27" s="318">
        <v>1.7981303344940825E-4</v>
      </c>
      <c r="AF27" s="318">
        <v>6.2274945456512894E-4</v>
      </c>
      <c r="AG27" s="318">
        <v>2.1856462115722719E-4</v>
      </c>
      <c r="AH27" s="318">
        <v>3.4298219943671327E-4</v>
      </c>
      <c r="AI27" s="318">
        <v>3.6623000603167635E-4</v>
      </c>
      <c r="AJ27" s="318">
        <v>1.0840184941062756E-4</v>
      </c>
      <c r="AK27" s="318">
        <v>4.7744521213298539E-4</v>
      </c>
      <c r="AL27" s="318">
        <v>5.8557437704761953E-4</v>
      </c>
      <c r="AM27" s="318">
        <v>7.1802837364751669E-4</v>
      </c>
      <c r="AN27" s="318">
        <v>3.5605571775828876E-4</v>
      </c>
      <c r="AO27" s="318">
        <v>2.1595254006422475E-4</v>
      </c>
      <c r="AP27" s="318">
        <v>2.7345946675000896E-4</v>
      </c>
      <c r="AQ27" s="318">
        <v>3.1650959986739215E-3</v>
      </c>
      <c r="AR27" s="318">
        <v>2.2199928713531893E-4</v>
      </c>
      <c r="AS27" s="318">
        <v>2.3440388358312821E-4</v>
      </c>
      <c r="AT27" s="319">
        <v>7.3194527276394198E-4</v>
      </c>
      <c r="AV27" s="43">
        <v>2325436.1521242252</v>
      </c>
      <c r="AW27" s="43">
        <v>804803.50826439052</v>
      </c>
    </row>
    <row r="28" spans="1:49" ht="15.5" customHeight="1" x14ac:dyDescent="0.35">
      <c r="A28" s="63">
        <v>22</v>
      </c>
      <c r="B28" s="184" t="s">
        <v>56</v>
      </c>
      <c r="C28" s="167" t="s">
        <v>126</v>
      </c>
      <c r="D28" s="317">
        <v>5.4234185331807965E-6</v>
      </c>
      <c r="E28" s="318">
        <v>3.9410359310734903E-6</v>
      </c>
      <c r="F28" s="318">
        <v>1.1603658800087876E-5</v>
      </c>
      <c r="G28" s="318">
        <v>9.1280891677263097E-6</v>
      </c>
      <c r="H28" s="318">
        <v>8.5211422247952025E-6</v>
      </c>
      <c r="I28" s="318">
        <v>5.8218044276013713E-6</v>
      </c>
      <c r="J28" s="318">
        <v>6.1648263691507372E-6</v>
      </c>
      <c r="K28" s="318">
        <v>8.4204273383589731E-6</v>
      </c>
      <c r="L28" s="318">
        <v>1.2960086703916992E-6</v>
      </c>
      <c r="M28" s="318">
        <v>6.6804162320478244E-6</v>
      </c>
      <c r="N28" s="318">
        <v>8.5327700447194774E-6</v>
      </c>
      <c r="O28" s="318">
        <v>6.5641251827393798E-6</v>
      </c>
      <c r="P28" s="318">
        <v>9.6296243535502231E-6</v>
      </c>
      <c r="Q28" s="318">
        <v>3.6330826060239111E-6</v>
      </c>
      <c r="R28" s="318">
        <v>5.2566017102431097E-6</v>
      </c>
      <c r="S28" s="318">
        <v>8.190805414052754E-6</v>
      </c>
      <c r="T28" s="318">
        <v>1.1001334570530349E-4</v>
      </c>
      <c r="U28" s="318">
        <v>2.4690437365905769E-5</v>
      </c>
      <c r="V28" s="318">
        <v>8.9709818059855789E-6</v>
      </c>
      <c r="W28" s="318">
        <v>1.2395080568238303E-5</v>
      </c>
      <c r="X28" s="318">
        <v>1.0287611887858114E-5</v>
      </c>
      <c r="Y28" s="318">
        <v>1.0015241740745751</v>
      </c>
      <c r="Z28" s="318">
        <v>5.2483560764757557E-4</v>
      </c>
      <c r="AA28" s="318">
        <v>9.6163938103619102E-6</v>
      </c>
      <c r="AB28" s="318">
        <v>1.3958718101658108E-4</v>
      </c>
      <c r="AC28" s="318">
        <v>1.0402597672681769E-5</v>
      </c>
      <c r="AD28" s="318">
        <v>1.0976681761346397E-4</v>
      </c>
      <c r="AE28" s="318">
        <v>7.9043500812001172E-6</v>
      </c>
      <c r="AF28" s="318">
        <v>2.0507064091301279E-5</v>
      </c>
      <c r="AG28" s="318">
        <v>9.7421679225040955E-6</v>
      </c>
      <c r="AH28" s="318">
        <v>3.0352859361731393E-5</v>
      </c>
      <c r="AI28" s="318">
        <v>2.2759898852513186E-5</v>
      </c>
      <c r="AJ28" s="318">
        <v>8.4542699682780936E-6</v>
      </c>
      <c r="AK28" s="318">
        <v>2.1450877694385035E-5</v>
      </c>
      <c r="AL28" s="318">
        <v>3.5882673323829844E-5</v>
      </c>
      <c r="AM28" s="318">
        <v>6.9095237831365199E-5</v>
      </c>
      <c r="AN28" s="318">
        <v>2.1907939896909975E-5</v>
      </c>
      <c r="AO28" s="318">
        <v>8.4705082176958851E-6</v>
      </c>
      <c r="AP28" s="318">
        <v>1.6060883232552812E-5</v>
      </c>
      <c r="AQ28" s="318">
        <v>1.1249289210525906E-4</v>
      </c>
      <c r="AR28" s="318">
        <v>1.6602044033119749E-5</v>
      </c>
      <c r="AS28" s="318">
        <v>7.3428586830267135E-6</v>
      </c>
      <c r="AT28" s="319">
        <v>2.5056821162251249E-5</v>
      </c>
      <c r="AV28" s="43">
        <v>313607.77609229262</v>
      </c>
      <c r="AW28" s="43">
        <v>25482.570471358209</v>
      </c>
    </row>
    <row r="29" spans="1:49" ht="15.5" customHeight="1" x14ac:dyDescent="0.35">
      <c r="A29" s="63">
        <v>23</v>
      </c>
      <c r="B29" s="184" t="s">
        <v>57</v>
      </c>
      <c r="C29" s="167" t="s">
        <v>238</v>
      </c>
      <c r="D29" s="317">
        <v>7.0209974504729814E-4</v>
      </c>
      <c r="E29" s="318">
        <v>7.0635495728530394E-4</v>
      </c>
      <c r="F29" s="318">
        <v>2.0918178261454018E-3</v>
      </c>
      <c r="G29" s="318">
        <v>1.5157256545110034E-3</v>
      </c>
      <c r="H29" s="318">
        <v>1.1604621322380423E-3</v>
      </c>
      <c r="I29" s="318">
        <v>8.6679279072644181E-4</v>
      </c>
      <c r="J29" s="318">
        <v>8.58194679166666E-4</v>
      </c>
      <c r="K29" s="318">
        <v>1.2320130683925814E-3</v>
      </c>
      <c r="L29" s="318">
        <v>1.8457846344358588E-4</v>
      </c>
      <c r="M29" s="318">
        <v>1.1106381850316828E-3</v>
      </c>
      <c r="N29" s="318">
        <v>1.108465795923184E-3</v>
      </c>
      <c r="O29" s="318">
        <v>9.9807345945280017E-4</v>
      </c>
      <c r="P29" s="318">
        <v>1.5730531853380399E-3</v>
      </c>
      <c r="Q29" s="318">
        <v>5.4577724671330159E-4</v>
      </c>
      <c r="R29" s="318">
        <v>8.0483145742279256E-4</v>
      </c>
      <c r="S29" s="318">
        <v>8.8623491070674641E-4</v>
      </c>
      <c r="T29" s="318">
        <v>1.2493497608712094E-3</v>
      </c>
      <c r="U29" s="318">
        <v>1.0665073907456487E-3</v>
      </c>
      <c r="V29" s="318">
        <v>1.0198274367799103E-3</v>
      </c>
      <c r="W29" s="318">
        <v>1.2962312772988869E-3</v>
      </c>
      <c r="X29" s="318">
        <v>1.1719285788175113E-3</v>
      </c>
      <c r="Y29" s="318">
        <v>1.0150980156061573E-3</v>
      </c>
      <c r="Z29" s="318">
        <v>1.4091962464138912</v>
      </c>
      <c r="AA29" s="318">
        <v>1.5200617077136991E-3</v>
      </c>
      <c r="AB29" s="318">
        <v>9.9785718016553365E-2</v>
      </c>
      <c r="AC29" s="318">
        <v>1.3080810729894966E-3</v>
      </c>
      <c r="AD29" s="318">
        <v>2.2063407429527716E-3</v>
      </c>
      <c r="AE29" s="318">
        <v>1.285977704098433E-3</v>
      </c>
      <c r="AF29" s="318">
        <v>3.8024155403441544E-3</v>
      </c>
      <c r="AG29" s="318">
        <v>1.60605679831478E-3</v>
      </c>
      <c r="AH29" s="318">
        <v>2.0005378701863866E-3</v>
      </c>
      <c r="AI29" s="318">
        <v>2.7684232701481637E-3</v>
      </c>
      <c r="AJ29" s="318">
        <v>7.6370849844893695E-4</v>
      </c>
      <c r="AK29" s="318">
        <v>3.3161163614726309E-3</v>
      </c>
      <c r="AL29" s="318">
        <v>3.9983039371793297E-3</v>
      </c>
      <c r="AM29" s="318">
        <v>2.3540150347066812E-3</v>
      </c>
      <c r="AN29" s="318">
        <v>1.9505793096642216E-3</v>
      </c>
      <c r="AO29" s="318">
        <v>1.2039260406649496E-3</v>
      </c>
      <c r="AP29" s="318">
        <v>2.0072848411716851E-3</v>
      </c>
      <c r="AQ29" s="318">
        <v>2.4664587547127168E-2</v>
      </c>
      <c r="AR29" s="318">
        <v>1.2121924412979779E-3</v>
      </c>
      <c r="AS29" s="318">
        <v>6.5418420811729286E-4</v>
      </c>
      <c r="AT29" s="319">
        <v>1.9316992183525132E-3</v>
      </c>
      <c r="AV29" s="43">
        <v>23138210.162261572</v>
      </c>
      <c r="AW29" s="43">
        <v>14437773.573914183</v>
      </c>
    </row>
    <row r="30" spans="1:49" ht="15.5" customHeight="1" x14ac:dyDescent="0.35">
      <c r="A30" s="63">
        <v>24</v>
      </c>
      <c r="B30" s="184" t="s">
        <v>239</v>
      </c>
      <c r="C30" s="167" t="s">
        <v>240</v>
      </c>
      <c r="D30" s="317">
        <v>5.3669698552972198E-5</v>
      </c>
      <c r="E30" s="318">
        <v>5.3456697066284026E-5</v>
      </c>
      <c r="F30" s="318">
        <v>4.8067250372298271E-5</v>
      </c>
      <c r="G30" s="318">
        <v>2.1282704017509642E-4</v>
      </c>
      <c r="H30" s="318">
        <v>4.0349812132793696E-5</v>
      </c>
      <c r="I30" s="318">
        <v>2.7929501571703329E-5</v>
      </c>
      <c r="J30" s="318">
        <v>4.3583993153781666E-5</v>
      </c>
      <c r="K30" s="318">
        <v>2.9361830500558846E-5</v>
      </c>
      <c r="L30" s="318">
        <v>1.8345749789522057E-5</v>
      </c>
      <c r="M30" s="318">
        <v>2.2974894026352489E-5</v>
      </c>
      <c r="N30" s="318">
        <v>2.1323996459082479E-5</v>
      </c>
      <c r="O30" s="318">
        <v>3.7798699185932343E-5</v>
      </c>
      <c r="P30" s="318">
        <v>5.1486272420395854E-5</v>
      </c>
      <c r="Q30" s="318">
        <v>2.970307643049463E-5</v>
      </c>
      <c r="R30" s="318">
        <v>3.6266845953894454E-5</v>
      </c>
      <c r="S30" s="318">
        <v>3.3815659592199531E-5</v>
      </c>
      <c r="T30" s="318">
        <v>2.471315270550224E-5</v>
      </c>
      <c r="U30" s="318">
        <v>2.3851490325282047E-5</v>
      </c>
      <c r="V30" s="318">
        <v>2.6842414216067148E-5</v>
      </c>
      <c r="W30" s="318">
        <v>2.2888011022112725E-5</v>
      </c>
      <c r="X30" s="318">
        <v>2.3331637992681851E-5</v>
      </c>
      <c r="Y30" s="318">
        <v>2.3530689877481791E-5</v>
      </c>
      <c r="Z30" s="318">
        <v>2.3500443574020324E-5</v>
      </c>
      <c r="AA30" s="318">
        <v>1.0796386405071101</v>
      </c>
      <c r="AB30" s="318">
        <v>2.368361920294947E-5</v>
      </c>
      <c r="AC30" s="318">
        <v>9.702819401219698E-5</v>
      </c>
      <c r="AD30" s="318">
        <v>4.6383183073981532E-5</v>
      </c>
      <c r="AE30" s="318">
        <v>4.107440357522171E-5</v>
      </c>
      <c r="AF30" s="318">
        <v>3.1428627343637485E-5</v>
      </c>
      <c r="AG30" s="318">
        <v>5.8085823836919267E-5</v>
      </c>
      <c r="AH30" s="318">
        <v>4.8580549957360406E-5</v>
      </c>
      <c r="AI30" s="318">
        <v>3.6362160690371493E-5</v>
      </c>
      <c r="AJ30" s="318">
        <v>6.0570230269735713E-6</v>
      </c>
      <c r="AK30" s="318">
        <v>1.2295974960543376E-3</v>
      </c>
      <c r="AL30" s="318">
        <v>3.1383535473209272E-5</v>
      </c>
      <c r="AM30" s="318">
        <v>4.8650864878913485E-4</v>
      </c>
      <c r="AN30" s="318">
        <v>2.7826620984836138E-5</v>
      </c>
      <c r="AO30" s="318">
        <v>1.8784156721435131E-5</v>
      </c>
      <c r="AP30" s="318">
        <v>3.9619423356395264E-5</v>
      </c>
      <c r="AQ30" s="318">
        <v>1.9378528029967596E-5</v>
      </c>
      <c r="AR30" s="318">
        <v>3.9191782925313588E-5</v>
      </c>
      <c r="AS30" s="318">
        <v>6.0951452377841492E-5</v>
      </c>
      <c r="AT30" s="319">
        <v>2.01721877426435E-4</v>
      </c>
      <c r="AV30" s="43">
        <v>627359.66181471397</v>
      </c>
      <c r="AW30" s="43">
        <v>139113.36944354005</v>
      </c>
    </row>
    <row r="31" spans="1:49" ht="15.5" customHeight="1" x14ac:dyDescent="0.35">
      <c r="A31" s="63">
        <v>25</v>
      </c>
      <c r="B31" s="184" t="s">
        <v>241</v>
      </c>
      <c r="C31" s="167" t="s">
        <v>242</v>
      </c>
      <c r="D31" s="317">
        <v>2.8724173341464551E-4</v>
      </c>
      <c r="E31" s="318">
        <v>2.8474385344358458E-4</v>
      </c>
      <c r="F31" s="318">
        <v>1.7347741288640878E-2</v>
      </c>
      <c r="G31" s="318">
        <v>1.1056920348649555E-3</v>
      </c>
      <c r="H31" s="318">
        <v>3.1346882926922898E-4</v>
      </c>
      <c r="I31" s="318">
        <v>1.7217072316845096E-4</v>
      </c>
      <c r="J31" s="318">
        <v>2.4477550757279974E-4</v>
      </c>
      <c r="K31" s="318">
        <v>1.9669764038772892E-4</v>
      </c>
      <c r="L31" s="318">
        <v>9.5103949933219569E-5</v>
      </c>
      <c r="M31" s="318">
        <v>1.6028626776087238E-4</v>
      </c>
      <c r="N31" s="318">
        <v>1.5234502048316374E-4</v>
      </c>
      <c r="O31" s="318">
        <v>2.2417251889097491E-4</v>
      </c>
      <c r="P31" s="318">
        <v>3.1470087996141217E-4</v>
      </c>
      <c r="Q31" s="318">
        <v>1.6352290178180644E-4</v>
      </c>
      <c r="R31" s="318">
        <v>2.0765916292102526E-4</v>
      </c>
      <c r="S31" s="318">
        <v>1.9990233262637567E-4</v>
      </c>
      <c r="T31" s="318">
        <v>1.7445720791881228E-4</v>
      </c>
      <c r="U31" s="318">
        <v>1.5765476296180411E-4</v>
      </c>
      <c r="V31" s="318">
        <v>1.7444625904856084E-4</v>
      </c>
      <c r="W31" s="318">
        <v>1.6944513200173108E-4</v>
      </c>
      <c r="X31" s="318">
        <v>1.6442358697898099E-4</v>
      </c>
      <c r="Y31" s="318">
        <v>1.5890504088643973E-4</v>
      </c>
      <c r="Z31" s="318">
        <v>1.5842643445284558E-4</v>
      </c>
      <c r="AA31" s="318">
        <v>1.1941877412003016E-4</v>
      </c>
      <c r="AB31" s="318">
        <v>1.1062307855067193</v>
      </c>
      <c r="AC31" s="318">
        <v>5.2263722152214314E-4</v>
      </c>
      <c r="AD31" s="318">
        <v>3.217944348250929E-4</v>
      </c>
      <c r="AE31" s="318">
        <v>2.5243076671778035E-4</v>
      </c>
      <c r="AF31" s="318">
        <v>3.2493757710807403E-4</v>
      </c>
      <c r="AG31" s="318">
        <v>3.4677100715073731E-4</v>
      </c>
      <c r="AH31" s="318">
        <v>3.2253017263401241E-4</v>
      </c>
      <c r="AI31" s="318">
        <v>3.0337211927288529E-4</v>
      </c>
      <c r="AJ31" s="318">
        <v>6.3667490683096367E-5</v>
      </c>
      <c r="AK31" s="318">
        <v>5.9358522174033021E-3</v>
      </c>
      <c r="AL31" s="318">
        <v>3.3989111551173883E-4</v>
      </c>
      <c r="AM31" s="318">
        <v>8.9754086314946374E-4</v>
      </c>
      <c r="AN31" s="318">
        <v>2.3475710880329235E-4</v>
      </c>
      <c r="AO31" s="318">
        <v>1.4836475164318772E-4</v>
      </c>
      <c r="AP31" s="318">
        <v>2.8220034736172958E-4</v>
      </c>
      <c r="AQ31" s="318">
        <v>1.2843461418645488E-3</v>
      </c>
      <c r="AR31" s="318">
        <v>2.7874402374613195E-4</v>
      </c>
      <c r="AS31" s="318">
        <v>3.1738444171153929E-4</v>
      </c>
      <c r="AT31" s="319">
        <v>6.7010787802385661E-4</v>
      </c>
      <c r="AV31" s="43">
        <v>665260.08070485911</v>
      </c>
      <c r="AW31" s="43">
        <v>342685.1670841286</v>
      </c>
    </row>
    <row r="32" spans="1:49" ht="15.5" customHeight="1" x14ac:dyDescent="0.35">
      <c r="A32" s="63">
        <v>26</v>
      </c>
      <c r="B32" s="184" t="s">
        <v>58</v>
      </c>
      <c r="C32" s="167" t="s">
        <v>4</v>
      </c>
      <c r="D32" s="317">
        <v>1.0091138729087581E-3</v>
      </c>
      <c r="E32" s="318">
        <v>1.5900105949210573E-3</v>
      </c>
      <c r="F32" s="318">
        <v>2.2553470099275297E-3</v>
      </c>
      <c r="G32" s="318">
        <v>2.3736938483689169E-3</v>
      </c>
      <c r="H32" s="318">
        <v>3.8369515028888568E-3</v>
      </c>
      <c r="I32" s="318">
        <v>2.8926286265812742E-3</v>
      </c>
      <c r="J32" s="318">
        <v>4.6307227683922633E-3</v>
      </c>
      <c r="K32" s="318">
        <v>1.8000222089158704E-3</v>
      </c>
      <c r="L32" s="318">
        <v>3.6369948395190773E-4</v>
      </c>
      <c r="M32" s="318">
        <v>1.2678017338748355E-3</v>
      </c>
      <c r="N32" s="318">
        <v>1.0483231400734356E-3</v>
      </c>
      <c r="O32" s="318">
        <v>7.1885415969109032E-3</v>
      </c>
      <c r="P32" s="318">
        <v>3.2499372473446487E-3</v>
      </c>
      <c r="Q32" s="318">
        <v>4.0213100391938142E-3</v>
      </c>
      <c r="R32" s="318">
        <v>1.4334185503943169E-2</v>
      </c>
      <c r="S32" s="318">
        <v>3.1789527717768487E-3</v>
      </c>
      <c r="T32" s="318">
        <v>1.4024537218042343E-3</v>
      </c>
      <c r="U32" s="318">
        <v>2.4735980179998187E-3</v>
      </c>
      <c r="V32" s="318">
        <v>2.3080178184519936E-3</v>
      </c>
      <c r="W32" s="318">
        <v>2.453160985361615E-3</v>
      </c>
      <c r="X32" s="318">
        <v>1.9114280917629002E-3</v>
      </c>
      <c r="Y32" s="318">
        <v>3.9798796387550727E-3</v>
      </c>
      <c r="Z32" s="318">
        <v>1.3614812931610229E-3</v>
      </c>
      <c r="AA32" s="318">
        <v>1.76001842243553E-3</v>
      </c>
      <c r="AB32" s="318">
        <v>1.6079424307629381E-3</v>
      </c>
      <c r="AC32" s="318">
        <v>1.0126291982921052</v>
      </c>
      <c r="AD32" s="318">
        <v>2.0740161728770305E-3</v>
      </c>
      <c r="AE32" s="318">
        <v>3.4101868615029384E-3</v>
      </c>
      <c r="AF32" s="318">
        <v>2.6505864272141381E-3</v>
      </c>
      <c r="AG32" s="318">
        <v>2.1328058219137261E-3</v>
      </c>
      <c r="AH32" s="318">
        <v>2.5504096032664234E-3</v>
      </c>
      <c r="AI32" s="318">
        <v>6.0931018043428129E-3</v>
      </c>
      <c r="AJ32" s="318">
        <v>5.3794289462678717E-4</v>
      </c>
      <c r="AK32" s="318">
        <v>1.6109605532645351E-3</v>
      </c>
      <c r="AL32" s="318">
        <v>7.9452517176695873E-3</v>
      </c>
      <c r="AM32" s="318">
        <v>3.4828191775542606E-3</v>
      </c>
      <c r="AN32" s="318">
        <v>7.9967571120058856E-3</v>
      </c>
      <c r="AO32" s="318">
        <v>1.844604570303921E-3</v>
      </c>
      <c r="AP32" s="318">
        <v>1.5821332807923937E-2</v>
      </c>
      <c r="AQ32" s="318">
        <v>3.7864015724293101E-3</v>
      </c>
      <c r="AR32" s="318">
        <v>2.925988651374866E-3</v>
      </c>
      <c r="AS32" s="318">
        <v>4.5681039675031856E-2</v>
      </c>
      <c r="AT32" s="319">
        <v>2.2485146070157684E-3</v>
      </c>
      <c r="AV32" s="43">
        <v>954844.64005485771</v>
      </c>
      <c r="AW32" s="43">
        <v>363847.71412873961</v>
      </c>
    </row>
    <row r="33" spans="1:49" ht="15.5" customHeight="1" x14ac:dyDescent="0.35">
      <c r="A33" s="63">
        <v>27</v>
      </c>
      <c r="B33" s="184" t="s">
        <v>59</v>
      </c>
      <c r="C33" s="167" t="s">
        <v>104</v>
      </c>
      <c r="D33" s="317">
        <v>4.9588895401789191E-4</v>
      </c>
      <c r="E33" s="318">
        <v>7.4622373854754247E-5</v>
      </c>
      <c r="F33" s="318">
        <v>2.091971130984383E-4</v>
      </c>
      <c r="G33" s="318">
        <v>6.6663806002050159E-4</v>
      </c>
      <c r="H33" s="318">
        <v>2.1128570431288077E-4</v>
      </c>
      <c r="I33" s="318">
        <v>4.0987005435503372E-4</v>
      </c>
      <c r="J33" s="318">
        <v>5.8962720773550936E-4</v>
      </c>
      <c r="K33" s="318">
        <v>5.7396567926491988E-4</v>
      </c>
      <c r="L33" s="318">
        <v>7.6221687652612411E-5</v>
      </c>
      <c r="M33" s="318">
        <v>6.0126042082019114E-4</v>
      </c>
      <c r="N33" s="318">
        <v>3.2608085416220627E-4</v>
      </c>
      <c r="O33" s="318">
        <v>6.524473840966989E-4</v>
      </c>
      <c r="P33" s="318">
        <v>8.8730494023504445E-4</v>
      </c>
      <c r="Q33" s="318">
        <v>8.6651141130027177E-4</v>
      </c>
      <c r="R33" s="318">
        <v>5.7147242939532112E-4</v>
      </c>
      <c r="S33" s="318">
        <v>6.1256434336605294E-4</v>
      </c>
      <c r="T33" s="318">
        <v>3.5205427504145497E-4</v>
      </c>
      <c r="U33" s="318">
        <v>3.3988993265020903E-4</v>
      </c>
      <c r="V33" s="318">
        <v>2.8231002505122143E-4</v>
      </c>
      <c r="W33" s="318">
        <v>4.5153281382617706E-4</v>
      </c>
      <c r="X33" s="318">
        <v>3.8195969776620519E-4</v>
      </c>
      <c r="Y33" s="318">
        <v>2.9312527672542316E-4</v>
      </c>
      <c r="Z33" s="318">
        <v>2.0600983198525331E-4</v>
      </c>
      <c r="AA33" s="318">
        <v>2.8378463405943552E-4</v>
      </c>
      <c r="AB33" s="318">
        <v>3.7410105832284108E-4</v>
      </c>
      <c r="AC33" s="318">
        <v>3.5552840635101537E-4</v>
      </c>
      <c r="AD33" s="318">
        <v>1.0002494032302445</v>
      </c>
      <c r="AE33" s="318">
        <v>2.0452236940866511E-3</v>
      </c>
      <c r="AF33" s="318">
        <v>4.2129507015646822E-3</v>
      </c>
      <c r="AG33" s="318">
        <v>5.5267197129822666E-4</v>
      </c>
      <c r="AH33" s="318">
        <v>5.0460348705534924E-4</v>
      </c>
      <c r="AI33" s="318">
        <v>4.6412204866820632E-4</v>
      </c>
      <c r="AJ33" s="318">
        <v>1.2202852010978194E-3</v>
      </c>
      <c r="AK33" s="318">
        <v>1.1004828819057839E-3</v>
      </c>
      <c r="AL33" s="318">
        <v>6.2774054643180215E-4</v>
      </c>
      <c r="AM33" s="318">
        <v>1.3683357323460549E-3</v>
      </c>
      <c r="AN33" s="318">
        <v>7.8275213586616256E-4</v>
      </c>
      <c r="AO33" s="318">
        <v>4.152048286673329E-4</v>
      </c>
      <c r="AP33" s="318">
        <v>3.3739836369633535E-4</v>
      </c>
      <c r="AQ33" s="318">
        <v>2.5325090676448951E-4</v>
      </c>
      <c r="AR33" s="318">
        <v>4.602504608924801E-4</v>
      </c>
      <c r="AS33" s="318">
        <v>2.2717670953086713E-4</v>
      </c>
      <c r="AT33" s="319">
        <v>5.2161881705303987E-4</v>
      </c>
      <c r="AV33" s="43">
        <v>3144705.2363859462</v>
      </c>
      <c r="AW33" s="43">
        <v>3130523.9203842115</v>
      </c>
    </row>
    <row r="34" spans="1:49" ht="15.5" customHeight="1" x14ac:dyDescent="0.35">
      <c r="A34" s="63">
        <v>28</v>
      </c>
      <c r="B34" s="184" t="s">
        <v>60</v>
      </c>
      <c r="C34" s="167" t="s">
        <v>243</v>
      </c>
      <c r="D34" s="317">
        <v>8.415074358444196E-3</v>
      </c>
      <c r="E34" s="318">
        <v>2.9158410685778536E-3</v>
      </c>
      <c r="F34" s="318">
        <v>1.4170862270820744E-2</v>
      </c>
      <c r="G34" s="318">
        <v>1.6663785268091619E-2</v>
      </c>
      <c r="H34" s="318">
        <v>9.1161967716538936E-3</v>
      </c>
      <c r="I34" s="318">
        <v>1.6332459948314559E-2</v>
      </c>
      <c r="J34" s="318">
        <v>1.7912530057879288E-2</v>
      </c>
      <c r="K34" s="318">
        <v>1.4946976487857276E-2</v>
      </c>
      <c r="L34" s="318">
        <v>3.7989823390055192E-3</v>
      </c>
      <c r="M34" s="318">
        <v>1.8055925230738144E-2</v>
      </c>
      <c r="N34" s="318">
        <v>1.5710300655070657E-2</v>
      </c>
      <c r="O34" s="318">
        <v>2.5012341841296495E-2</v>
      </c>
      <c r="P34" s="318">
        <v>2.1599535636688073E-2</v>
      </c>
      <c r="Q34" s="318">
        <v>3.2975824500092475E-2</v>
      </c>
      <c r="R34" s="318">
        <v>1.618008033213534E-2</v>
      </c>
      <c r="S34" s="318">
        <v>1.5897505210972752E-2</v>
      </c>
      <c r="T34" s="318">
        <v>8.5313672673218155E-3</v>
      </c>
      <c r="U34" s="318">
        <v>8.9032612217424013E-3</v>
      </c>
      <c r="V34" s="318">
        <v>5.5740183427834093E-3</v>
      </c>
      <c r="W34" s="318">
        <v>1.6863532529690552E-2</v>
      </c>
      <c r="X34" s="318">
        <v>6.725552044998734E-3</v>
      </c>
      <c r="Y34" s="318">
        <v>5.5531980133568864E-3</v>
      </c>
      <c r="Z34" s="318">
        <v>1.0060674429412423E-2</v>
      </c>
      <c r="AA34" s="318">
        <v>9.8533582866251624E-3</v>
      </c>
      <c r="AB34" s="318">
        <v>1.2150390897822149E-2</v>
      </c>
      <c r="AC34" s="318">
        <v>1.0248398555757146E-2</v>
      </c>
      <c r="AD34" s="318">
        <v>4.6867464345448822E-3</v>
      </c>
      <c r="AE34" s="318">
        <v>1.0359045089754513</v>
      </c>
      <c r="AF34" s="318">
        <v>2.4570454778038198E-2</v>
      </c>
      <c r="AG34" s="318">
        <v>3.4076649393242439E-2</v>
      </c>
      <c r="AH34" s="318">
        <v>9.5459500193707351E-3</v>
      </c>
      <c r="AI34" s="318">
        <v>3.6204141098644593E-3</v>
      </c>
      <c r="AJ34" s="318">
        <v>2.1749610978838434E-3</v>
      </c>
      <c r="AK34" s="318">
        <v>8.073899686615215E-3</v>
      </c>
      <c r="AL34" s="318">
        <v>4.4820381400499992E-3</v>
      </c>
      <c r="AM34" s="318">
        <v>7.4575088608079439E-3</v>
      </c>
      <c r="AN34" s="318">
        <v>7.7738536687066376E-3</v>
      </c>
      <c r="AO34" s="318">
        <v>6.8691125162422956E-3</v>
      </c>
      <c r="AP34" s="318">
        <v>3.6121941049449009E-3</v>
      </c>
      <c r="AQ34" s="318">
        <v>3.7401502690250703E-3</v>
      </c>
      <c r="AR34" s="318">
        <v>1.8346502597172683E-2</v>
      </c>
      <c r="AS34" s="318">
        <v>5.0579660933866878E-3</v>
      </c>
      <c r="AT34" s="319">
        <v>5.7391900771888767E-3</v>
      </c>
      <c r="AV34" s="43">
        <v>2797685.4095850261</v>
      </c>
      <c r="AW34" s="43">
        <v>1324275.8095367551</v>
      </c>
    </row>
    <row r="35" spans="1:49" ht="15.5" customHeight="1" x14ac:dyDescent="0.35">
      <c r="A35" s="63">
        <v>29</v>
      </c>
      <c r="B35" s="184" t="s">
        <v>61</v>
      </c>
      <c r="C35" s="167" t="s">
        <v>5</v>
      </c>
      <c r="D35" s="317">
        <v>1.3563313397814351E-3</v>
      </c>
      <c r="E35" s="318">
        <v>5.1578871281108445E-4</v>
      </c>
      <c r="F35" s="318">
        <v>9.1443082305303516E-4</v>
      </c>
      <c r="G35" s="318">
        <v>3.4232358504577001E-3</v>
      </c>
      <c r="H35" s="318">
        <v>2.7497395252540063E-3</v>
      </c>
      <c r="I35" s="318">
        <v>2.4018353269211865E-3</v>
      </c>
      <c r="J35" s="318">
        <v>2.2628000845338705E-3</v>
      </c>
      <c r="K35" s="318">
        <v>3.0080218204403737E-3</v>
      </c>
      <c r="L35" s="318">
        <v>5.858462327157436E-4</v>
      </c>
      <c r="M35" s="318">
        <v>1.6556291171235253E-3</v>
      </c>
      <c r="N35" s="318">
        <v>1.0400762912505842E-3</v>
      </c>
      <c r="O35" s="318">
        <v>1.3794769179388136E-3</v>
      </c>
      <c r="P35" s="318">
        <v>2.0290671851859259E-3</v>
      </c>
      <c r="Q35" s="318">
        <v>1.6125016657605991E-3</v>
      </c>
      <c r="R35" s="318">
        <v>1.3007415925196124E-3</v>
      </c>
      <c r="S35" s="318">
        <v>1.2192680548674712E-3</v>
      </c>
      <c r="T35" s="318">
        <v>1.1370312177769594E-3</v>
      </c>
      <c r="U35" s="318">
        <v>1.1477477194330597E-3</v>
      </c>
      <c r="V35" s="318">
        <v>1.3076239219393668E-3</v>
      </c>
      <c r="W35" s="318">
        <v>2.3337802429712414E-3</v>
      </c>
      <c r="X35" s="318">
        <v>1.0055340822495041E-3</v>
      </c>
      <c r="Y35" s="318">
        <v>7.2649463835575145E-4</v>
      </c>
      <c r="Z35" s="318">
        <v>8.4273371204363415E-4</v>
      </c>
      <c r="AA35" s="318">
        <v>4.8660568167550189E-4</v>
      </c>
      <c r="AB35" s="318">
        <v>1.2475714875228329E-3</v>
      </c>
      <c r="AC35" s="318">
        <v>1.6455503158173299E-3</v>
      </c>
      <c r="AD35" s="318">
        <v>1.4111598270773143E-3</v>
      </c>
      <c r="AE35" s="318">
        <v>1.2026743883558075E-3</v>
      </c>
      <c r="AF35" s="318">
        <v>1.0855214055668434</v>
      </c>
      <c r="AG35" s="318">
        <v>1.0654928547490037E-2</v>
      </c>
      <c r="AH35" s="318">
        <v>2.5038714433208401E-3</v>
      </c>
      <c r="AI35" s="318">
        <v>1.8428361470015891E-3</v>
      </c>
      <c r="AJ35" s="318">
        <v>6.0504228945417284E-4</v>
      </c>
      <c r="AK35" s="318">
        <v>4.8088598575716148E-3</v>
      </c>
      <c r="AL35" s="318">
        <v>2.9638015374099549E-3</v>
      </c>
      <c r="AM35" s="318">
        <v>5.2433215378049061E-3</v>
      </c>
      <c r="AN35" s="318">
        <v>8.7071864531878714E-3</v>
      </c>
      <c r="AO35" s="318">
        <v>5.5062396251497241E-3</v>
      </c>
      <c r="AP35" s="318">
        <v>2.983961258188555E-3</v>
      </c>
      <c r="AQ35" s="318">
        <v>1.2292258003561852E-3</v>
      </c>
      <c r="AR35" s="318">
        <v>1.0510559448683189E-2</v>
      </c>
      <c r="AS35" s="318">
        <v>9.9419016800347012E-4</v>
      </c>
      <c r="AT35" s="319">
        <v>3.548276555415709E-3</v>
      </c>
      <c r="AV35" s="43">
        <v>514506.26086597022</v>
      </c>
      <c r="AW35" s="43">
        <v>449842.47864227643</v>
      </c>
    </row>
    <row r="36" spans="1:49" ht="15.5" customHeight="1" x14ac:dyDescent="0.35">
      <c r="A36" s="63">
        <v>30</v>
      </c>
      <c r="B36" s="184" t="s">
        <v>62</v>
      </c>
      <c r="C36" s="167" t="s">
        <v>6</v>
      </c>
      <c r="D36" s="317">
        <v>1.0250005418212236E-3</v>
      </c>
      <c r="E36" s="318">
        <v>4.2938965017082778E-4</v>
      </c>
      <c r="F36" s="318">
        <v>1.1320964291215E-3</v>
      </c>
      <c r="G36" s="318">
        <v>3.5911691068055726E-3</v>
      </c>
      <c r="H36" s="318">
        <v>1.4211463433335886E-3</v>
      </c>
      <c r="I36" s="318">
        <v>7.6716625205093373E-4</v>
      </c>
      <c r="J36" s="318">
        <v>1.2907988718882121E-3</v>
      </c>
      <c r="K36" s="318">
        <v>2.9752389530963651E-3</v>
      </c>
      <c r="L36" s="318">
        <v>1.7806056266622035E-4</v>
      </c>
      <c r="M36" s="318">
        <v>6.0264144628312353E-4</v>
      </c>
      <c r="N36" s="318">
        <v>7.1244057048835074E-4</v>
      </c>
      <c r="O36" s="318">
        <v>1.0102360209112617E-3</v>
      </c>
      <c r="P36" s="318">
        <v>3.2839541445654902E-3</v>
      </c>
      <c r="Q36" s="318">
        <v>7.5811494102538874E-4</v>
      </c>
      <c r="R36" s="318">
        <v>6.3174767046931808E-4</v>
      </c>
      <c r="S36" s="318">
        <v>6.5219694118239153E-4</v>
      </c>
      <c r="T36" s="318">
        <v>8.2051957059417751E-4</v>
      </c>
      <c r="U36" s="318">
        <v>4.8153889792820461E-4</v>
      </c>
      <c r="V36" s="318">
        <v>1.3718914100442647E-3</v>
      </c>
      <c r="W36" s="318">
        <v>1.2492182514064519E-3</v>
      </c>
      <c r="X36" s="318">
        <v>6.7545738238889807E-4</v>
      </c>
      <c r="Y36" s="318">
        <v>6.0583334993263296E-4</v>
      </c>
      <c r="Z36" s="318">
        <v>4.4683074637110609E-4</v>
      </c>
      <c r="AA36" s="318">
        <v>3.2452595686834859E-4</v>
      </c>
      <c r="AB36" s="318">
        <v>3.7016845135874788E-3</v>
      </c>
      <c r="AC36" s="318">
        <v>1.15678924694685E-3</v>
      </c>
      <c r="AD36" s="318">
        <v>2.5065700440054907E-3</v>
      </c>
      <c r="AE36" s="318">
        <v>7.6050415791010075E-3</v>
      </c>
      <c r="AF36" s="318">
        <v>3.0124266565412501E-3</v>
      </c>
      <c r="AG36" s="318">
        <v>1.0009869998444947</v>
      </c>
      <c r="AH36" s="318">
        <v>2.0069113116012471E-3</v>
      </c>
      <c r="AI36" s="318">
        <v>3.7928506936251018E-3</v>
      </c>
      <c r="AJ36" s="318">
        <v>4.1421108663883841E-4</v>
      </c>
      <c r="AK36" s="318">
        <v>6.3754395234296123E-3</v>
      </c>
      <c r="AL36" s="318">
        <v>4.9973112945112703E-3</v>
      </c>
      <c r="AM36" s="318">
        <v>3.3849684029131313E-2</v>
      </c>
      <c r="AN36" s="318">
        <v>4.7607616982120304E-3</v>
      </c>
      <c r="AO36" s="318">
        <v>4.3168071637629066E-3</v>
      </c>
      <c r="AP36" s="318">
        <v>7.890364674844547E-4</v>
      </c>
      <c r="AQ36" s="318">
        <v>8.9910842767525179E-4</v>
      </c>
      <c r="AR36" s="318">
        <v>1.7918159042643024E-2</v>
      </c>
      <c r="AS36" s="318">
        <v>8.0554631207824137E-4</v>
      </c>
      <c r="AT36" s="319">
        <v>2.3550951285014624E-2</v>
      </c>
      <c r="AV36" s="43">
        <v>571129.24691791297</v>
      </c>
      <c r="AW36" s="43">
        <v>501057.98851164291</v>
      </c>
    </row>
    <row r="37" spans="1:49" ht="15.5" customHeight="1" x14ac:dyDescent="0.35">
      <c r="A37" s="63">
        <v>31</v>
      </c>
      <c r="B37" s="184" t="s">
        <v>63</v>
      </c>
      <c r="C37" s="167" t="s">
        <v>105</v>
      </c>
      <c r="D37" s="317">
        <v>6.3374660446597994E-2</v>
      </c>
      <c r="E37" s="318">
        <v>1.5969062740628346E-2</v>
      </c>
      <c r="F37" s="318">
        <v>6.9234112624820848E-2</v>
      </c>
      <c r="G37" s="318">
        <v>2.398112492722548E-2</v>
      </c>
      <c r="H37" s="318">
        <v>6.780395128773016E-2</v>
      </c>
      <c r="I37" s="318">
        <v>5.5769883848996671E-2</v>
      </c>
      <c r="J37" s="318">
        <v>6.9374229482203426E-2</v>
      </c>
      <c r="K37" s="318">
        <v>3.9948251880823807E-2</v>
      </c>
      <c r="L37" s="318">
        <v>8.6275466372719416E-3</v>
      </c>
      <c r="M37" s="318">
        <v>5.1718586789048719E-2</v>
      </c>
      <c r="N37" s="318">
        <v>4.5442138249144073E-2</v>
      </c>
      <c r="O37" s="318">
        <v>3.9089779442512879E-2</v>
      </c>
      <c r="P37" s="318">
        <v>3.4487656690201339E-2</v>
      </c>
      <c r="Q37" s="318">
        <v>3.0149009839500876E-2</v>
      </c>
      <c r="R37" s="318">
        <v>5.2313110641169822E-2</v>
      </c>
      <c r="S37" s="318">
        <v>4.1643477093049164E-2</v>
      </c>
      <c r="T37" s="318">
        <v>3.7930520498726375E-2</v>
      </c>
      <c r="U37" s="318">
        <v>3.7746897213335032E-2</v>
      </c>
      <c r="V37" s="318">
        <v>4.4717010345483976E-2</v>
      </c>
      <c r="W37" s="318">
        <v>3.7609765793906486E-2</v>
      </c>
      <c r="X37" s="318">
        <v>4.7868156607233592E-2</v>
      </c>
      <c r="Y37" s="318">
        <v>3.9272207334932537E-2</v>
      </c>
      <c r="Z37" s="318">
        <v>4.7545033824195754E-2</v>
      </c>
      <c r="AA37" s="318">
        <v>1.9644412624305718E-2</v>
      </c>
      <c r="AB37" s="318">
        <v>4.7750852093222371E-2</v>
      </c>
      <c r="AC37" s="318">
        <v>5.6271371943607172E-2</v>
      </c>
      <c r="AD37" s="318">
        <v>4.973619569240835E-2</v>
      </c>
      <c r="AE37" s="318">
        <v>1.7341321366757593E-2</v>
      </c>
      <c r="AF37" s="318">
        <v>2.2859313018838028E-2</v>
      </c>
      <c r="AG37" s="318">
        <v>1.606697330498907E-2</v>
      </c>
      <c r="AH37" s="318">
        <v>1.0122219225327393</v>
      </c>
      <c r="AI37" s="318">
        <v>8.9071232559009214E-3</v>
      </c>
      <c r="AJ37" s="318">
        <v>2.3252094014398509E-3</v>
      </c>
      <c r="AK37" s="318">
        <v>2.5967300040525571E-2</v>
      </c>
      <c r="AL37" s="318">
        <v>1.5348708504641196E-2</v>
      </c>
      <c r="AM37" s="318">
        <v>1.1458796025294675E-2</v>
      </c>
      <c r="AN37" s="318">
        <v>2.3385378261845419E-2</v>
      </c>
      <c r="AO37" s="318">
        <v>4.1901722813172851E-2</v>
      </c>
      <c r="AP37" s="318">
        <v>3.353582777604687E-2</v>
      </c>
      <c r="AQ37" s="318">
        <v>2.0514973090814074E-2</v>
      </c>
      <c r="AR37" s="318">
        <v>6.3013522224350638E-2</v>
      </c>
      <c r="AS37" s="318">
        <v>0.18215236246734945</v>
      </c>
      <c r="AT37" s="319">
        <v>1.4827646983740738E-2</v>
      </c>
      <c r="AV37" s="43">
        <v>9609141.0043821372</v>
      </c>
      <c r="AW37" s="43">
        <v>6665712.8697855184</v>
      </c>
    </row>
    <row r="38" spans="1:49" ht="15.5" customHeight="1" x14ac:dyDescent="0.35">
      <c r="A38" s="63">
        <v>32</v>
      </c>
      <c r="B38" s="184" t="s">
        <v>64</v>
      </c>
      <c r="C38" s="167" t="s">
        <v>7</v>
      </c>
      <c r="D38" s="317">
        <v>7.8721814519706439E-3</v>
      </c>
      <c r="E38" s="318">
        <v>8.4068650617823877E-3</v>
      </c>
      <c r="F38" s="318">
        <v>1.6779612546605132E-2</v>
      </c>
      <c r="G38" s="318">
        <v>4.0306646645889677E-2</v>
      </c>
      <c r="H38" s="318">
        <v>8.7787195226100082E-3</v>
      </c>
      <c r="I38" s="318">
        <v>1.7126508029766573E-2</v>
      </c>
      <c r="J38" s="318">
        <v>1.1819929397930709E-2</v>
      </c>
      <c r="K38" s="318">
        <v>7.4049131678308403E-3</v>
      </c>
      <c r="L38" s="318">
        <v>3.4991116267454369E-3</v>
      </c>
      <c r="M38" s="318">
        <v>5.658099583638769E-3</v>
      </c>
      <c r="N38" s="318">
        <v>7.0487495704499702E-3</v>
      </c>
      <c r="O38" s="318">
        <v>1.7709806526523677E-2</v>
      </c>
      <c r="P38" s="318">
        <v>1.0702183592542306E-2</v>
      </c>
      <c r="Q38" s="318">
        <v>7.0315752584906256E-3</v>
      </c>
      <c r="R38" s="318">
        <v>1.0428972689975897E-2</v>
      </c>
      <c r="S38" s="318">
        <v>1.3300230246978741E-2</v>
      </c>
      <c r="T38" s="318">
        <v>7.7177213039996313E-3</v>
      </c>
      <c r="U38" s="318">
        <v>8.8306805778336252E-3</v>
      </c>
      <c r="V38" s="318">
        <v>1.0148999159763037E-2</v>
      </c>
      <c r="W38" s="318">
        <v>7.607396227105199E-3</v>
      </c>
      <c r="X38" s="318">
        <v>7.0775528794181797E-3</v>
      </c>
      <c r="Y38" s="318">
        <v>7.3777409019822127E-3</v>
      </c>
      <c r="Z38" s="318">
        <v>6.1691639578498264E-3</v>
      </c>
      <c r="AA38" s="318">
        <v>1.0182333771044249E-2</v>
      </c>
      <c r="AB38" s="318">
        <v>1.0648502450620193E-2</v>
      </c>
      <c r="AC38" s="318">
        <v>1.866269087753095E-2</v>
      </c>
      <c r="AD38" s="318">
        <v>1.3935379694808523E-2</v>
      </c>
      <c r="AE38" s="318">
        <v>1.5238942314098799E-2</v>
      </c>
      <c r="AF38" s="318">
        <v>2.6791961497497088E-2</v>
      </c>
      <c r="AG38" s="318">
        <v>3.1663867040748535E-2</v>
      </c>
      <c r="AH38" s="318">
        <v>1.8148031550389784E-2</v>
      </c>
      <c r="AI38" s="318">
        <v>1.0381797025299373</v>
      </c>
      <c r="AJ38" s="318">
        <v>6.2574935662279466E-2</v>
      </c>
      <c r="AK38" s="318">
        <v>2.4395281278328837E-2</v>
      </c>
      <c r="AL38" s="318">
        <v>9.6137644615934634E-3</v>
      </c>
      <c r="AM38" s="318">
        <v>1.8450405089950508E-2</v>
      </c>
      <c r="AN38" s="318">
        <v>8.4275008632042157E-3</v>
      </c>
      <c r="AO38" s="318">
        <v>9.9821958608711722E-3</v>
      </c>
      <c r="AP38" s="318">
        <v>2.5060489090507294E-2</v>
      </c>
      <c r="AQ38" s="318">
        <v>9.4864481165970443E-3</v>
      </c>
      <c r="AR38" s="318">
        <v>9.7760989741253815E-3</v>
      </c>
      <c r="AS38" s="318">
        <v>6.4026886504094868E-3</v>
      </c>
      <c r="AT38" s="319">
        <v>1.2077179139209467E-2</v>
      </c>
      <c r="AV38" s="43">
        <v>2908970.8858822328</v>
      </c>
      <c r="AW38" s="43">
        <v>2200210.9161866438</v>
      </c>
    </row>
    <row r="39" spans="1:49" ht="15.5" customHeight="1" x14ac:dyDescent="0.35">
      <c r="A39" s="63">
        <v>33</v>
      </c>
      <c r="B39" s="184" t="s">
        <v>65</v>
      </c>
      <c r="C39" s="167" t="s">
        <v>106</v>
      </c>
      <c r="D39" s="317">
        <v>8.4902979486239528E-3</v>
      </c>
      <c r="E39" s="318">
        <v>2.9517647801578025E-3</v>
      </c>
      <c r="F39" s="318">
        <v>5.114475627794747E-3</v>
      </c>
      <c r="G39" s="318">
        <v>1.2330695056219136E-2</v>
      </c>
      <c r="H39" s="318">
        <v>6.9988386792439973E-3</v>
      </c>
      <c r="I39" s="318">
        <v>6.5787878834749468E-3</v>
      </c>
      <c r="J39" s="318">
        <v>6.6713046577094853E-3</v>
      </c>
      <c r="K39" s="318">
        <v>5.317040333055632E-3</v>
      </c>
      <c r="L39" s="318">
        <v>1.2282188334754951E-3</v>
      </c>
      <c r="M39" s="318">
        <v>6.8781649230949616E-3</v>
      </c>
      <c r="N39" s="318">
        <v>5.8264568554249312E-3</v>
      </c>
      <c r="O39" s="318">
        <v>6.3674363605934394E-3</v>
      </c>
      <c r="P39" s="318">
        <v>6.7250624048559955E-3</v>
      </c>
      <c r="Q39" s="318">
        <v>4.2856848572269636E-3</v>
      </c>
      <c r="R39" s="318">
        <v>5.4264274827885949E-3</v>
      </c>
      <c r="S39" s="318">
        <v>7.2752600732181672E-3</v>
      </c>
      <c r="T39" s="318">
        <v>6.1236328759738754E-3</v>
      </c>
      <c r="U39" s="318">
        <v>5.8588589958250429E-3</v>
      </c>
      <c r="V39" s="318">
        <v>5.0597143892518476E-3</v>
      </c>
      <c r="W39" s="318">
        <v>4.5409875305060738E-3</v>
      </c>
      <c r="X39" s="318">
        <v>5.5997948676493655E-3</v>
      </c>
      <c r="Y39" s="318">
        <v>5.7228713779939877E-3</v>
      </c>
      <c r="Z39" s="318">
        <v>3.8605897916218382E-3</v>
      </c>
      <c r="AA39" s="318">
        <v>2.6732355600177925E-3</v>
      </c>
      <c r="AB39" s="318">
        <v>6.2619859882270465E-3</v>
      </c>
      <c r="AC39" s="318">
        <v>7.9099600765876622E-3</v>
      </c>
      <c r="AD39" s="318">
        <v>9.331471079615683E-3</v>
      </c>
      <c r="AE39" s="318">
        <v>8.2249963563361308E-3</v>
      </c>
      <c r="AF39" s="318">
        <v>6.7568306903095501E-3</v>
      </c>
      <c r="AG39" s="318">
        <v>5.8859191597857375E-3</v>
      </c>
      <c r="AH39" s="318">
        <v>3.3098950779832555E-2</v>
      </c>
      <c r="AI39" s="318">
        <v>1.983854150726504E-2</v>
      </c>
      <c r="AJ39" s="318">
        <v>1.0318622095097298</v>
      </c>
      <c r="AK39" s="318">
        <v>2.7772599005381302E-2</v>
      </c>
      <c r="AL39" s="318">
        <v>2.8427239341919985E-2</v>
      </c>
      <c r="AM39" s="318">
        <v>4.3222714282505062E-3</v>
      </c>
      <c r="AN39" s="318">
        <v>1.6858909411152218E-2</v>
      </c>
      <c r="AO39" s="318">
        <v>2.0346528398148264E-2</v>
      </c>
      <c r="AP39" s="318">
        <v>2.2768142587011913E-2</v>
      </c>
      <c r="AQ39" s="318">
        <v>1.2391386588382196E-2</v>
      </c>
      <c r="AR39" s="318">
        <v>1.8533876026554374E-2</v>
      </c>
      <c r="AS39" s="318">
        <v>7.8613273986214392E-3</v>
      </c>
      <c r="AT39" s="319">
        <v>3.7320137712878412E-2</v>
      </c>
      <c r="AV39" s="43">
        <v>5760378.5693980251</v>
      </c>
      <c r="AW39" s="43">
        <v>5382056.4095664099</v>
      </c>
    </row>
    <row r="40" spans="1:49" ht="15.5" customHeight="1" x14ac:dyDescent="0.35">
      <c r="A40" s="63">
        <v>34</v>
      </c>
      <c r="B40" s="184" t="s">
        <v>66</v>
      </c>
      <c r="C40" s="167" t="s">
        <v>107</v>
      </c>
      <c r="D40" s="317">
        <v>4.7725786398816535E-2</v>
      </c>
      <c r="E40" s="318">
        <v>4.7619464171583581E-2</v>
      </c>
      <c r="F40" s="318">
        <v>4.2309484934388832E-2</v>
      </c>
      <c r="G40" s="318">
        <v>0.18980582595695128</v>
      </c>
      <c r="H40" s="318">
        <v>3.577803307502575E-2</v>
      </c>
      <c r="I40" s="318">
        <v>2.472294709422411E-2</v>
      </c>
      <c r="J40" s="318">
        <v>3.8613665713653642E-2</v>
      </c>
      <c r="K40" s="318">
        <v>2.5967304023454745E-2</v>
      </c>
      <c r="L40" s="318">
        <v>1.6384962028938223E-2</v>
      </c>
      <c r="M40" s="318">
        <v>2.0192351146272536E-2</v>
      </c>
      <c r="N40" s="318">
        <v>1.8677909494220431E-2</v>
      </c>
      <c r="O40" s="318">
        <v>3.3372424216162516E-2</v>
      </c>
      <c r="P40" s="318">
        <v>4.5208193763610842E-2</v>
      </c>
      <c r="Q40" s="318">
        <v>2.5938673884556437E-2</v>
      </c>
      <c r="R40" s="318">
        <v>3.2014214580943542E-2</v>
      </c>
      <c r="S40" s="318">
        <v>2.9782094502442617E-2</v>
      </c>
      <c r="T40" s="318">
        <v>2.1558718457581564E-2</v>
      </c>
      <c r="U40" s="318">
        <v>2.0926395947758161E-2</v>
      </c>
      <c r="V40" s="318">
        <v>2.3762647721354831E-2</v>
      </c>
      <c r="W40" s="318">
        <v>2.0269412339257959E-2</v>
      </c>
      <c r="X40" s="318">
        <v>2.0373516829511003E-2</v>
      </c>
      <c r="Y40" s="318">
        <v>2.0856033326093745E-2</v>
      </c>
      <c r="Z40" s="318">
        <v>2.0847547198833343E-2</v>
      </c>
      <c r="AA40" s="318">
        <v>8.6429014341089187E-3</v>
      </c>
      <c r="AB40" s="318">
        <v>2.0578671308296631E-2</v>
      </c>
      <c r="AC40" s="318">
        <v>8.6626632705579895E-2</v>
      </c>
      <c r="AD40" s="318">
        <v>4.0752086625973377E-2</v>
      </c>
      <c r="AE40" s="318">
        <v>3.6007141577447513E-2</v>
      </c>
      <c r="AF40" s="318">
        <v>2.6300080736850653E-2</v>
      </c>
      <c r="AG40" s="318">
        <v>5.0985222078113415E-2</v>
      </c>
      <c r="AH40" s="318">
        <v>4.2817948048162101E-2</v>
      </c>
      <c r="AI40" s="318">
        <v>3.2157820385754501E-2</v>
      </c>
      <c r="AJ40" s="318">
        <v>4.943907918958987E-3</v>
      </c>
      <c r="AK40" s="318">
        <v>1.1012803240449034</v>
      </c>
      <c r="AL40" s="318">
        <v>2.7729839749586999E-2</v>
      </c>
      <c r="AM40" s="318">
        <v>2.9538223503295727E-2</v>
      </c>
      <c r="AN40" s="318">
        <v>2.4166984755418539E-2</v>
      </c>
      <c r="AO40" s="318">
        <v>1.6476621739838656E-2</v>
      </c>
      <c r="AP40" s="318">
        <v>3.5143451024059399E-2</v>
      </c>
      <c r="AQ40" s="318">
        <v>1.7092074976173651E-2</v>
      </c>
      <c r="AR40" s="318">
        <v>3.4729640415273537E-2</v>
      </c>
      <c r="AS40" s="318">
        <v>5.4375988439441018E-2</v>
      </c>
      <c r="AT40" s="319">
        <v>8.0297808675318494E-2</v>
      </c>
      <c r="AV40" s="43">
        <v>5746637.4519248595</v>
      </c>
      <c r="AW40" s="43">
        <v>3785593.8273856123</v>
      </c>
    </row>
    <row r="41" spans="1:49" ht="15.5" customHeight="1" x14ac:dyDescent="0.35">
      <c r="A41" s="63">
        <v>35</v>
      </c>
      <c r="B41" s="184" t="s">
        <v>67</v>
      </c>
      <c r="C41" s="167" t="s">
        <v>108</v>
      </c>
      <c r="D41" s="317">
        <v>9.0292326927553183E-3</v>
      </c>
      <c r="E41" s="318">
        <v>4.6923593918080072E-3</v>
      </c>
      <c r="F41" s="318">
        <v>9.5768742533411926E-3</v>
      </c>
      <c r="G41" s="318">
        <v>1.4271437990274921E-2</v>
      </c>
      <c r="H41" s="318">
        <v>1.131594807553564E-2</v>
      </c>
      <c r="I41" s="318">
        <v>1.0425628536089401E-2</v>
      </c>
      <c r="J41" s="318">
        <v>1.1675206694139796E-2</v>
      </c>
      <c r="K41" s="318">
        <v>1.5316902807009033E-2</v>
      </c>
      <c r="L41" s="318">
        <v>1.8022449099286194E-3</v>
      </c>
      <c r="M41" s="318">
        <v>1.0945238555070626E-2</v>
      </c>
      <c r="N41" s="318">
        <v>1.3771298034879673E-2</v>
      </c>
      <c r="O41" s="318">
        <v>1.612438854987604E-2</v>
      </c>
      <c r="P41" s="318">
        <v>1.2656528349788273E-2</v>
      </c>
      <c r="Q41" s="318">
        <v>7.3217312989166993E-3</v>
      </c>
      <c r="R41" s="318">
        <v>9.630053188089847E-3</v>
      </c>
      <c r="S41" s="318">
        <v>1.0520206696069994E-2</v>
      </c>
      <c r="T41" s="318">
        <v>1.2682887266637955E-2</v>
      </c>
      <c r="U41" s="318">
        <v>1.2907770388632776E-2</v>
      </c>
      <c r="V41" s="318">
        <v>1.3908098015685606E-2</v>
      </c>
      <c r="W41" s="318">
        <v>1.4110197790943241E-2</v>
      </c>
      <c r="X41" s="318">
        <v>1.9254303191982337E-2</v>
      </c>
      <c r="Y41" s="318">
        <v>1.8941636368419147E-2</v>
      </c>
      <c r="Z41" s="318">
        <v>8.7792192917636562E-3</v>
      </c>
      <c r="AA41" s="318">
        <v>8.4677651959773614E-3</v>
      </c>
      <c r="AB41" s="318">
        <v>1.1276042121438951E-2</v>
      </c>
      <c r="AC41" s="318">
        <v>1.3723579048882599E-2</v>
      </c>
      <c r="AD41" s="318">
        <v>1.6828350320026036E-2</v>
      </c>
      <c r="AE41" s="318">
        <v>1.4517010530289439E-2</v>
      </c>
      <c r="AF41" s="318">
        <v>5.4001956053746483E-2</v>
      </c>
      <c r="AG41" s="318">
        <v>1.6377167016498176E-2</v>
      </c>
      <c r="AH41" s="318">
        <v>3.7968989505124617E-2</v>
      </c>
      <c r="AI41" s="318">
        <v>5.9213571345753446E-2</v>
      </c>
      <c r="AJ41" s="318">
        <v>8.4801559194289319E-3</v>
      </c>
      <c r="AK41" s="318">
        <v>2.0028272852026331E-2</v>
      </c>
      <c r="AL41" s="318">
        <v>1.1463509690096354</v>
      </c>
      <c r="AM41" s="318">
        <v>3.2274320176297319E-2</v>
      </c>
      <c r="AN41" s="318">
        <v>4.4134954368408058E-2</v>
      </c>
      <c r="AO41" s="318">
        <v>1.5954830416462517E-2</v>
      </c>
      <c r="AP41" s="318">
        <v>6.5294524588008135E-2</v>
      </c>
      <c r="AQ41" s="318">
        <v>6.6648746576411413E-2</v>
      </c>
      <c r="AR41" s="318">
        <v>2.4130851105768025E-2</v>
      </c>
      <c r="AS41" s="318">
        <v>9.5361775784362935E-3</v>
      </c>
      <c r="AT41" s="319">
        <v>7.6677426874679114E-2</v>
      </c>
      <c r="AV41" s="43">
        <v>4379705.5160271572</v>
      </c>
      <c r="AW41" s="43">
        <v>3169599.5551942061</v>
      </c>
    </row>
    <row r="42" spans="1:49" ht="15.5" customHeight="1" x14ac:dyDescent="0.35">
      <c r="A42" s="63">
        <v>36</v>
      </c>
      <c r="B42" s="184" t="s">
        <v>68</v>
      </c>
      <c r="C42" s="167" t="s">
        <v>8</v>
      </c>
      <c r="D42" s="317">
        <v>9.3955195525507757E-4</v>
      </c>
      <c r="E42" s="318">
        <v>7.3116984401477337E-4</v>
      </c>
      <c r="F42" s="318">
        <v>1.9112353406737391E-3</v>
      </c>
      <c r="G42" s="318">
        <v>2.3727071335770552E-3</v>
      </c>
      <c r="H42" s="318">
        <v>9.6017054297973495E-4</v>
      </c>
      <c r="I42" s="318">
        <v>7.6816478787351383E-4</v>
      </c>
      <c r="J42" s="318">
        <v>1.1162054375883203E-3</v>
      </c>
      <c r="K42" s="318">
        <v>8.6550961977325733E-4</v>
      </c>
      <c r="L42" s="318">
        <v>1.4628358472220775E-4</v>
      </c>
      <c r="M42" s="318">
        <v>9.8859677679602551E-4</v>
      </c>
      <c r="N42" s="318">
        <v>1.0739340140410039E-3</v>
      </c>
      <c r="O42" s="318">
        <v>1.2530252963812907E-3</v>
      </c>
      <c r="P42" s="318">
        <v>2.3199975717563943E-3</v>
      </c>
      <c r="Q42" s="318">
        <v>1.6894208320419911E-3</v>
      </c>
      <c r="R42" s="318">
        <v>1.2163782269925319E-3</v>
      </c>
      <c r="S42" s="318">
        <v>1.3025367411064459E-3</v>
      </c>
      <c r="T42" s="318">
        <v>1.4608475788534933E-3</v>
      </c>
      <c r="U42" s="318">
        <v>1.1159339956617078E-3</v>
      </c>
      <c r="V42" s="318">
        <v>7.3338726161450887E-4</v>
      </c>
      <c r="W42" s="318">
        <v>6.0697321417756893E-4</v>
      </c>
      <c r="X42" s="318">
        <v>1.329986575339649E-3</v>
      </c>
      <c r="Y42" s="318">
        <v>5.8098588346130586E-4</v>
      </c>
      <c r="Z42" s="318">
        <v>5.3511064790961885E-4</v>
      </c>
      <c r="AA42" s="318">
        <v>7.77818000517209E-4</v>
      </c>
      <c r="AB42" s="318">
        <v>1.6017756874350886E-3</v>
      </c>
      <c r="AC42" s="318">
        <v>8.5056941941386206E-4</v>
      </c>
      <c r="AD42" s="318">
        <v>2.0291457078396549E-3</v>
      </c>
      <c r="AE42" s="318">
        <v>1.9955987316703002E-3</v>
      </c>
      <c r="AF42" s="318">
        <v>4.6088834763769572E-3</v>
      </c>
      <c r="AG42" s="318">
        <v>2.6612041642595109E-3</v>
      </c>
      <c r="AH42" s="318">
        <v>1.7921146113829241E-3</v>
      </c>
      <c r="AI42" s="318">
        <v>1.0731033285416311E-3</v>
      </c>
      <c r="AJ42" s="318">
        <v>1.1954438097636411E-3</v>
      </c>
      <c r="AK42" s="318">
        <v>2.1645397033038349E-3</v>
      </c>
      <c r="AL42" s="318">
        <v>9.8776310710127816E-4</v>
      </c>
      <c r="AM42" s="318">
        <v>1.0013468304368278</v>
      </c>
      <c r="AN42" s="318">
        <v>1.9103907027390643E-3</v>
      </c>
      <c r="AO42" s="318">
        <v>8.8842439436068188E-4</v>
      </c>
      <c r="AP42" s="318">
        <v>9.1064471824191294E-4</v>
      </c>
      <c r="AQ42" s="318">
        <v>6.847696694600255E-4</v>
      </c>
      <c r="AR42" s="318">
        <v>9.8574762703566984E-4</v>
      </c>
      <c r="AS42" s="318">
        <v>6.3623659075933781E-4</v>
      </c>
      <c r="AT42" s="319">
        <v>0.2475787281187535</v>
      </c>
      <c r="AV42" s="43">
        <v>1528197.2560172726</v>
      </c>
      <c r="AW42" s="43">
        <v>1459799.2493208617</v>
      </c>
    </row>
    <row r="43" spans="1:49" ht="15.5" customHeight="1" x14ac:dyDescent="0.35">
      <c r="A43" s="63">
        <v>37</v>
      </c>
      <c r="B43" s="184" t="s">
        <v>69</v>
      </c>
      <c r="C43" s="167" t="s">
        <v>109</v>
      </c>
      <c r="D43" s="317">
        <v>1.7898835948647855E-4</v>
      </c>
      <c r="E43" s="318">
        <v>2.3460472174287111E-4</v>
      </c>
      <c r="F43" s="318">
        <v>1.2404181462997337E-4</v>
      </c>
      <c r="G43" s="318">
        <v>6.6167037333414479E-4</v>
      </c>
      <c r="H43" s="318">
        <v>3.6262814430361429E-4</v>
      </c>
      <c r="I43" s="318">
        <v>1.1234704485423145E-4</v>
      </c>
      <c r="J43" s="318">
        <v>2.5757912175185748E-4</v>
      </c>
      <c r="K43" s="318">
        <v>3.9276814715518039E-4</v>
      </c>
      <c r="L43" s="318">
        <v>3.7359234389577889E-5</v>
      </c>
      <c r="M43" s="318">
        <v>2.3673798523003617E-4</v>
      </c>
      <c r="N43" s="318">
        <v>1.604439635718942E-4</v>
      </c>
      <c r="O43" s="318">
        <v>1.3261931942585901E-3</v>
      </c>
      <c r="P43" s="318">
        <v>3.3473229548070129E-4</v>
      </c>
      <c r="Q43" s="318">
        <v>1.8075590902351472E-4</v>
      </c>
      <c r="R43" s="318">
        <v>1.5285105280792781E-4</v>
      </c>
      <c r="S43" s="318">
        <v>3.9732429928511352E-4</v>
      </c>
      <c r="T43" s="318">
        <v>7.9376618237246262E-4</v>
      </c>
      <c r="U43" s="318">
        <v>3.7679985782743325E-4</v>
      </c>
      <c r="V43" s="318">
        <v>4.5393553062798706E-4</v>
      </c>
      <c r="W43" s="318">
        <v>1.0312087550563398E-3</v>
      </c>
      <c r="X43" s="318">
        <v>9.9149337253301006E-4</v>
      </c>
      <c r="Y43" s="318">
        <v>1.4218312621698773E-3</v>
      </c>
      <c r="Z43" s="318">
        <v>2.9721094416120897E-4</v>
      </c>
      <c r="AA43" s="318">
        <v>1.3371185902398921E-4</v>
      </c>
      <c r="AB43" s="318">
        <v>3.2857481688870348E-4</v>
      </c>
      <c r="AC43" s="318">
        <v>2.2909838390639613E-4</v>
      </c>
      <c r="AD43" s="318">
        <v>3.0975346655857738E-4</v>
      </c>
      <c r="AE43" s="318">
        <v>5.1862260666855572E-4</v>
      </c>
      <c r="AF43" s="318">
        <v>3.9141398504168913E-4</v>
      </c>
      <c r="AG43" s="318">
        <v>2.8157039655268178E-4</v>
      </c>
      <c r="AH43" s="318">
        <v>3.8561991894850987E-4</v>
      </c>
      <c r="AI43" s="318">
        <v>4.6644252073620136E-4</v>
      </c>
      <c r="AJ43" s="318">
        <v>6.2312249119679701E-5</v>
      </c>
      <c r="AK43" s="318">
        <v>1.285317580757064E-3</v>
      </c>
      <c r="AL43" s="318">
        <v>4.0093106703951676E-3</v>
      </c>
      <c r="AM43" s="318">
        <v>2.5346629743185832E-4</v>
      </c>
      <c r="AN43" s="318">
        <v>1.000227272383069</v>
      </c>
      <c r="AO43" s="318">
        <v>1.9184309711262128E-4</v>
      </c>
      <c r="AP43" s="318">
        <v>3.1163300786719872E-4</v>
      </c>
      <c r="AQ43" s="318">
        <v>7.1805757398462331E-4</v>
      </c>
      <c r="AR43" s="318">
        <v>5.3312331600987011E-4</v>
      </c>
      <c r="AS43" s="318">
        <v>1.6671621963346047E-4</v>
      </c>
      <c r="AT43" s="319">
        <v>5.3409261338263105E-4</v>
      </c>
      <c r="AV43" s="43">
        <v>3208687.4438106776</v>
      </c>
      <c r="AW43" s="43">
        <v>2584814.0584760364</v>
      </c>
    </row>
    <row r="44" spans="1:49" ht="15.5" customHeight="1" x14ac:dyDescent="0.35">
      <c r="A44" s="63">
        <v>38</v>
      </c>
      <c r="B44" s="184" t="s">
        <v>70</v>
      </c>
      <c r="C44" s="167" t="s">
        <v>110</v>
      </c>
      <c r="D44" s="317">
        <v>9.418356540201369E-4</v>
      </c>
      <c r="E44" s="318">
        <v>6.9450286879209388E-5</v>
      </c>
      <c r="F44" s="318">
        <v>8.1580560357461931E-5</v>
      </c>
      <c r="G44" s="318">
        <v>2.6387968082228555E-4</v>
      </c>
      <c r="H44" s="318">
        <v>1.1251258720220607E-4</v>
      </c>
      <c r="I44" s="318">
        <v>5.3801748739514862E-5</v>
      </c>
      <c r="J44" s="318">
        <v>6.8968492643440115E-5</v>
      </c>
      <c r="K44" s="318">
        <v>6.5446432362828452E-5</v>
      </c>
      <c r="L44" s="318">
        <v>2.2885525914602163E-5</v>
      </c>
      <c r="M44" s="318">
        <v>4.6321075252647977E-5</v>
      </c>
      <c r="N44" s="318">
        <v>6.2853179400892663E-5</v>
      </c>
      <c r="O44" s="318">
        <v>6.6930731706673832E-5</v>
      </c>
      <c r="P44" s="318">
        <v>8.9144105969600268E-5</v>
      </c>
      <c r="Q44" s="318">
        <v>5.6985357744128372E-5</v>
      </c>
      <c r="R44" s="318">
        <v>5.9907572881991019E-5</v>
      </c>
      <c r="S44" s="318">
        <v>5.917421262321E-5</v>
      </c>
      <c r="T44" s="318">
        <v>5.1940233962841607E-5</v>
      </c>
      <c r="U44" s="318">
        <v>4.7641887922174907E-5</v>
      </c>
      <c r="V44" s="318">
        <v>4.8311441618735611E-5</v>
      </c>
      <c r="W44" s="318">
        <v>4.3178697633266652E-5</v>
      </c>
      <c r="X44" s="318">
        <v>5.317590397389678E-5</v>
      </c>
      <c r="Y44" s="318">
        <v>4.5688207604656129E-5</v>
      </c>
      <c r="Z44" s="318">
        <v>3.9255062123446418E-5</v>
      </c>
      <c r="AA44" s="318">
        <v>2.7575322474028704E-5</v>
      </c>
      <c r="AB44" s="318">
        <v>5.2348457570635442E-5</v>
      </c>
      <c r="AC44" s="318">
        <v>1.3511287699567205E-4</v>
      </c>
      <c r="AD44" s="318">
        <v>8.5807517321979362E-5</v>
      </c>
      <c r="AE44" s="318">
        <v>7.9804908413738204E-5</v>
      </c>
      <c r="AF44" s="318">
        <v>3.9379567348373575E-4</v>
      </c>
      <c r="AG44" s="318">
        <v>1.0634976771862711E-4</v>
      </c>
      <c r="AH44" s="318">
        <v>1.2223040044622997E-4</v>
      </c>
      <c r="AI44" s="318">
        <v>2.4550788637089216E-4</v>
      </c>
      <c r="AJ44" s="318">
        <v>4.0034976840839984E-5</v>
      </c>
      <c r="AK44" s="318">
        <v>1.3310955373959938E-3</v>
      </c>
      <c r="AL44" s="318">
        <v>7.4355644641431017E-4</v>
      </c>
      <c r="AM44" s="318">
        <v>9.7577448847651298E-5</v>
      </c>
      <c r="AN44" s="318">
        <v>1.0612454243146518E-4</v>
      </c>
      <c r="AO44" s="318">
        <v>1.0164377160254441</v>
      </c>
      <c r="AP44" s="318">
        <v>1.1360241161630787E-4</v>
      </c>
      <c r="AQ44" s="318">
        <v>1.095922470747054E-4</v>
      </c>
      <c r="AR44" s="318">
        <v>1.566687181836397E-4</v>
      </c>
      <c r="AS44" s="318">
        <v>8.2984365179986419E-5</v>
      </c>
      <c r="AT44" s="319">
        <v>2.5713059186371189E-3</v>
      </c>
      <c r="AV44" s="43">
        <v>3591886.5095020127</v>
      </c>
      <c r="AW44" s="43">
        <v>3483922.8725094059</v>
      </c>
    </row>
    <row r="45" spans="1:49" ht="15.5" customHeight="1" x14ac:dyDescent="0.35">
      <c r="A45" s="63">
        <v>39</v>
      </c>
      <c r="B45" s="184" t="s">
        <v>71</v>
      </c>
      <c r="C45" s="167" t="s">
        <v>127</v>
      </c>
      <c r="D45" s="317">
        <v>4.0822858789870808E-4</v>
      </c>
      <c r="E45" s="318">
        <v>1.5744551044792179E-4</v>
      </c>
      <c r="F45" s="318">
        <v>3.8796909456280679E-3</v>
      </c>
      <c r="G45" s="318">
        <v>2.4346056244325654E-3</v>
      </c>
      <c r="H45" s="318">
        <v>1.0468037931288417E-3</v>
      </c>
      <c r="I45" s="318">
        <v>5.4886314394887801E-4</v>
      </c>
      <c r="J45" s="318">
        <v>1.3085681515300983E-3</v>
      </c>
      <c r="K45" s="318">
        <v>1.4134240980829089E-3</v>
      </c>
      <c r="L45" s="318">
        <v>1.8339738295848124E-4</v>
      </c>
      <c r="M45" s="318">
        <v>6.4974676244782328E-4</v>
      </c>
      <c r="N45" s="318">
        <v>9.5081201763419769E-4</v>
      </c>
      <c r="O45" s="318">
        <v>7.8208796169039767E-4</v>
      </c>
      <c r="P45" s="318">
        <v>9.2936734507024902E-4</v>
      </c>
      <c r="Q45" s="318">
        <v>8.3586970603169127E-4</v>
      </c>
      <c r="R45" s="318">
        <v>5.4874729574636992E-4</v>
      </c>
      <c r="S45" s="318">
        <v>9.2449263147905249E-4</v>
      </c>
      <c r="T45" s="318">
        <v>2.1006292730539095E-3</v>
      </c>
      <c r="U45" s="318">
        <v>1.7922863825277479E-3</v>
      </c>
      <c r="V45" s="318">
        <v>2.0193770096550855E-3</v>
      </c>
      <c r="W45" s="318">
        <v>8.2519557329799223E-4</v>
      </c>
      <c r="X45" s="318">
        <v>7.0478341386961301E-4</v>
      </c>
      <c r="Y45" s="318">
        <v>7.1459618176973334E-4</v>
      </c>
      <c r="Z45" s="318">
        <v>3.7173803131571449E-4</v>
      </c>
      <c r="AA45" s="318">
        <v>4.5147593493902053E-4</v>
      </c>
      <c r="AB45" s="318">
        <v>1.3184395691712481E-3</v>
      </c>
      <c r="AC45" s="318">
        <v>1.0674331277522933E-3</v>
      </c>
      <c r="AD45" s="318">
        <v>1.1690834971741077E-3</v>
      </c>
      <c r="AE45" s="318">
        <v>1.4079413185782092E-3</v>
      </c>
      <c r="AF45" s="318">
        <v>7.1843875250690364E-3</v>
      </c>
      <c r="AG45" s="318">
        <v>1.9179191457152993E-3</v>
      </c>
      <c r="AH45" s="318">
        <v>7.4604454815197689E-4</v>
      </c>
      <c r="AI45" s="318">
        <v>2.870496610748903E-3</v>
      </c>
      <c r="AJ45" s="318">
        <v>5.0028531878364309E-4</v>
      </c>
      <c r="AK45" s="318">
        <v>1.4538893579979721E-3</v>
      </c>
      <c r="AL45" s="318">
        <v>1.5116491457871119E-3</v>
      </c>
      <c r="AM45" s="318">
        <v>3.8384476023916052E-4</v>
      </c>
      <c r="AN45" s="318">
        <v>2.6865886572783682E-3</v>
      </c>
      <c r="AO45" s="318">
        <v>1.1004047356649067E-3</v>
      </c>
      <c r="AP45" s="318">
        <v>1.0003832535687973</v>
      </c>
      <c r="AQ45" s="318">
        <v>1.8834988053707113E-3</v>
      </c>
      <c r="AR45" s="318">
        <v>2.4776161596586641E-3</v>
      </c>
      <c r="AS45" s="318">
        <v>4.172000048079939E-4</v>
      </c>
      <c r="AT45" s="319">
        <v>4.1172900227030816E-3</v>
      </c>
      <c r="AV45" s="43">
        <v>296501.65819576231</v>
      </c>
      <c r="AW45" s="43">
        <v>217100.29979185088</v>
      </c>
    </row>
    <row r="46" spans="1:49" ht="15.5" customHeight="1" x14ac:dyDescent="0.35">
      <c r="A46" s="63">
        <v>40</v>
      </c>
      <c r="B46" s="184" t="s">
        <v>72</v>
      </c>
      <c r="C46" s="167" t="s">
        <v>111</v>
      </c>
      <c r="D46" s="317">
        <v>3.1208452846060743E-2</v>
      </c>
      <c r="E46" s="318">
        <v>3.1416819710768852E-2</v>
      </c>
      <c r="F46" s="318">
        <v>2.527891522655408E-2</v>
      </c>
      <c r="G46" s="318">
        <v>6.5291772377703838E-2</v>
      </c>
      <c r="H46" s="318">
        <v>5.2290502081984519E-2</v>
      </c>
      <c r="I46" s="318">
        <v>3.9314000596520272E-2</v>
      </c>
      <c r="J46" s="318">
        <v>3.8602420326882721E-2</v>
      </c>
      <c r="K46" s="318">
        <v>5.6086492802969241E-2</v>
      </c>
      <c r="L46" s="318">
        <v>8.1212018384352394E-3</v>
      </c>
      <c r="M46" s="318">
        <v>5.0627208440066386E-2</v>
      </c>
      <c r="N46" s="318">
        <v>5.0565326139700689E-2</v>
      </c>
      <c r="O46" s="318">
        <v>4.5147954712583954E-2</v>
      </c>
      <c r="P46" s="318">
        <v>7.1328647128345052E-2</v>
      </c>
      <c r="Q46" s="318">
        <v>2.4508014459935612E-2</v>
      </c>
      <c r="R46" s="318">
        <v>3.6294334046999145E-2</v>
      </c>
      <c r="S46" s="318">
        <v>4.0088379642570629E-2</v>
      </c>
      <c r="T46" s="318">
        <v>5.6969322498984329E-2</v>
      </c>
      <c r="U46" s="318">
        <v>4.4379062362771303E-2</v>
      </c>
      <c r="V46" s="318">
        <v>4.6372346530750938E-2</v>
      </c>
      <c r="W46" s="318">
        <v>5.9167857836280736E-2</v>
      </c>
      <c r="X46" s="318">
        <v>5.3440725190273902E-2</v>
      </c>
      <c r="Y46" s="318">
        <v>4.6223952010374041E-2</v>
      </c>
      <c r="Z46" s="318">
        <v>4.5864422431779218E-2</v>
      </c>
      <c r="AA46" s="318">
        <v>6.9730037223645319E-2</v>
      </c>
      <c r="AB46" s="318">
        <v>6.2649831077647905E-2</v>
      </c>
      <c r="AC46" s="318">
        <v>5.8204868770151866E-2</v>
      </c>
      <c r="AD46" s="318">
        <v>0.10056874306666073</v>
      </c>
      <c r="AE46" s="318">
        <v>5.8332768587417365E-2</v>
      </c>
      <c r="AF46" s="318">
        <v>0.17429663041456486</v>
      </c>
      <c r="AG46" s="318">
        <v>7.2715329494950187E-2</v>
      </c>
      <c r="AH46" s="318">
        <v>9.1056597661900787E-2</v>
      </c>
      <c r="AI46" s="318">
        <v>0.12663155390534966</v>
      </c>
      <c r="AJ46" s="318">
        <v>3.5012067356512293E-2</v>
      </c>
      <c r="AK46" s="318">
        <v>0.12778067621646813</v>
      </c>
      <c r="AL46" s="318">
        <v>0.18331370142658968</v>
      </c>
      <c r="AM46" s="318">
        <v>9.7270710347333589E-2</v>
      </c>
      <c r="AN46" s="318">
        <v>8.9125471962052491E-2</v>
      </c>
      <c r="AO46" s="318">
        <v>5.4996082421417868E-2</v>
      </c>
      <c r="AP46" s="318">
        <v>9.1548131225395762E-2</v>
      </c>
      <c r="AQ46" s="318">
        <v>1.1343435983353884</v>
      </c>
      <c r="AR46" s="318">
        <v>5.4824307623527857E-2</v>
      </c>
      <c r="AS46" s="318">
        <v>2.8866574230543444E-2</v>
      </c>
      <c r="AT46" s="319">
        <v>8.4502241180390722E-2</v>
      </c>
      <c r="AV46" s="43">
        <v>9904843.3640351389</v>
      </c>
      <c r="AW46" s="43">
        <v>7447283.6238664296</v>
      </c>
    </row>
    <row r="47" spans="1:49" ht="15.5" customHeight="1" x14ac:dyDescent="0.35">
      <c r="A47" s="63">
        <v>41</v>
      </c>
      <c r="B47" s="184" t="s">
        <v>73</v>
      </c>
      <c r="C47" s="167" t="s">
        <v>112</v>
      </c>
      <c r="D47" s="317">
        <v>2.440492282794821E-4</v>
      </c>
      <c r="E47" s="318">
        <v>1.9392492761203869E-4</v>
      </c>
      <c r="F47" s="318">
        <v>7.0193113172446568E-4</v>
      </c>
      <c r="G47" s="318">
        <v>2.7998115133345938E-4</v>
      </c>
      <c r="H47" s="318">
        <v>2.7277274031863898E-4</v>
      </c>
      <c r="I47" s="318">
        <v>2.0955940072302928E-4</v>
      </c>
      <c r="J47" s="318">
        <v>2.1109733051763988E-4</v>
      </c>
      <c r="K47" s="318">
        <v>2.2059108467289585E-4</v>
      </c>
      <c r="L47" s="318">
        <v>3.8002924826838835E-5</v>
      </c>
      <c r="M47" s="318">
        <v>1.9741183259577454E-4</v>
      </c>
      <c r="N47" s="318">
        <v>2.1527210531850177E-4</v>
      </c>
      <c r="O47" s="318">
        <v>2.3187269078147262E-4</v>
      </c>
      <c r="P47" s="318">
        <v>2.1046456906165101E-4</v>
      </c>
      <c r="Q47" s="318">
        <v>1.4714512411180777E-4</v>
      </c>
      <c r="R47" s="318">
        <v>2.0727447055294087E-4</v>
      </c>
      <c r="S47" s="318">
        <v>2.005965507246226E-4</v>
      </c>
      <c r="T47" s="318">
        <v>2.3460139124772232E-4</v>
      </c>
      <c r="U47" s="318">
        <v>2.0466378498464822E-4</v>
      </c>
      <c r="V47" s="318">
        <v>2.1687864685111121E-4</v>
      </c>
      <c r="W47" s="318">
        <v>2.7391597758888312E-4</v>
      </c>
      <c r="X47" s="318">
        <v>2.5807038989573462E-4</v>
      </c>
      <c r="Y47" s="318">
        <v>2.5355260404085909E-4</v>
      </c>
      <c r="Z47" s="318">
        <v>2.0437182733760621E-4</v>
      </c>
      <c r="AA47" s="318">
        <v>1.535832484536856E-4</v>
      </c>
      <c r="AB47" s="318">
        <v>2.5117335218209776E-4</v>
      </c>
      <c r="AC47" s="318">
        <v>2.5816971769820478E-4</v>
      </c>
      <c r="AD47" s="318">
        <v>3.7710212308385326E-4</v>
      </c>
      <c r="AE47" s="318">
        <v>1.9956682880170425E-4</v>
      </c>
      <c r="AF47" s="318">
        <v>6.5534965810942465E-4</v>
      </c>
      <c r="AG47" s="318">
        <v>2.2233122749461915E-4</v>
      </c>
      <c r="AH47" s="318">
        <v>8.2621343438977883E-4</v>
      </c>
      <c r="AI47" s="318">
        <v>5.4414047508769621E-4</v>
      </c>
      <c r="AJ47" s="318">
        <v>4.016194455381677E-4</v>
      </c>
      <c r="AK47" s="318">
        <v>7.1365651386692765E-4</v>
      </c>
      <c r="AL47" s="318">
        <v>5.553005474740115E-3</v>
      </c>
      <c r="AM47" s="318">
        <v>5.1788484042187015E-4</v>
      </c>
      <c r="AN47" s="318">
        <v>2.3394307481624729E-3</v>
      </c>
      <c r="AO47" s="318">
        <v>7.5045678024035015E-3</v>
      </c>
      <c r="AP47" s="318">
        <v>1.9878366511057832E-3</v>
      </c>
      <c r="AQ47" s="318">
        <v>1.2465497984942584E-3</v>
      </c>
      <c r="AR47" s="318">
        <v>1.0105849702126219</v>
      </c>
      <c r="AS47" s="318">
        <v>2.0799060743395943E-4</v>
      </c>
      <c r="AT47" s="319">
        <v>1.5845409595926024E-3</v>
      </c>
      <c r="AV47" s="43">
        <v>2908240.3686326207</v>
      </c>
      <c r="AW47" s="43">
        <v>1755628.5266580223</v>
      </c>
    </row>
    <row r="48" spans="1:49" ht="15.5" customHeight="1" x14ac:dyDescent="0.35">
      <c r="A48" s="63">
        <v>42</v>
      </c>
      <c r="B48" s="184" t="s">
        <v>74</v>
      </c>
      <c r="C48" s="167" t="s">
        <v>244</v>
      </c>
      <c r="D48" s="317">
        <v>1.2061463211725648E-3</v>
      </c>
      <c r="E48" s="318">
        <v>2.2270064623228329E-3</v>
      </c>
      <c r="F48" s="318">
        <v>1.1904552396777358E-3</v>
      </c>
      <c r="G48" s="318">
        <v>1.592635052102857E-3</v>
      </c>
      <c r="H48" s="318">
        <v>1.1488243011231302E-3</v>
      </c>
      <c r="I48" s="318">
        <v>1.4041275336284843E-3</v>
      </c>
      <c r="J48" s="318">
        <v>1.2534633918419556E-3</v>
      </c>
      <c r="K48" s="318">
        <v>9.2240391987421177E-4</v>
      </c>
      <c r="L48" s="318">
        <v>1.0510528447660084E-4</v>
      </c>
      <c r="M48" s="318">
        <v>4.3920043377845331E-4</v>
      </c>
      <c r="N48" s="318">
        <v>6.5625385938815101E-4</v>
      </c>
      <c r="O48" s="318">
        <v>1.6903956777032604E-3</v>
      </c>
      <c r="P48" s="318">
        <v>1.6520517407079534E-3</v>
      </c>
      <c r="Q48" s="318">
        <v>4.5907071972887774E-4</v>
      </c>
      <c r="R48" s="318">
        <v>6.8802502851041082E-4</v>
      </c>
      <c r="S48" s="318">
        <v>7.3765305316854813E-4</v>
      </c>
      <c r="T48" s="318">
        <v>1.4943532687862852E-3</v>
      </c>
      <c r="U48" s="318">
        <v>1.399463462329968E-3</v>
      </c>
      <c r="V48" s="318">
        <v>9.0869889286046112E-4</v>
      </c>
      <c r="W48" s="318">
        <v>1.175085533547072E-3</v>
      </c>
      <c r="X48" s="318">
        <v>1.328774742228221E-3</v>
      </c>
      <c r="Y48" s="318">
        <v>1.1330090152006412E-3</v>
      </c>
      <c r="Z48" s="318">
        <v>6.5080044884089586E-4</v>
      </c>
      <c r="AA48" s="318">
        <v>8.3149465201349615E-4</v>
      </c>
      <c r="AB48" s="318">
        <v>2.1213553446610914E-3</v>
      </c>
      <c r="AC48" s="318">
        <v>1.4520016594520028E-3</v>
      </c>
      <c r="AD48" s="318">
        <v>1.4386122840310065E-3</v>
      </c>
      <c r="AE48" s="318">
        <v>3.5956277088047053E-4</v>
      </c>
      <c r="AF48" s="318">
        <v>1.7867644575487792E-3</v>
      </c>
      <c r="AG48" s="318">
        <v>3.6481574126908216E-3</v>
      </c>
      <c r="AH48" s="318">
        <v>2.4069135554064354E-3</v>
      </c>
      <c r="AI48" s="318">
        <v>4.0393272643416498E-3</v>
      </c>
      <c r="AJ48" s="318">
        <v>6.3497134224693036E-4</v>
      </c>
      <c r="AK48" s="318">
        <v>2.2804407581445561E-3</v>
      </c>
      <c r="AL48" s="318">
        <v>2.565458472252168E-3</v>
      </c>
      <c r="AM48" s="318">
        <v>3.6090828542724479E-3</v>
      </c>
      <c r="AN48" s="318">
        <v>5.0037257286128537E-3</v>
      </c>
      <c r="AO48" s="318">
        <v>2.636729621101262E-3</v>
      </c>
      <c r="AP48" s="318">
        <v>5.4319726567212887E-3</v>
      </c>
      <c r="AQ48" s="318">
        <v>2.020088758737586E-3</v>
      </c>
      <c r="AR48" s="318">
        <v>2.3515222711330765E-3</v>
      </c>
      <c r="AS48" s="318">
        <v>1.0007239087438558</v>
      </c>
      <c r="AT48" s="319">
        <v>1.5898501594191587E-3</v>
      </c>
      <c r="AV48" s="43">
        <v>220367.1419616983</v>
      </c>
      <c r="AW48" s="43">
        <v>183139.67469308135</v>
      </c>
    </row>
    <row r="49" spans="1:49" ht="15.5" customHeight="1" thickBot="1" x14ac:dyDescent="0.4">
      <c r="A49" s="63">
        <v>43</v>
      </c>
      <c r="B49" s="184" t="s">
        <v>75</v>
      </c>
      <c r="C49" s="167" t="s">
        <v>245</v>
      </c>
      <c r="D49" s="320">
        <v>3.8100422111742578E-3</v>
      </c>
      <c r="E49" s="321">
        <v>2.9650174784402157E-3</v>
      </c>
      <c r="F49" s="321">
        <v>7.750382810366256E-3</v>
      </c>
      <c r="G49" s="321">
        <v>9.6217290412945519E-3</v>
      </c>
      <c r="H49" s="321">
        <v>3.893654074388801E-3</v>
      </c>
      <c r="I49" s="321">
        <v>3.115038237711113E-3</v>
      </c>
      <c r="J49" s="321">
        <v>4.5264019831656359E-3</v>
      </c>
      <c r="K49" s="321">
        <v>3.5097880080705323E-3</v>
      </c>
      <c r="L49" s="321">
        <v>5.9320469663881874E-4</v>
      </c>
      <c r="M49" s="321">
        <v>4.0089272640607574E-3</v>
      </c>
      <c r="N49" s="321">
        <v>4.354984205637861E-3</v>
      </c>
      <c r="O49" s="321">
        <v>5.0812296692903424E-3</v>
      </c>
      <c r="P49" s="321">
        <v>9.4079828462640749E-3</v>
      </c>
      <c r="Q49" s="321">
        <v>6.8508874325844118E-3</v>
      </c>
      <c r="R49" s="321">
        <v>4.9326195998779538E-3</v>
      </c>
      <c r="S49" s="321">
        <v>5.2820069581714551E-3</v>
      </c>
      <c r="T49" s="321">
        <v>5.9239842016107014E-3</v>
      </c>
      <c r="U49" s="321">
        <v>4.525301240207791E-3</v>
      </c>
      <c r="V49" s="321">
        <v>2.9740094821368067E-3</v>
      </c>
      <c r="W49" s="321">
        <v>2.4613791223932991E-3</v>
      </c>
      <c r="X49" s="321">
        <v>5.3933206822643883E-3</v>
      </c>
      <c r="Y49" s="321">
        <v>2.3559960976112086E-3</v>
      </c>
      <c r="Z49" s="321">
        <v>2.1699642524089526E-3</v>
      </c>
      <c r="AA49" s="321">
        <v>3.1541836489256897E-3</v>
      </c>
      <c r="AB49" s="321">
        <v>6.4954715360083549E-3</v>
      </c>
      <c r="AC49" s="321">
        <v>3.4492029667704555E-3</v>
      </c>
      <c r="AD49" s="321">
        <v>8.2285293072411735E-3</v>
      </c>
      <c r="AE49" s="321">
        <v>8.0924906405686128E-3</v>
      </c>
      <c r="AF49" s="321">
        <v>1.8689802616197432E-2</v>
      </c>
      <c r="AG49" s="321">
        <v>1.0791633332963206E-2</v>
      </c>
      <c r="AH49" s="321">
        <v>7.2673280902037611E-3</v>
      </c>
      <c r="AI49" s="321">
        <v>4.3516156353324955E-3</v>
      </c>
      <c r="AJ49" s="321">
        <v>4.8477269945650806E-3</v>
      </c>
      <c r="AK49" s="321">
        <v>8.7775748762198604E-3</v>
      </c>
      <c r="AL49" s="321">
        <v>4.0055465923380298E-3</v>
      </c>
      <c r="AM49" s="321">
        <v>5.4616253916631935E-3</v>
      </c>
      <c r="AN49" s="321">
        <v>7.7469576605740916E-3</v>
      </c>
      <c r="AO49" s="321">
        <v>3.6027112976760849E-3</v>
      </c>
      <c r="AP49" s="321">
        <v>3.6928184721223022E-3</v>
      </c>
      <c r="AQ49" s="321">
        <v>2.776856916727109E-3</v>
      </c>
      <c r="AR49" s="321">
        <v>3.9973734795231419E-3</v>
      </c>
      <c r="AS49" s="321">
        <v>2.5800470676776641E-3</v>
      </c>
      <c r="AT49" s="322">
        <v>1.0039736487645272</v>
      </c>
      <c r="AV49" s="43">
        <v>653925.46824846987</v>
      </c>
      <c r="AW49" s="43">
        <v>376559.97375300608</v>
      </c>
    </row>
    <row r="50" spans="1:49" ht="15.5" customHeight="1" x14ac:dyDescent="0.35">
      <c r="B50" s="48"/>
      <c r="C50" s="69" t="s">
        <v>157</v>
      </c>
      <c r="D50" s="65"/>
      <c r="E50" s="70"/>
      <c r="F50" s="70"/>
      <c r="G50" s="70"/>
      <c r="H50" s="70"/>
      <c r="I50" s="70"/>
      <c r="J50" s="70"/>
      <c r="K50" s="70"/>
      <c r="L50" s="70"/>
      <c r="M50" s="70"/>
      <c r="N50" s="70"/>
      <c r="O50" s="70"/>
      <c r="P50" s="70"/>
      <c r="Q50" s="70"/>
      <c r="R50" s="70"/>
      <c r="S50" s="70"/>
      <c r="T50" s="70"/>
      <c r="U50" s="70"/>
      <c r="V50" s="71"/>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66"/>
    </row>
    <row r="51" spans="1:49" ht="15.5" customHeight="1" thickBot="1" x14ac:dyDescent="0.4">
      <c r="B51" s="38"/>
      <c r="C51" s="72" t="s">
        <v>158</v>
      </c>
      <c r="D51" s="67"/>
      <c r="E51" s="73"/>
      <c r="F51" s="73"/>
      <c r="G51" s="73"/>
      <c r="H51" s="73"/>
      <c r="I51" s="73"/>
      <c r="J51" s="73"/>
      <c r="K51" s="73"/>
      <c r="L51" s="73"/>
      <c r="M51" s="73"/>
      <c r="N51" s="73"/>
      <c r="O51" s="73"/>
      <c r="P51" s="73"/>
      <c r="Q51" s="73"/>
      <c r="R51" s="73"/>
      <c r="S51" s="73"/>
      <c r="T51" s="73"/>
      <c r="U51" s="73"/>
      <c r="V51" s="74"/>
      <c r="W51" s="73"/>
      <c r="X51" s="73"/>
      <c r="Y51" s="73"/>
      <c r="Z51" s="73"/>
      <c r="AA51" s="73"/>
      <c r="AB51" s="73"/>
      <c r="AC51" s="73"/>
      <c r="AD51" s="73"/>
      <c r="AE51" s="73"/>
      <c r="AF51" s="73"/>
      <c r="AG51" s="73"/>
      <c r="AH51" s="73"/>
      <c r="AI51" s="73"/>
      <c r="AJ51" s="73"/>
      <c r="AK51" s="73"/>
      <c r="AL51" s="73"/>
      <c r="AM51" s="73"/>
      <c r="AN51" s="73"/>
      <c r="AO51" s="73"/>
      <c r="AP51" s="73"/>
      <c r="AQ51" s="73"/>
      <c r="AR51" s="73"/>
      <c r="AS51" s="73"/>
      <c r="AT51" s="68"/>
    </row>
    <row r="52" spans="1:49" x14ac:dyDescent="0.35">
      <c r="B52" s="310"/>
      <c r="AT52" s="311"/>
    </row>
    <row r="53" spans="1:49" x14ac:dyDescent="0.35">
      <c r="B53" s="310"/>
      <c r="AT53" s="311"/>
    </row>
    <row r="54" spans="1:49" ht="13" customHeight="1" x14ac:dyDescent="0.35">
      <c r="B54" s="310"/>
      <c r="C54" s="64"/>
      <c r="D54" s="312"/>
      <c r="AT54" s="311"/>
    </row>
    <row r="55" spans="1:49" ht="19" thickBot="1" x14ac:dyDescent="0.4">
      <c r="A55" s="42"/>
      <c r="B55" s="313"/>
      <c r="C55" s="58"/>
      <c r="D55" s="42"/>
      <c r="E55" s="42"/>
      <c r="F55" s="42"/>
      <c r="G55" s="42"/>
      <c r="H55" s="42"/>
      <c r="I55" s="42"/>
      <c r="J55" s="42"/>
      <c r="K55" s="42"/>
      <c r="L55" s="42"/>
      <c r="M55" s="42"/>
      <c r="N55" s="42"/>
      <c r="O55" s="42"/>
      <c r="P55" s="42"/>
      <c r="Q55" s="42"/>
      <c r="R55" s="42"/>
      <c r="S55" s="42"/>
      <c r="AT55" s="311"/>
    </row>
    <row r="56" spans="1:49" x14ac:dyDescent="0.35">
      <c r="A56" s="44"/>
      <c r="B56" s="791" t="s">
        <v>336</v>
      </c>
      <c r="C56" s="792"/>
      <c r="D56" s="264" t="s">
        <v>39</v>
      </c>
      <c r="E56" s="264" t="s">
        <v>228</v>
      </c>
      <c r="F56" s="264" t="s">
        <v>230</v>
      </c>
      <c r="G56" s="264" t="s">
        <v>40</v>
      </c>
      <c r="H56" s="264" t="s">
        <v>41</v>
      </c>
      <c r="I56" s="264" t="s">
        <v>42</v>
      </c>
      <c r="J56" s="264" t="s">
        <v>43</v>
      </c>
      <c r="K56" s="264" t="s">
        <v>44</v>
      </c>
      <c r="L56" s="264" t="s">
        <v>45</v>
      </c>
      <c r="M56" s="264" t="s">
        <v>46</v>
      </c>
      <c r="N56" s="264" t="s">
        <v>233</v>
      </c>
      <c r="O56" s="264" t="s">
        <v>235</v>
      </c>
      <c r="P56" s="264" t="s">
        <v>47</v>
      </c>
      <c r="Q56" s="264" t="s">
        <v>48</v>
      </c>
      <c r="R56" s="264" t="s">
        <v>49</v>
      </c>
      <c r="S56" s="264" t="s">
        <v>50</v>
      </c>
      <c r="T56" s="264" t="s">
        <v>51</v>
      </c>
      <c r="U56" s="264" t="s">
        <v>52</v>
      </c>
      <c r="V56" s="264" t="s">
        <v>53</v>
      </c>
      <c r="W56" s="264" t="s">
        <v>54</v>
      </c>
      <c r="X56" s="264" t="s">
        <v>55</v>
      </c>
      <c r="Y56" s="264" t="s">
        <v>56</v>
      </c>
      <c r="Z56" s="264" t="s">
        <v>57</v>
      </c>
      <c r="AA56" s="264" t="s">
        <v>239</v>
      </c>
      <c r="AB56" s="264" t="s">
        <v>241</v>
      </c>
      <c r="AC56" s="264" t="s">
        <v>58</v>
      </c>
      <c r="AD56" s="264" t="s">
        <v>59</v>
      </c>
      <c r="AE56" s="264" t="s">
        <v>60</v>
      </c>
      <c r="AF56" s="264" t="s">
        <v>61</v>
      </c>
      <c r="AG56" s="264" t="s">
        <v>62</v>
      </c>
      <c r="AH56" s="264" t="s">
        <v>63</v>
      </c>
      <c r="AI56" s="264" t="s">
        <v>64</v>
      </c>
      <c r="AJ56" s="264" t="s">
        <v>65</v>
      </c>
      <c r="AK56" s="264" t="s">
        <v>66</v>
      </c>
      <c r="AL56" s="264" t="s">
        <v>67</v>
      </c>
      <c r="AM56" s="264" t="s">
        <v>68</v>
      </c>
      <c r="AN56" s="264" t="s">
        <v>69</v>
      </c>
      <c r="AO56" s="264" t="s">
        <v>70</v>
      </c>
      <c r="AP56" s="264" t="s">
        <v>71</v>
      </c>
      <c r="AQ56" s="264" t="s">
        <v>72</v>
      </c>
      <c r="AR56" s="264" t="s">
        <v>73</v>
      </c>
      <c r="AS56" s="264" t="s">
        <v>74</v>
      </c>
      <c r="AT56" s="266" t="s">
        <v>75</v>
      </c>
    </row>
    <row r="57" spans="1:49" ht="41" thickBot="1" x14ac:dyDescent="0.4">
      <c r="A57" s="46"/>
      <c r="B57" s="793"/>
      <c r="C57" s="794"/>
      <c r="D57" s="267" t="s">
        <v>227</v>
      </c>
      <c r="E57" s="267" t="s">
        <v>246</v>
      </c>
      <c r="F57" s="267" t="s">
        <v>247</v>
      </c>
      <c r="G57" s="267" t="s">
        <v>93</v>
      </c>
      <c r="H57" s="267" t="s">
        <v>94</v>
      </c>
      <c r="I57" s="267" t="s">
        <v>95</v>
      </c>
      <c r="J57" s="267" t="s">
        <v>248</v>
      </c>
      <c r="K57" s="267" t="s">
        <v>97</v>
      </c>
      <c r="L57" s="267" t="s">
        <v>98</v>
      </c>
      <c r="M57" s="267" t="s">
        <v>249</v>
      </c>
      <c r="N57" s="267" t="s">
        <v>234</v>
      </c>
      <c r="O57" s="267" t="s">
        <v>236</v>
      </c>
      <c r="P57" s="267" t="s">
        <v>250</v>
      </c>
      <c r="Q57" s="267" t="s">
        <v>99</v>
      </c>
      <c r="R57" s="267" t="s">
        <v>100</v>
      </c>
      <c r="S57" s="267" t="s">
        <v>101</v>
      </c>
      <c r="T57" s="267" t="s">
        <v>1</v>
      </c>
      <c r="U57" s="267" t="s">
        <v>2</v>
      </c>
      <c r="V57" s="267" t="s">
        <v>3</v>
      </c>
      <c r="W57" s="267" t="s">
        <v>102</v>
      </c>
      <c r="X57" s="267" t="s">
        <v>103</v>
      </c>
      <c r="Y57" s="267" t="s">
        <v>126</v>
      </c>
      <c r="Z57" s="267" t="s">
        <v>251</v>
      </c>
      <c r="AA57" s="267" t="s">
        <v>240</v>
      </c>
      <c r="AB57" s="267" t="s">
        <v>252</v>
      </c>
      <c r="AC57" s="267" t="s">
        <v>253</v>
      </c>
      <c r="AD57" s="267" t="s">
        <v>104</v>
      </c>
      <c r="AE57" s="267" t="s">
        <v>254</v>
      </c>
      <c r="AF57" s="267" t="s">
        <v>5</v>
      </c>
      <c r="AG57" s="267" t="s">
        <v>6</v>
      </c>
      <c r="AH57" s="267" t="s">
        <v>105</v>
      </c>
      <c r="AI57" s="267" t="s">
        <v>7</v>
      </c>
      <c r="AJ57" s="267" t="s">
        <v>106</v>
      </c>
      <c r="AK57" s="267" t="s">
        <v>107</v>
      </c>
      <c r="AL57" s="267" t="s">
        <v>108</v>
      </c>
      <c r="AM57" s="267" t="s">
        <v>8</v>
      </c>
      <c r="AN57" s="267" t="s">
        <v>109</v>
      </c>
      <c r="AO57" s="267" t="s">
        <v>110</v>
      </c>
      <c r="AP57" s="267" t="s">
        <v>255</v>
      </c>
      <c r="AQ57" s="267" t="s">
        <v>256</v>
      </c>
      <c r="AR57" s="267" t="s">
        <v>257</v>
      </c>
      <c r="AS57" s="267" t="s">
        <v>258</v>
      </c>
      <c r="AT57" s="168" t="s">
        <v>259</v>
      </c>
    </row>
    <row r="58" spans="1:49" ht="15.5" customHeight="1" x14ac:dyDescent="0.35">
      <c r="A58" s="29"/>
      <c r="B58" s="184" t="s">
        <v>39</v>
      </c>
      <c r="C58" s="167" t="s">
        <v>227</v>
      </c>
      <c r="D58" s="314">
        <f t="array" ref="D58:AT100">MMULT(D7:AT49,'15I'!D7:AT49-'16Ḿ'!D7:AT49)</f>
        <v>0.42987726380704788</v>
      </c>
      <c r="E58" s="315">
        <v>1.0173545913329201E-4</v>
      </c>
      <c r="F58" s="315">
        <v>7.3580547070954845E-4</v>
      </c>
      <c r="G58" s="315">
        <v>4.855282076360348E-7</v>
      </c>
      <c r="H58" s="315">
        <v>1.8855614680039594E-2</v>
      </c>
      <c r="I58" s="315">
        <v>6.5395972788038353E-4</v>
      </c>
      <c r="J58" s="315">
        <v>5.2362886463201019E-5</v>
      </c>
      <c r="K58" s="315">
        <v>8.4385046205454257E-5</v>
      </c>
      <c r="L58" s="315">
        <v>1.2605983149836516E-6</v>
      </c>
      <c r="M58" s="315">
        <v>1.8477454174650358E-5</v>
      </c>
      <c r="N58" s="315">
        <v>9.3712952220418068E-3</v>
      </c>
      <c r="O58" s="315">
        <v>4.3468042294213756E-6</v>
      </c>
      <c r="P58" s="315">
        <v>5.6012695868735733E-5</v>
      </c>
      <c r="Q58" s="315">
        <v>1.0900745070105428E-5</v>
      </c>
      <c r="R58" s="315">
        <v>5.5263228741199827E-6</v>
      </c>
      <c r="S58" s="315">
        <v>2.0382839410593652E-5</v>
      </c>
      <c r="T58" s="315">
        <v>2.6894735749914068E-5</v>
      </c>
      <c r="U58" s="315">
        <v>2.3765261858876193E-5</v>
      </c>
      <c r="V58" s="315">
        <v>5.1576786484242901E-5</v>
      </c>
      <c r="W58" s="315">
        <v>1.3174028665689064E-5</v>
      </c>
      <c r="X58" s="315">
        <v>3.2522225181047004E-5</v>
      </c>
      <c r="Y58" s="315">
        <v>4.9970955154657164E-6</v>
      </c>
      <c r="Z58" s="315">
        <v>1.3117250321576583E-4</v>
      </c>
      <c r="AA58" s="315">
        <v>3.2282880594919454E-6</v>
      </c>
      <c r="AB58" s="315">
        <v>1.0047331624090063E-4</v>
      </c>
      <c r="AC58" s="315">
        <v>2.1584806851422336E-4</v>
      </c>
      <c r="AD58" s="315">
        <v>4.6396163777513521E-4</v>
      </c>
      <c r="AE58" s="315">
        <v>6.8839406774257784E-6</v>
      </c>
      <c r="AF58" s="315">
        <v>5.3558930677000314E-5</v>
      </c>
      <c r="AG58" s="315">
        <v>1.38251429217691E-4</v>
      </c>
      <c r="AH58" s="315">
        <v>5.0520702588073723E-5</v>
      </c>
      <c r="AI58" s="315">
        <v>2.1204276100710439E-5</v>
      </c>
      <c r="AJ58" s="315">
        <v>9.7210903149891695E-6</v>
      </c>
      <c r="AK58" s="315">
        <v>4.5223493705659942E-5</v>
      </c>
      <c r="AL58" s="315">
        <v>6.2122072676518204E-5</v>
      </c>
      <c r="AM58" s="315">
        <v>4.7173408017464898E-5</v>
      </c>
      <c r="AN58" s="315">
        <v>8.7810592867479127E-4</v>
      </c>
      <c r="AO58" s="315">
        <v>1.1850210594742114E-3</v>
      </c>
      <c r="AP58" s="315">
        <v>8.1246093586344065E-4</v>
      </c>
      <c r="AQ58" s="315">
        <v>9.0888236266381772E-5</v>
      </c>
      <c r="AR58" s="315">
        <v>5.6507183524318293E-3</v>
      </c>
      <c r="AS58" s="315">
        <v>1.8049969189161153E-4</v>
      </c>
      <c r="AT58" s="316">
        <v>4.7931887490579635E-5</v>
      </c>
    </row>
    <row r="59" spans="1:49" ht="15.5" customHeight="1" x14ac:dyDescent="0.35">
      <c r="A59" s="29"/>
      <c r="B59" s="184" t="s">
        <v>228</v>
      </c>
      <c r="C59" s="167" t="s">
        <v>229</v>
      </c>
      <c r="D59" s="317">
        <v>1.9165393362735543E-5</v>
      </c>
      <c r="E59" s="318">
        <v>0.10465043590940049</v>
      </c>
      <c r="F59" s="318">
        <v>5.9067975147885597E-6</v>
      </c>
      <c r="G59" s="318">
        <v>2.641351066876999E-8</v>
      </c>
      <c r="H59" s="318">
        <v>1.9309338702642048E-5</v>
      </c>
      <c r="I59" s="318">
        <v>9.7162406524923806E-7</v>
      </c>
      <c r="J59" s="318">
        <v>7.06219320855444E-4</v>
      </c>
      <c r="K59" s="318">
        <v>4.7758140023102113E-6</v>
      </c>
      <c r="L59" s="318">
        <v>9.0969164472086982E-8</v>
      </c>
      <c r="M59" s="318">
        <v>3.4803059960768781E-6</v>
      </c>
      <c r="N59" s="318">
        <v>2.9704227452472728E-6</v>
      </c>
      <c r="O59" s="318">
        <v>4.3626491421075149E-6</v>
      </c>
      <c r="P59" s="318">
        <v>3.9515550496801762E-6</v>
      </c>
      <c r="Q59" s="318">
        <v>8.067061641955084E-7</v>
      </c>
      <c r="R59" s="318">
        <v>8.0599307199524365E-7</v>
      </c>
      <c r="S59" s="318">
        <v>2.8309079297277298E-6</v>
      </c>
      <c r="T59" s="318">
        <v>6.22349430017604E-7</v>
      </c>
      <c r="U59" s="318">
        <v>9.4013898594515724E-7</v>
      </c>
      <c r="V59" s="318">
        <v>1.5392508526185831E-6</v>
      </c>
      <c r="W59" s="318">
        <v>1.0867043296507562E-6</v>
      </c>
      <c r="X59" s="318">
        <v>2.0488376378211474E-6</v>
      </c>
      <c r="Y59" s="318">
        <v>3.2718991037480964E-7</v>
      </c>
      <c r="Z59" s="318">
        <v>1.4595800781435502E-6</v>
      </c>
      <c r="AA59" s="318">
        <v>2.848546813669316E-7</v>
      </c>
      <c r="AB59" s="318">
        <v>1.8034815507909388E-6</v>
      </c>
      <c r="AC59" s="318">
        <v>2.8289938857981484E-5</v>
      </c>
      <c r="AD59" s="318">
        <v>4.5383934044792089E-5</v>
      </c>
      <c r="AE59" s="318">
        <v>1.2212531438042707E-6</v>
      </c>
      <c r="AF59" s="318">
        <v>5.0911298574280604E-6</v>
      </c>
      <c r="AG59" s="318">
        <v>4.7452753865209104E-6</v>
      </c>
      <c r="AH59" s="318">
        <v>5.6156499732456133E-6</v>
      </c>
      <c r="AI59" s="318">
        <v>4.6945728559689051E-6</v>
      </c>
      <c r="AJ59" s="318">
        <v>1.0279947438665315E-6</v>
      </c>
      <c r="AK59" s="318">
        <v>2.5943177251063748E-6</v>
      </c>
      <c r="AL59" s="318">
        <v>9.5956888285776367E-6</v>
      </c>
      <c r="AM59" s="318">
        <v>3.5639718766301321E-6</v>
      </c>
      <c r="AN59" s="318">
        <v>1.0967746156725965E-5</v>
      </c>
      <c r="AO59" s="318">
        <v>1.288619221602452E-5</v>
      </c>
      <c r="AP59" s="318">
        <v>1.3307300081952534E-5</v>
      </c>
      <c r="AQ59" s="318">
        <v>3.7258999754904048E-6</v>
      </c>
      <c r="AR59" s="318">
        <v>6.7630750074993668E-5</v>
      </c>
      <c r="AS59" s="318">
        <v>3.1092348909793425E-4</v>
      </c>
      <c r="AT59" s="319">
        <v>1.5904013658694789E-6</v>
      </c>
    </row>
    <row r="60" spans="1:49" ht="15.5" customHeight="1" x14ac:dyDescent="0.35">
      <c r="A60" s="29"/>
      <c r="B60" s="184" t="s">
        <v>230</v>
      </c>
      <c r="C60" s="167" t="s">
        <v>231</v>
      </c>
      <c r="D60" s="317">
        <v>6.0642436496482784E-5</v>
      </c>
      <c r="E60" s="318">
        <v>2.5993793618995651E-6</v>
      </c>
      <c r="F60" s="318">
        <v>0.31081540441788741</v>
      </c>
      <c r="G60" s="318">
        <v>1.1236904060128683E-8</v>
      </c>
      <c r="H60" s="318">
        <v>1.3455165056996973E-3</v>
      </c>
      <c r="I60" s="318">
        <v>6.4570102346279596E-7</v>
      </c>
      <c r="J60" s="318">
        <v>1.0906950218306128E-6</v>
      </c>
      <c r="K60" s="318">
        <v>2.7990833427931629E-6</v>
      </c>
      <c r="L60" s="318">
        <v>7.2135679775704268E-8</v>
      </c>
      <c r="M60" s="318">
        <v>6.0835176730729108E-7</v>
      </c>
      <c r="N60" s="318">
        <v>1.8097973128546353E-6</v>
      </c>
      <c r="O60" s="318">
        <v>3.13614613741822E-7</v>
      </c>
      <c r="P60" s="318">
        <v>6.3080622598897819E-7</v>
      </c>
      <c r="Q60" s="318">
        <v>7.3551743055382456E-7</v>
      </c>
      <c r="R60" s="318">
        <v>8.9875926223232632E-7</v>
      </c>
      <c r="S60" s="318">
        <v>7.4291834943616244E-7</v>
      </c>
      <c r="T60" s="318">
        <v>1.9946372904279564E-7</v>
      </c>
      <c r="U60" s="318">
        <v>3.4897053345105061E-7</v>
      </c>
      <c r="V60" s="318">
        <v>3.4287113768343012E-7</v>
      </c>
      <c r="W60" s="318">
        <v>2.6071112570472566E-7</v>
      </c>
      <c r="X60" s="318">
        <v>3.0544281017002989E-7</v>
      </c>
      <c r="Y60" s="318">
        <v>9.6618832593000235E-8</v>
      </c>
      <c r="Z60" s="318">
        <v>4.8717763180839007E-7</v>
      </c>
      <c r="AA60" s="318">
        <v>1.5953694349894361E-7</v>
      </c>
      <c r="AB60" s="318">
        <v>4.5522099108505409E-7</v>
      </c>
      <c r="AC60" s="318">
        <v>8.348336840147133E-5</v>
      </c>
      <c r="AD60" s="318">
        <v>1.3259848291556442E-6</v>
      </c>
      <c r="AE60" s="318">
        <v>5.6361403735528086E-7</v>
      </c>
      <c r="AF60" s="318">
        <v>1.8013496527463088E-6</v>
      </c>
      <c r="AG60" s="318">
        <v>1.0790726185819798E-6</v>
      </c>
      <c r="AH60" s="318">
        <v>1.5196614827687759E-6</v>
      </c>
      <c r="AI60" s="318">
        <v>1.9097792647263558E-6</v>
      </c>
      <c r="AJ60" s="318">
        <v>6.7917915808999269E-7</v>
      </c>
      <c r="AK60" s="318">
        <v>2.0909327234030852E-6</v>
      </c>
      <c r="AL60" s="318">
        <v>6.9591535855334545E-6</v>
      </c>
      <c r="AM60" s="318">
        <v>3.1819281479495317E-6</v>
      </c>
      <c r="AN60" s="318">
        <v>2.2633499418013772E-5</v>
      </c>
      <c r="AO60" s="318">
        <v>1.7709277886252396E-4</v>
      </c>
      <c r="AP60" s="318">
        <v>6.9639894519135417E-6</v>
      </c>
      <c r="AQ60" s="318">
        <v>2.2668358345512887E-6</v>
      </c>
      <c r="AR60" s="318">
        <v>7.6033209676910646E-4</v>
      </c>
      <c r="AS60" s="318">
        <v>1.3285927135358189E-5</v>
      </c>
      <c r="AT60" s="319">
        <v>3.4873057586018707E-6</v>
      </c>
    </row>
    <row r="61" spans="1:49" ht="15.5" customHeight="1" x14ac:dyDescent="0.35">
      <c r="A61" s="29"/>
      <c r="B61" s="184" t="s">
        <v>40</v>
      </c>
      <c r="C61" s="167" t="s">
        <v>93</v>
      </c>
      <c r="D61" s="317">
        <v>2.2178724516936192E-5</v>
      </c>
      <c r="E61" s="318">
        <v>3.724429989295978E-6</v>
      </c>
      <c r="F61" s="318">
        <v>3.7892566034208148E-5</v>
      </c>
      <c r="G61" s="318">
        <v>7.8689013567846897E-3</v>
      </c>
      <c r="H61" s="318">
        <v>1.5442916423691086E-5</v>
      </c>
      <c r="I61" s="318">
        <v>8.0346684523162243E-6</v>
      </c>
      <c r="J61" s="318">
        <v>2.563770791096163E-5</v>
      </c>
      <c r="K61" s="318">
        <v>2.1144226684473844E-5</v>
      </c>
      <c r="L61" s="318">
        <v>1.7729203097238632E-3</v>
      </c>
      <c r="M61" s="318">
        <v>2.7892452297064063E-5</v>
      </c>
      <c r="N61" s="318">
        <v>2.8541789141238619E-5</v>
      </c>
      <c r="O61" s="318">
        <v>5.0732311767316656E-5</v>
      </c>
      <c r="P61" s="318">
        <v>1.4278052859494067E-4</v>
      </c>
      <c r="Q61" s="318">
        <v>2.4831438842905977E-4</v>
      </c>
      <c r="R61" s="318">
        <v>3.0866759953787703E-5</v>
      </c>
      <c r="S61" s="318">
        <v>6.1561700347342757E-5</v>
      </c>
      <c r="T61" s="318">
        <v>1.2719540219837954E-5</v>
      </c>
      <c r="U61" s="318">
        <v>1.8302426678324879E-5</v>
      </c>
      <c r="V61" s="318">
        <v>1.0236398074924781E-5</v>
      </c>
      <c r="W61" s="318">
        <v>1.3279723797278858E-5</v>
      </c>
      <c r="X61" s="318">
        <v>1.1987227148762497E-5</v>
      </c>
      <c r="Y61" s="318">
        <v>1.6030454937446507E-6</v>
      </c>
      <c r="Z61" s="318">
        <v>3.2769487019671679E-5</v>
      </c>
      <c r="AA61" s="318">
        <v>1.0315161902026942E-5</v>
      </c>
      <c r="AB61" s="318">
        <v>3.6156885796481735E-5</v>
      </c>
      <c r="AC61" s="318">
        <v>1.6784176742173032E-5</v>
      </c>
      <c r="AD61" s="318">
        <v>1.0379553304866219E-4</v>
      </c>
      <c r="AE61" s="318">
        <v>1.2244833961987996E-3</v>
      </c>
      <c r="AF61" s="318">
        <v>1.0074748955254861E-4</v>
      </c>
      <c r="AG61" s="318">
        <v>1.2392266970478289E-4</v>
      </c>
      <c r="AH61" s="318">
        <v>2.7437942744920732E-5</v>
      </c>
      <c r="AI61" s="318">
        <v>1.3441539447283993E-5</v>
      </c>
      <c r="AJ61" s="318">
        <v>7.9689776859517716E-6</v>
      </c>
      <c r="AK61" s="318">
        <v>1.432196326774842E-4</v>
      </c>
      <c r="AL61" s="318">
        <v>1.4945612199937957E-5</v>
      </c>
      <c r="AM61" s="318">
        <v>4.1956522238699323E-5</v>
      </c>
      <c r="AN61" s="318">
        <v>2.744454168801151E-5</v>
      </c>
      <c r="AO61" s="318">
        <v>2.8181048086307505E-5</v>
      </c>
      <c r="AP61" s="318">
        <v>1.8455017750169019E-5</v>
      </c>
      <c r="AQ61" s="318">
        <v>1.5867402443741956E-5</v>
      </c>
      <c r="AR61" s="318">
        <v>4.1088727604129206E-5</v>
      </c>
      <c r="AS61" s="318">
        <v>3.0229319851930889E-5</v>
      </c>
      <c r="AT61" s="319">
        <v>3.2808002011961258E-5</v>
      </c>
    </row>
    <row r="62" spans="1:49" ht="15.5" customHeight="1" x14ac:dyDescent="0.35">
      <c r="A62" s="29"/>
      <c r="B62" s="184" t="s">
        <v>41</v>
      </c>
      <c r="C62" s="167" t="s">
        <v>94</v>
      </c>
      <c r="D62" s="317">
        <v>1.5510202208325219E-2</v>
      </c>
      <c r="E62" s="318">
        <v>6.4970615350500049E-4</v>
      </c>
      <c r="F62" s="318">
        <v>1.3278529463103754E-2</v>
      </c>
      <c r="G62" s="318">
        <v>3.9854841148840797E-7</v>
      </c>
      <c r="H62" s="318">
        <v>0.3459329216980111</v>
      </c>
      <c r="I62" s="318">
        <v>1.3065398627533318E-4</v>
      </c>
      <c r="J62" s="318">
        <v>1.7117570844024104E-4</v>
      </c>
      <c r="K62" s="318">
        <v>3.8772317104064766E-4</v>
      </c>
      <c r="L62" s="318">
        <v>2.5488916381208782E-6</v>
      </c>
      <c r="M62" s="318">
        <v>5.4076827464625216E-5</v>
      </c>
      <c r="N62" s="318">
        <v>3.7838194453972005E-4</v>
      </c>
      <c r="O62" s="318">
        <v>3.0023122129401282E-5</v>
      </c>
      <c r="P62" s="318">
        <v>7.0467575293581383E-5</v>
      </c>
      <c r="Q62" s="318">
        <v>1.4176604934305161E-5</v>
      </c>
      <c r="R62" s="318">
        <v>8.6247615520089348E-6</v>
      </c>
      <c r="S62" s="318">
        <v>1.7675499927959594E-5</v>
      </c>
      <c r="T62" s="318">
        <v>8.0087035073973823E-6</v>
      </c>
      <c r="U62" s="318">
        <v>9.2810926327938269E-6</v>
      </c>
      <c r="V62" s="318">
        <v>1.2083565084666747E-5</v>
      </c>
      <c r="W62" s="318">
        <v>8.077936552113581E-6</v>
      </c>
      <c r="X62" s="318">
        <v>1.1335047862653215E-5</v>
      </c>
      <c r="Y62" s="318">
        <v>2.2499297147600201E-6</v>
      </c>
      <c r="Z62" s="318">
        <v>2.1316658664106445E-5</v>
      </c>
      <c r="AA62" s="318">
        <v>3.9599517917789996E-6</v>
      </c>
      <c r="AB62" s="318">
        <v>1.8881768432390003E-5</v>
      </c>
      <c r="AC62" s="318">
        <v>3.7872168003793286E-4</v>
      </c>
      <c r="AD62" s="318">
        <v>7.1907114239180874E-5</v>
      </c>
      <c r="AE62" s="318">
        <v>1.2061640113297688E-5</v>
      </c>
      <c r="AF62" s="318">
        <v>6.8956494094442506E-5</v>
      </c>
      <c r="AG62" s="318">
        <v>4.1720611150174373E-5</v>
      </c>
      <c r="AH62" s="318">
        <v>7.6566768007665912E-5</v>
      </c>
      <c r="AI62" s="318">
        <v>3.3592615463765631E-5</v>
      </c>
      <c r="AJ62" s="318">
        <v>2.4312422184521565E-5</v>
      </c>
      <c r="AK62" s="318">
        <v>7.469358218257267E-5</v>
      </c>
      <c r="AL62" s="318">
        <v>2.0120909756561926E-4</v>
      </c>
      <c r="AM62" s="318">
        <v>1.2499901594049343E-4</v>
      </c>
      <c r="AN62" s="318">
        <v>1.8755758742887031E-3</v>
      </c>
      <c r="AO62" s="318">
        <v>3.2115148398011882E-3</v>
      </c>
      <c r="AP62" s="318">
        <v>5.0960519429250797E-4</v>
      </c>
      <c r="AQ62" s="318">
        <v>6.2723505357563795E-5</v>
      </c>
      <c r="AR62" s="318">
        <v>2.6190609018511887E-2</v>
      </c>
      <c r="AS62" s="318">
        <v>1.6399087156016492E-4</v>
      </c>
      <c r="AT62" s="319">
        <v>5.3227458250545946E-4</v>
      </c>
    </row>
    <row r="63" spans="1:49" ht="15.5" customHeight="1" x14ac:dyDescent="0.35">
      <c r="A63" s="29"/>
      <c r="B63" s="184" t="s">
        <v>42</v>
      </c>
      <c r="C63" s="167" t="s">
        <v>95</v>
      </c>
      <c r="D63" s="317">
        <v>2.179926990237572E-4</v>
      </c>
      <c r="E63" s="318">
        <v>1.9237884712783254E-5</v>
      </c>
      <c r="F63" s="318">
        <v>5.437016196217472E-4</v>
      </c>
      <c r="G63" s="318">
        <v>4.2809701612032869E-6</v>
      </c>
      <c r="H63" s="318">
        <v>7.5553130836153136E-5</v>
      </c>
      <c r="I63" s="318">
        <v>0.1167826779979878</v>
      </c>
      <c r="J63" s="318">
        <v>1.9634032843644797E-4</v>
      </c>
      <c r="K63" s="318">
        <v>3.06061390354924E-5</v>
      </c>
      <c r="L63" s="318">
        <v>6.2052397745404637E-6</v>
      </c>
      <c r="M63" s="318">
        <v>8.9830126205890924E-5</v>
      </c>
      <c r="N63" s="318">
        <v>1.1085984778398128E-3</v>
      </c>
      <c r="O63" s="318">
        <v>5.3241673200449522E-5</v>
      </c>
      <c r="P63" s="318">
        <v>1.7687229786375578E-4</v>
      </c>
      <c r="Q63" s="318">
        <v>5.3483793062708951E-5</v>
      </c>
      <c r="R63" s="318">
        <v>4.1387175966073278E-5</v>
      </c>
      <c r="S63" s="318">
        <v>1.2812013870670174E-4</v>
      </c>
      <c r="T63" s="318">
        <v>5.5038448516288228E-5</v>
      </c>
      <c r="U63" s="318">
        <v>6.7102798644269962E-5</v>
      </c>
      <c r="V63" s="318">
        <v>7.6485422918520026E-5</v>
      </c>
      <c r="W63" s="318">
        <v>1.2820969836674592E-4</v>
      </c>
      <c r="X63" s="318">
        <v>1.0700291245659606E-4</v>
      </c>
      <c r="Y63" s="318">
        <v>1.8223033980766319E-5</v>
      </c>
      <c r="Z63" s="318">
        <v>2.2666210907324336E-4</v>
      </c>
      <c r="AA63" s="318">
        <v>2.8021591336826875E-5</v>
      </c>
      <c r="AB63" s="318">
        <v>1.0742119823383997E-4</v>
      </c>
      <c r="AC63" s="318">
        <v>1.566779788074812E-4</v>
      </c>
      <c r="AD63" s="318">
        <v>4.6061793886972152E-4</v>
      </c>
      <c r="AE63" s="318">
        <v>2.6593043037485503E-5</v>
      </c>
      <c r="AF63" s="318">
        <v>2.3214322396941637E-4</v>
      </c>
      <c r="AG63" s="318">
        <v>3.0536427661786406E-4</v>
      </c>
      <c r="AH63" s="318">
        <v>3.9165087670359601E-4</v>
      </c>
      <c r="AI63" s="318">
        <v>1.8539721986857865E-4</v>
      </c>
      <c r="AJ63" s="318">
        <v>2.8905539992558113E-5</v>
      </c>
      <c r="AK63" s="318">
        <v>1.8805619133921799E-4</v>
      </c>
      <c r="AL63" s="318">
        <v>1.5297555802253147E-4</v>
      </c>
      <c r="AM63" s="318">
        <v>5.1390093601781965E-4</v>
      </c>
      <c r="AN63" s="318">
        <v>9.9443502221829516E-5</v>
      </c>
      <c r="AO63" s="318">
        <v>3.8685668809814843E-4</v>
      </c>
      <c r="AP63" s="318">
        <v>2.162382177096907E-3</v>
      </c>
      <c r="AQ63" s="318">
        <v>2.3950833270331641E-4</v>
      </c>
      <c r="AR63" s="318">
        <v>3.1783232718521538E-4</v>
      </c>
      <c r="AS63" s="318">
        <v>2.5071177022898909E-3</v>
      </c>
      <c r="AT63" s="319">
        <v>1.1388538272607132E-4</v>
      </c>
    </row>
    <row r="64" spans="1:49" ht="15.5" customHeight="1" x14ac:dyDescent="0.35">
      <c r="A64" s="29"/>
      <c r="B64" s="184" t="s">
        <v>43</v>
      </c>
      <c r="C64" s="167" t="s">
        <v>96</v>
      </c>
      <c r="D64" s="317">
        <v>3.9214740664074389E-3</v>
      </c>
      <c r="E64" s="318">
        <v>2.5155585563586119E-4</v>
      </c>
      <c r="F64" s="318">
        <v>4.8268499949159332E-4</v>
      </c>
      <c r="G64" s="318">
        <v>1.0366481741124845E-5</v>
      </c>
      <c r="H64" s="318">
        <v>2.0488987483310022E-3</v>
      </c>
      <c r="I64" s="318">
        <v>2.9694520846594314E-4</v>
      </c>
      <c r="J64" s="318">
        <v>0.29300151412377534</v>
      </c>
      <c r="K64" s="318">
        <v>6.2517035363356642E-4</v>
      </c>
      <c r="L64" s="318">
        <v>3.4043931498642563E-5</v>
      </c>
      <c r="M64" s="318">
        <v>1.2892015650208489E-3</v>
      </c>
      <c r="N64" s="318">
        <v>1.0273480975164857E-3</v>
      </c>
      <c r="O64" s="318">
        <v>1.7979970485882382E-3</v>
      </c>
      <c r="P64" s="318">
        <v>1.6034367085223857E-3</v>
      </c>
      <c r="Q64" s="318">
        <v>2.8919644823359941E-4</v>
      </c>
      <c r="R64" s="318">
        <v>2.9137512838215497E-4</v>
      </c>
      <c r="S64" s="318">
        <v>1.1341877275102611E-3</v>
      </c>
      <c r="T64" s="318">
        <v>2.4716413814389218E-4</v>
      </c>
      <c r="U64" s="318">
        <v>3.7224031763849258E-4</v>
      </c>
      <c r="V64" s="318">
        <v>6.1421650198905883E-4</v>
      </c>
      <c r="W64" s="318">
        <v>4.3377986848765291E-4</v>
      </c>
      <c r="X64" s="318">
        <v>8.313608069882571E-4</v>
      </c>
      <c r="Y64" s="318">
        <v>1.3008252597673109E-4</v>
      </c>
      <c r="Z64" s="318">
        <v>5.6871401478802075E-4</v>
      </c>
      <c r="AA64" s="318">
        <v>1.0970085341725327E-4</v>
      </c>
      <c r="AB64" s="318">
        <v>7.2211298566917021E-4</v>
      </c>
      <c r="AC64" s="318">
        <v>7.7839234625353901E-3</v>
      </c>
      <c r="AD64" s="318">
        <v>1.7339868855208402E-2</v>
      </c>
      <c r="AE64" s="318">
        <v>4.809316585058387E-4</v>
      </c>
      <c r="AF64" s="318">
        <v>2.019165370100144E-3</v>
      </c>
      <c r="AG64" s="318">
        <v>1.905357324525628E-3</v>
      </c>
      <c r="AH64" s="318">
        <v>2.2750047414638887E-3</v>
      </c>
      <c r="AI64" s="318">
        <v>1.8652998745985884E-3</v>
      </c>
      <c r="AJ64" s="318">
        <v>3.9975463641081478E-4</v>
      </c>
      <c r="AK64" s="318">
        <v>1.0327359483010879E-3</v>
      </c>
      <c r="AL64" s="318">
        <v>3.7159418336064967E-3</v>
      </c>
      <c r="AM64" s="318">
        <v>1.3070688379627944E-3</v>
      </c>
      <c r="AN64" s="318">
        <v>2.8454228163057277E-3</v>
      </c>
      <c r="AO64" s="318">
        <v>2.2622227626316865E-3</v>
      </c>
      <c r="AP64" s="318">
        <v>5.2763373507828436E-3</v>
      </c>
      <c r="AQ64" s="318">
        <v>1.4500238180659149E-3</v>
      </c>
      <c r="AR64" s="318">
        <v>1.6531103902902983E-3</v>
      </c>
      <c r="AS64" s="318">
        <v>0.12837896307887819</v>
      </c>
      <c r="AT64" s="319">
        <v>5.8615380929093511E-4</v>
      </c>
    </row>
    <row r="65" spans="1:46" ht="15.5" customHeight="1" x14ac:dyDescent="0.35">
      <c r="A65" s="29"/>
      <c r="B65" s="184" t="s">
        <v>44</v>
      </c>
      <c r="C65" s="167" t="s">
        <v>97</v>
      </c>
      <c r="D65" s="317">
        <v>3.5671726587565948E-3</v>
      </c>
      <c r="E65" s="318">
        <v>3.1372566320056839E-5</v>
      </c>
      <c r="F65" s="318">
        <v>6.4661062003767847E-4</v>
      </c>
      <c r="G65" s="318">
        <v>2.3015630584865865E-5</v>
      </c>
      <c r="H65" s="318">
        <v>8.5147189258783841E-4</v>
      </c>
      <c r="I65" s="318">
        <v>2.206447945157558E-3</v>
      </c>
      <c r="J65" s="318">
        <v>1.3407922527693919E-3</v>
      </c>
      <c r="K65" s="318">
        <v>0.14080996858086867</v>
      </c>
      <c r="L65" s="318">
        <v>1.2094459948902214E-4</v>
      </c>
      <c r="M65" s="318">
        <v>1.482865333618094E-2</v>
      </c>
      <c r="N65" s="318">
        <v>1.1137515728746225E-2</v>
      </c>
      <c r="O65" s="318">
        <v>2.5876430261423828E-4</v>
      </c>
      <c r="P65" s="318">
        <v>1.989628251855969E-3</v>
      </c>
      <c r="Q65" s="318">
        <v>4.5684127046409723E-4</v>
      </c>
      <c r="R65" s="318">
        <v>2.1573140477142285E-4</v>
      </c>
      <c r="S65" s="318">
        <v>8.4694026644959917E-4</v>
      </c>
      <c r="T65" s="318">
        <v>3.1610142506429193E-4</v>
      </c>
      <c r="U65" s="318">
        <v>3.1634887364065183E-4</v>
      </c>
      <c r="V65" s="318">
        <v>1.1255018038778693E-3</v>
      </c>
      <c r="W65" s="318">
        <v>6.8268301223768798E-4</v>
      </c>
      <c r="X65" s="318">
        <v>6.73347502087642E-4</v>
      </c>
      <c r="Y65" s="318">
        <v>1.6045919746008493E-4</v>
      </c>
      <c r="Z65" s="318">
        <v>1.8713018442284245E-3</v>
      </c>
      <c r="AA65" s="318">
        <v>1.9404867789751584E-4</v>
      </c>
      <c r="AB65" s="318">
        <v>8.1089752182655125E-4</v>
      </c>
      <c r="AC65" s="318">
        <v>1.9604033490576169E-3</v>
      </c>
      <c r="AD65" s="318">
        <v>1.3788546550246013E-3</v>
      </c>
      <c r="AE65" s="318">
        <v>1.1004440550660524E-4</v>
      </c>
      <c r="AF65" s="318">
        <v>2.2827815582428337E-3</v>
      </c>
      <c r="AG65" s="318">
        <v>2.3694955703158081E-3</v>
      </c>
      <c r="AH65" s="318">
        <v>1.6109088228680822E-4</v>
      </c>
      <c r="AI65" s="318">
        <v>1.8663401767133841E-4</v>
      </c>
      <c r="AJ65" s="318">
        <v>6.2137314198866514E-5</v>
      </c>
      <c r="AK65" s="318">
        <v>2.0487561736592282E-4</v>
      </c>
      <c r="AL65" s="318">
        <v>3.8304409889279296E-4</v>
      </c>
      <c r="AM65" s="318">
        <v>3.8027800289069951E-4</v>
      </c>
      <c r="AN65" s="318">
        <v>1.7864486668284969E-3</v>
      </c>
      <c r="AO65" s="318">
        <v>1.8439545529828252E-2</v>
      </c>
      <c r="AP65" s="318">
        <v>5.5638234193945474E-4</v>
      </c>
      <c r="AQ65" s="318">
        <v>7.5484358253603866E-4</v>
      </c>
      <c r="AR65" s="318">
        <v>8.993512457835019E-4</v>
      </c>
      <c r="AS65" s="318">
        <v>2.9984549903379278E-3</v>
      </c>
      <c r="AT65" s="319">
        <v>6.2473676672156935E-4</v>
      </c>
    </row>
    <row r="66" spans="1:46" ht="15.5" customHeight="1" x14ac:dyDescent="0.35">
      <c r="A66" s="29"/>
      <c r="B66" s="184" t="s">
        <v>45</v>
      </c>
      <c r="C66" s="167" t="s">
        <v>98</v>
      </c>
      <c r="D66" s="317">
        <v>2.7367162395972766E-3</v>
      </c>
      <c r="E66" s="318">
        <v>5.7160254914491969E-4</v>
      </c>
      <c r="F66" s="318">
        <v>5.7760055576164529E-3</v>
      </c>
      <c r="G66" s="318">
        <v>1.4348947773515055E-4</v>
      </c>
      <c r="H66" s="318">
        <v>1.4009364602379064E-3</v>
      </c>
      <c r="I66" s="318">
        <v>5.462505774489544E-4</v>
      </c>
      <c r="J66" s="318">
        <v>9.2223561105873604E-4</v>
      </c>
      <c r="K66" s="318">
        <v>2.1419631683606802E-3</v>
      </c>
      <c r="L66" s="318">
        <v>0.3878569233629357</v>
      </c>
      <c r="M66" s="318">
        <v>9.913896723881474E-4</v>
      </c>
      <c r="N66" s="318">
        <v>1.6171376854382897E-3</v>
      </c>
      <c r="O66" s="318">
        <v>1.682807778531463E-3</v>
      </c>
      <c r="P66" s="318">
        <v>3.28509297619728E-3</v>
      </c>
      <c r="Q66" s="318">
        <v>5.5505628589011058E-3</v>
      </c>
      <c r="R66" s="318">
        <v>6.7034695882792065E-4</v>
      </c>
      <c r="S66" s="318">
        <v>2.2184687063659947E-3</v>
      </c>
      <c r="T66" s="318">
        <v>4.9171006947662749E-4</v>
      </c>
      <c r="U66" s="318">
        <v>7.4087501853686898E-4</v>
      </c>
      <c r="V66" s="318">
        <v>5.5076770394166892E-4</v>
      </c>
      <c r="W66" s="318">
        <v>4.450501186110465E-4</v>
      </c>
      <c r="X66" s="318">
        <v>5.6541920759412109E-4</v>
      </c>
      <c r="Y66" s="318">
        <v>8.4872725279682513E-5</v>
      </c>
      <c r="Z66" s="318">
        <v>1.4809570447889462E-3</v>
      </c>
      <c r="AA66" s="318">
        <v>8.3938681350357116E-4</v>
      </c>
      <c r="AB66" s="318">
        <v>1.6402713838426892E-3</v>
      </c>
      <c r="AC66" s="318">
        <v>1.361828120968574E-3</v>
      </c>
      <c r="AD66" s="318">
        <v>6.8689273314913955E-3</v>
      </c>
      <c r="AE66" s="318">
        <v>9.3716139249656605E-3</v>
      </c>
      <c r="AF66" s="318">
        <v>7.6658300949425193E-3</v>
      </c>
      <c r="AG66" s="318">
        <v>7.2751147979478346E-3</v>
      </c>
      <c r="AH66" s="318">
        <v>1.8775854632453043E-3</v>
      </c>
      <c r="AI66" s="318">
        <v>1.2854211708448128E-3</v>
      </c>
      <c r="AJ66" s="318">
        <v>4.7468514657154123E-4</v>
      </c>
      <c r="AK66" s="318">
        <v>2.8136935683027501E-2</v>
      </c>
      <c r="AL66" s="318">
        <v>1.2898776193754227E-3</v>
      </c>
      <c r="AM66" s="318">
        <v>4.7640983697165426E-3</v>
      </c>
      <c r="AN66" s="318">
        <v>2.1651090035204341E-3</v>
      </c>
      <c r="AO66" s="318">
        <v>2.0445483913656961E-3</v>
      </c>
      <c r="AP66" s="318">
        <v>2.2621798617599169E-3</v>
      </c>
      <c r="AQ66" s="318">
        <v>1.503694200716292E-3</v>
      </c>
      <c r="AR66" s="318">
        <v>2.5159511875489891E-3</v>
      </c>
      <c r="AS66" s="318">
        <v>2.5865812542805325E-3</v>
      </c>
      <c r="AT66" s="319">
        <v>5.3243233165308421E-3</v>
      </c>
    </row>
    <row r="67" spans="1:46" ht="15.5" customHeight="1" x14ac:dyDescent="0.35">
      <c r="A67" s="29"/>
      <c r="B67" s="184" t="s">
        <v>46</v>
      </c>
      <c r="C67" s="167" t="s">
        <v>232</v>
      </c>
      <c r="D67" s="317">
        <v>3.5748678093945282E-3</v>
      </c>
      <c r="E67" s="318">
        <v>5.0737413775640188E-4</v>
      </c>
      <c r="F67" s="318">
        <v>1.9692829339819844E-3</v>
      </c>
      <c r="G67" s="318">
        <v>6.6423912244817522E-6</v>
      </c>
      <c r="H67" s="318">
        <v>3.6333532151890113E-3</v>
      </c>
      <c r="I67" s="318">
        <v>6.4877183651410389E-4</v>
      </c>
      <c r="J67" s="318">
        <v>2.7438958218951376E-3</v>
      </c>
      <c r="K67" s="318">
        <v>1.2106737574239155E-3</v>
      </c>
      <c r="L67" s="318">
        <v>5.4414921823642543E-5</v>
      </c>
      <c r="M67" s="318">
        <v>0.52247895565676572</v>
      </c>
      <c r="N67" s="318">
        <v>1.0025670925434957E-2</v>
      </c>
      <c r="O67" s="318">
        <v>1.6057418978478581E-4</v>
      </c>
      <c r="P67" s="318">
        <v>1.790370742295444E-3</v>
      </c>
      <c r="Q67" s="318">
        <v>2.2207231829107367E-4</v>
      </c>
      <c r="R67" s="318">
        <v>4.7568147619958865E-4</v>
      </c>
      <c r="S67" s="318">
        <v>1.9667150056134242E-3</v>
      </c>
      <c r="T67" s="318">
        <v>1.29042038901171E-3</v>
      </c>
      <c r="U67" s="318">
        <v>9.5418164097876379E-4</v>
      </c>
      <c r="V67" s="318">
        <v>3.2797715660814451E-3</v>
      </c>
      <c r="W67" s="318">
        <v>2.3854498646108204E-3</v>
      </c>
      <c r="X67" s="318">
        <v>4.7069727336586297E-3</v>
      </c>
      <c r="Y67" s="318">
        <v>1.2742765387127254E-3</v>
      </c>
      <c r="Z67" s="318">
        <v>1.2346658564598881E-2</v>
      </c>
      <c r="AA67" s="318">
        <v>3.5298926087566585E-3</v>
      </c>
      <c r="AB67" s="318">
        <v>2.1726874961911125E-3</v>
      </c>
      <c r="AC67" s="318">
        <v>9.2606934130393392E-3</v>
      </c>
      <c r="AD67" s="318">
        <v>7.210730104145263E-3</v>
      </c>
      <c r="AE67" s="318">
        <v>1.714448413014387E-4</v>
      </c>
      <c r="AF67" s="318">
        <v>2.2726757685005216E-2</v>
      </c>
      <c r="AG67" s="318">
        <v>1.7699263841870845E-3</v>
      </c>
      <c r="AH67" s="318">
        <v>2.0137224369513752E-3</v>
      </c>
      <c r="AI67" s="318">
        <v>1.716109851730411E-3</v>
      </c>
      <c r="AJ67" s="318">
        <v>5.4562232380509954E-4</v>
      </c>
      <c r="AK67" s="318">
        <v>6.650101442917572E-4</v>
      </c>
      <c r="AL67" s="318">
        <v>2.3633709281747988E-3</v>
      </c>
      <c r="AM67" s="318">
        <v>1.1272617840436452E-3</v>
      </c>
      <c r="AN67" s="318">
        <v>3.304594015437176E-3</v>
      </c>
      <c r="AO67" s="318">
        <v>1.1877590744936528E-3</v>
      </c>
      <c r="AP67" s="318">
        <v>1.9473359632108912E-3</v>
      </c>
      <c r="AQ67" s="318">
        <v>2.0122079363554496E-3</v>
      </c>
      <c r="AR67" s="318">
        <v>1.4877965696536777E-3</v>
      </c>
      <c r="AS67" s="318">
        <v>2.2692068396737302E-2</v>
      </c>
      <c r="AT67" s="319">
        <v>1.2208591481582352E-3</v>
      </c>
    </row>
    <row r="68" spans="1:46" ht="15.5" customHeight="1" x14ac:dyDescent="0.35">
      <c r="A68" s="29"/>
      <c r="B68" s="184" t="s">
        <v>233</v>
      </c>
      <c r="C68" s="167" t="s">
        <v>234</v>
      </c>
      <c r="D68" s="317">
        <v>5.2422083427463998E-4</v>
      </c>
      <c r="E68" s="318">
        <v>5.2510991335481434E-5</v>
      </c>
      <c r="F68" s="318">
        <v>2.3703383938809947E-4</v>
      </c>
      <c r="G68" s="318">
        <v>1.6740065627028469E-5</v>
      </c>
      <c r="H68" s="318">
        <v>1.4180675578714198E-4</v>
      </c>
      <c r="I68" s="318">
        <v>1.5553058474816753E-4</v>
      </c>
      <c r="J68" s="318">
        <v>1.2653984267603594E-4</v>
      </c>
      <c r="K68" s="318">
        <v>7.3847345558128295E-5</v>
      </c>
      <c r="L68" s="318">
        <v>2.5024234231807611E-5</v>
      </c>
      <c r="M68" s="318">
        <v>2.7798995504033124E-4</v>
      </c>
      <c r="N68" s="318">
        <v>0.45286543814060753</v>
      </c>
      <c r="O68" s="318">
        <v>4.4131396189034828E-5</v>
      </c>
      <c r="P68" s="318">
        <v>2.5307666508774863E-4</v>
      </c>
      <c r="Q68" s="318">
        <v>2.9207059815956405E-4</v>
      </c>
      <c r="R68" s="318">
        <v>6.5348099201275963E-5</v>
      </c>
      <c r="S68" s="318">
        <v>6.731980096808031E-4</v>
      </c>
      <c r="T68" s="318">
        <v>1.1681926091379386E-3</v>
      </c>
      <c r="U68" s="318">
        <v>9.8111710492400491E-4</v>
      </c>
      <c r="V68" s="318">
        <v>2.2990556519631167E-3</v>
      </c>
      <c r="W68" s="318">
        <v>4.8111284115882034E-4</v>
      </c>
      <c r="X68" s="318">
        <v>1.3908937598481196E-3</v>
      </c>
      <c r="Y68" s="318">
        <v>2.0198581898566744E-4</v>
      </c>
      <c r="Z68" s="318">
        <v>6.0299709693081094E-3</v>
      </c>
      <c r="AA68" s="318">
        <v>8.6455946395764529E-5</v>
      </c>
      <c r="AB68" s="318">
        <v>4.5997718850923682E-3</v>
      </c>
      <c r="AC68" s="318">
        <v>6.3153923618495904E-4</v>
      </c>
      <c r="AD68" s="318">
        <v>1.1676926881843991E-3</v>
      </c>
      <c r="AE68" s="318">
        <v>1.3181763226399504E-4</v>
      </c>
      <c r="AF68" s="318">
        <v>1.4522307197690346E-3</v>
      </c>
      <c r="AG68" s="318">
        <v>6.1201913233296544E-3</v>
      </c>
      <c r="AH68" s="318">
        <v>3.3390557184819782E-4</v>
      </c>
      <c r="AI68" s="318">
        <v>4.2103389581872309E-4</v>
      </c>
      <c r="AJ68" s="318">
        <v>1.3722637199456607E-4</v>
      </c>
      <c r="AK68" s="318">
        <v>1.0363338187928913E-3</v>
      </c>
      <c r="AL68" s="318">
        <v>5.8597167835357526E-4</v>
      </c>
      <c r="AM68" s="318">
        <v>1.0271908659635247E-3</v>
      </c>
      <c r="AN68" s="318">
        <v>3.9486198979887756E-4</v>
      </c>
      <c r="AO68" s="318">
        <v>8.2643107663250002E-4</v>
      </c>
      <c r="AP68" s="318">
        <v>2.0197988183359669E-3</v>
      </c>
      <c r="AQ68" s="318">
        <v>3.3847140254699244E-3</v>
      </c>
      <c r="AR68" s="318">
        <v>3.9575762313512661E-4</v>
      </c>
      <c r="AS68" s="318">
        <v>5.0112301560818751E-3</v>
      </c>
      <c r="AT68" s="319">
        <v>3.5457847288354025E-4</v>
      </c>
    </row>
    <row r="69" spans="1:46" ht="15.5" customHeight="1" x14ac:dyDescent="0.35">
      <c r="A69" s="29"/>
      <c r="B69" s="184" t="s">
        <v>235</v>
      </c>
      <c r="C69" s="167" t="s">
        <v>236</v>
      </c>
      <c r="D69" s="317">
        <v>1.2761375237266288E-5</v>
      </c>
      <c r="E69" s="318">
        <v>9.7544218660584266E-8</v>
      </c>
      <c r="F69" s="318">
        <v>6.3894763514866184E-7</v>
      </c>
      <c r="G69" s="318">
        <v>2.2001594344409417E-8</v>
      </c>
      <c r="H69" s="318">
        <v>2.0708161072932185E-6</v>
      </c>
      <c r="I69" s="318">
        <v>1.6980105382006072E-7</v>
      </c>
      <c r="J69" s="318">
        <v>1.0026608040728355E-5</v>
      </c>
      <c r="K69" s="318">
        <v>5.7320465194684001E-7</v>
      </c>
      <c r="L69" s="318">
        <v>9.1264964310432512E-8</v>
      </c>
      <c r="M69" s="318">
        <v>3.4417785491502431E-6</v>
      </c>
      <c r="N69" s="318">
        <v>1.1817337988420334E-6</v>
      </c>
      <c r="O69" s="318">
        <v>8.6245913010282615E-2</v>
      </c>
      <c r="P69" s="318">
        <v>1.2920837188456143E-6</v>
      </c>
      <c r="Q69" s="318">
        <v>8.4003998698525369E-7</v>
      </c>
      <c r="R69" s="318">
        <v>3.5254608951415368E-7</v>
      </c>
      <c r="S69" s="318">
        <v>2.4698480499928457E-5</v>
      </c>
      <c r="T69" s="318">
        <v>3.1560085501901087E-6</v>
      </c>
      <c r="U69" s="318">
        <v>6.1511397911689935E-6</v>
      </c>
      <c r="V69" s="318">
        <v>2.9944198189959341E-5</v>
      </c>
      <c r="W69" s="318">
        <v>4.0404348440366094E-4</v>
      </c>
      <c r="X69" s="318">
        <v>7.4048331206491263E-5</v>
      </c>
      <c r="Y69" s="318">
        <v>1.2023633766669878E-5</v>
      </c>
      <c r="Z69" s="318">
        <v>1.3885853463247581E-5</v>
      </c>
      <c r="AA69" s="318">
        <v>1.2187135331476221E-6</v>
      </c>
      <c r="AB69" s="318">
        <v>4.6594598185241759E-6</v>
      </c>
      <c r="AC69" s="318">
        <v>6.2977029849351435E-6</v>
      </c>
      <c r="AD69" s="318">
        <v>2.7098393184022822E-4</v>
      </c>
      <c r="AE69" s="318">
        <v>9.6674437534576978E-7</v>
      </c>
      <c r="AF69" s="318">
        <v>4.9718414876717791E-6</v>
      </c>
      <c r="AG69" s="318">
        <v>2.3266613143214529E-5</v>
      </c>
      <c r="AH69" s="318">
        <v>5.0966762214319553E-6</v>
      </c>
      <c r="AI69" s="318">
        <v>1.7527880886093561E-6</v>
      </c>
      <c r="AJ69" s="318">
        <v>1.1664739764319455E-6</v>
      </c>
      <c r="AK69" s="318">
        <v>2.7590844483390655E-6</v>
      </c>
      <c r="AL69" s="318">
        <v>2.5082325126291004E-6</v>
      </c>
      <c r="AM69" s="318">
        <v>8.3489579283953864E-6</v>
      </c>
      <c r="AN69" s="318">
        <v>5.9399131905899477E-6</v>
      </c>
      <c r="AO69" s="318">
        <v>3.458160725471716E-5</v>
      </c>
      <c r="AP69" s="318">
        <v>1.2847890705522314E-5</v>
      </c>
      <c r="AQ69" s="318">
        <v>7.367277344542803E-6</v>
      </c>
      <c r="AR69" s="318">
        <v>3.5580145294370646E-5</v>
      </c>
      <c r="AS69" s="318">
        <v>2.2021149207905781E-5</v>
      </c>
      <c r="AT69" s="319">
        <v>4.6791273978877955E-5</v>
      </c>
    </row>
    <row r="70" spans="1:46" ht="15.5" customHeight="1" x14ac:dyDescent="0.35">
      <c r="A70" s="29"/>
      <c r="B70" s="184" t="s">
        <v>47</v>
      </c>
      <c r="C70" s="167" t="s">
        <v>237</v>
      </c>
      <c r="D70" s="317">
        <v>3.5898898979278796E-4</v>
      </c>
      <c r="E70" s="318">
        <v>1.5066968797846959E-5</v>
      </c>
      <c r="F70" s="318">
        <v>3.6126414641114384E-5</v>
      </c>
      <c r="G70" s="318">
        <v>8.3402444767704395E-7</v>
      </c>
      <c r="H70" s="318">
        <v>3.703800397506481E-4</v>
      </c>
      <c r="I70" s="318">
        <v>3.601624929663582E-5</v>
      </c>
      <c r="J70" s="318">
        <v>2.7574431929545886E-4</v>
      </c>
      <c r="K70" s="318">
        <v>2.4316672739637741E-4</v>
      </c>
      <c r="L70" s="318">
        <v>3.9823386158064592E-5</v>
      </c>
      <c r="M70" s="318">
        <v>5.9884337602839912E-4</v>
      </c>
      <c r="N70" s="318">
        <v>1.854252426079059E-4</v>
      </c>
      <c r="O70" s="318">
        <v>6.198821581868693E-4</v>
      </c>
      <c r="P70" s="318">
        <v>0.29561964651762845</v>
      </c>
      <c r="Q70" s="318">
        <v>1.3860258206448042E-3</v>
      </c>
      <c r="R70" s="318">
        <v>8.6906820568094208E-4</v>
      </c>
      <c r="S70" s="318">
        <v>8.9785879075288382E-4</v>
      </c>
      <c r="T70" s="318">
        <v>6.4305554311627994E-4</v>
      </c>
      <c r="U70" s="318">
        <v>7.7700056708756096E-4</v>
      </c>
      <c r="V70" s="318">
        <v>6.9134167073371785E-4</v>
      </c>
      <c r="W70" s="318">
        <v>8.7722368796248982E-4</v>
      </c>
      <c r="X70" s="318">
        <v>5.222145368604257E-4</v>
      </c>
      <c r="Y70" s="318">
        <v>7.6308581668438664E-5</v>
      </c>
      <c r="Z70" s="318">
        <v>1.5227309685555707E-3</v>
      </c>
      <c r="AA70" s="318">
        <v>8.0465717072204324E-4</v>
      </c>
      <c r="AB70" s="318">
        <v>7.1811045142447494E-4</v>
      </c>
      <c r="AC70" s="318">
        <v>6.1278980776403413E-4</v>
      </c>
      <c r="AD70" s="318">
        <v>1.48129128282705E-2</v>
      </c>
      <c r="AE70" s="318">
        <v>3.6530111311954816E-5</v>
      </c>
      <c r="AF70" s="318">
        <v>1.750967896107701E-3</v>
      </c>
      <c r="AG70" s="318">
        <v>1.5539821235385011E-4</v>
      </c>
      <c r="AH70" s="318">
        <v>7.6867546487085749E-5</v>
      </c>
      <c r="AI70" s="318">
        <v>5.9261303939735292E-5</v>
      </c>
      <c r="AJ70" s="318">
        <v>5.8499252589465732E-5</v>
      </c>
      <c r="AK70" s="318">
        <v>6.9770112583342813E-5</v>
      </c>
      <c r="AL70" s="318">
        <v>7.8697701528109362E-5</v>
      </c>
      <c r="AM70" s="318">
        <v>1.3524271159375163E-4</v>
      </c>
      <c r="AN70" s="318">
        <v>4.2019222676457652E-4</v>
      </c>
      <c r="AO70" s="318">
        <v>2.232932175114897E-4</v>
      </c>
      <c r="AP70" s="318">
        <v>1.3063418037250369E-4</v>
      </c>
      <c r="AQ70" s="318">
        <v>2.8698188859534277E-4</v>
      </c>
      <c r="AR70" s="318">
        <v>1.7801341830637021E-4</v>
      </c>
      <c r="AS70" s="318">
        <v>1.7823472037393608E-3</v>
      </c>
      <c r="AT70" s="319">
        <v>5.1754234317860724E-4</v>
      </c>
    </row>
    <row r="71" spans="1:46" ht="15.5" customHeight="1" x14ac:dyDescent="0.35">
      <c r="A71" s="42"/>
      <c r="B71" s="184" t="s">
        <v>48</v>
      </c>
      <c r="C71" s="167" t="s">
        <v>99</v>
      </c>
      <c r="D71" s="317">
        <v>1.8701555253217248E-4</v>
      </c>
      <c r="E71" s="318">
        <v>2.1629549032077627E-5</v>
      </c>
      <c r="F71" s="318">
        <v>5.6122593422142E-4</v>
      </c>
      <c r="G71" s="318">
        <v>2.4597216187975133E-5</v>
      </c>
      <c r="H71" s="318">
        <v>5.2434525133067725E-4</v>
      </c>
      <c r="I71" s="318">
        <v>5.4330462454587669E-5</v>
      </c>
      <c r="J71" s="318">
        <v>2.4465734839708947E-3</v>
      </c>
      <c r="K71" s="318">
        <v>1.9698768696474285E-4</v>
      </c>
      <c r="L71" s="318">
        <v>3.5730304242823783E-5</v>
      </c>
      <c r="M71" s="318">
        <v>8.1445196664300988E-4</v>
      </c>
      <c r="N71" s="318">
        <v>2.4178945124755792E-3</v>
      </c>
      <c r="O71" s="318">
        <v>4.2410763281822172E-4</v>
      </c>
      <c r="P71" s="318">
        <v>1.7775522231382823E-3</v>
      </c>
      <c r="Q71" s="318">
        <v>0.7209916335239509</v>
      </c>
      <c r="R71" s="318">
        <v>3.1381834521027307E-4</v>
      </c>
      <c r="S71" s="318">
        <v>9.786982413713155E-2</v>
      </c>
      <c r="T71" s="318">
        <v>1.7832689948345217E-2</v>
      </c>
      <c r="U71" s="318">
        <v>2.605711319740539E-2</v>
      </c>
      <c r="V71" s="318">
        <v>9.5097371719376472E-3</v>
      </c>
      <c r="W71" s="318">
        <v>1.092482629909522E-3</v>
      </c>
      <c r="X71" s="318">
        <v>1.2911612186593476E-2</v>
      </c>
      <c r="Y71" s="318">
        <v>7.2987474299623088E-4</v>
      </c>
      <c r="Z71" s="318">
        <v>2.9945305663138331E-2</v>
      </c>
      <c r="AA71" s="318">
        <v>9.8365213347749816E-4</v>
      </c>
      <c r="AB71" s="318">
        <v>4.8478198829671866E-2</v>
      </c>
      <c r="AC71" s="318">
        <v>1.4269910521482233E-3</v>
      </c>
      <c r="AD71" s="318">
        <v>2.5892615954535431E-2</v>
      </c>
      <c r="AE71" s="318">
        <v>1.3050749712965095E-4</v>
      </c>
      <c r="AF71" s="318">
        <v>9.5207339984330279E-4</v>
      </c>
      <c r="AG71" s="318">
        <v>3.1054990844522071E-4</v>
      </c>
      <c r="AH71" s="318">
        <v>4.4083425454235348E-4</v>
      </c>
      <c r="AI71" s="318">
        <v>2.6449176339514522E-4</v>
      </c>
      <c r="AJ71" s="318">
        <v>1.5497315925705167E-4</v>
      </c>
      <c r="AK71" s="318">
        <v>6.9544191306778521E-4</v>
      </c>
      <c r="AL71" s="318">
        <v>3.7868107465456163E-4</v>
      </c>
      <c r="AM71" s="318">
        <v>7.135564527394932E-4</v>
      </c>
      <c r="AN71" s="318">
        <v>2.8059388355064236E-4</v>
      </c>
      <c r="AO71" s="318">
        <v>3.4338695060154138E-4</v>
      </c>
      <c r="AP71" s="318">
        <v>4.5933743395664279E-4</v>
      </c>
      <c r="AQ71" s="318">
        <v>1.730917280469183E-3</v>
      </c>
      <c r="AR71" s="318">
        <v>3.2824128863862949E-4</v>
      </c>
      <c r="AS71" s="318">
        <v>1.797184324698679E-3</v>
      </c>
      <c r="AT71" s="319">
        <v>2.0464279893152994E-3</v>
      </c>
    </row>
    <row r="72" spans="1:46" ht="15.5" customHeight="1" x14ac:dyDescent="0.35">
      <c r="A72" s="42"/>
      <c r="B72" s="184" t="s">
        <v>49</v>
      </c>
      <c r="C72" s="167" t="s">
        <v>100</v>
      </c>
      <c r="D72" s="317">
        <v>3.6409523230106597E-5</v>
      </c>
      <c r="E72" s="318">
        <v>4.2042789786762663E-6</v>
      </c>
      <c r="F72" s="318">
        <v>4.2606128055272913E-5</v>
      </c>
      <c r="G72" s="318">
        <v>2.6489107080709848E-6</v>
      </c>
      <c r="H72" s="318">
        <v>2.1343485985494796E-4</v>
      </c>
      <c r="I72" s="318">
        <v>9.0092721165338073E-6</v>
      </c>
      <c r="J72" s="318">
        <v>2.3382092688732707E-4</v>
      </c>
      <c r="K72" s="318">
        <v>1.7822419338842866E-4</v>
      </c>
      <c r="L72" s="318">
        <v>6.1117190174672371E-6</v>
      </c>
      <c r="M72" s="318">
        <v>3.5787168520474939E-4</v>
      </c>
      <c r="N72" s="318">
        <v>3.570383788945601E-4</v>
      </c>
      <c r="O72" s="318">
        <v>7.118200085132249E-4</v>
      </c>
      <c r="P72" s="318">
        <v>6.3587561409591598E-4</v>
      </c>
      <c r="Q72" s="318">
        <v>1.4965075859799727E-3</v>
      </c>
      <c r="R72" s="318">
        <v>0.23786584971787655</v>
      </c>
      <c r="S72" s="318">
        <v>9.6068115728478627E-3</v>
      </c>
      <c r="T72" s="318">
        <v>2.6868649729548146E-3</v>
      </c>
      <c r="U72" s="318">
        <v>2.0033613480019159E-3</v>
      </c>
      <c r="V72" s="318">
        <v>3.0955795041987069E-3</v>
      </c>
      <c r="W72" s="318">
        <v>2.461708251755301E-3</v>
      </c>
      <c r="X72" s="318">
        <v>5.1889912876350612E-3</v>
      </c>
      <c r="Y72" s="318">
        <v>7.6872177115805743E-4</v>
      </c>
      <c r="Z72" s="318">
        <v>5.7571502923600389E-3</v>
      </c>
      <c r="AA72" s="318">
        <v>1.0601934213289013E-3</v>
      </c>
      <c r="AB72" s="318">
        <v>2.0134140649648649E-3</v>
      </c>
      <c r="AC72" s="318">
        <v>1.1891510814752075E-3</v>
      </c>
      <c r="AD72" s="318">
        <v>3.0868653213733882E-3</v>
      </c>
      <c r="AE72" s="318">
        <v>4.4971669335033342E-5</v>
      </c>
      <c r="AF72" s="318">
        <v>2.4330762654409759E-4</v>
      </c>
      <c r="AG72" s="318">
        <v>7.082624895446829E-5</v>
      </c>
      <c r="AH72" s="318">
        <v>7.6161338679639012E-5</v>
      </c>
      <c r="AI72" s="318">
        <v>7.0089234919254052E-5</v>
      </c>
      <c r="AJ72" s="318">
        <v>2.9457203021263889E-5</v>
      </c>
      <c r="AK72" s="318">
        <v>8.0967147572964454E-5</v>
      </c>
      <c r="AL72" s="318">
        <v>1.085053826509795E-4</v>
      </c>
      <c r="AM72" s="318">
        <v>1.5296236854668875E-4</v>
      </c>
      <c r="AN72" s="318">
        <v>1.1655014245167416E-4</v>
      </c>
      <c r="AO72" s="318">
        <v>4.0538578479335993E-4</v>
      </c>
      <c r="AP72" s="318">
        <v>1.4777819289860087E-4</v>
      </c>
      <c r="AQ72" s="318">
        <v>4.0981985947490527E-4</v>
      </c>
      <c r="AR72" s="318">
        <v>1.0917342731134834E-4</v>
      </c>
      <c r="AS72" s="318">
        <v>7.1216314545750133E-4</v>
      </c>
      <c r="AT72" s="319">
        <v>4.8079393611477508E-4</v>
      </c>
    </row>
    <row r="73" spans="1:46" ht="15.5" customHeight="1" x14ac:dyDescent="0.35">
      <c r="A73" s="42"/>
      <c r="B73" s="184" t="s">
        <v>50</v>
      </c>
      <c r="C73" s="167" t="s">
        <v>101</v>
      </c>
      <c r="D73" s="317">
        <v>6.2069214021821144E-4</v>
      </c>
      <c r="E73" s="318">
        <v>5.9745546070178616E-5</v>
      </c>
      <c r="F73" s="318">
        <v>4.2808373806342657E-4</v>
      </c>
      <c r="G73" s="318">
        <v>9.7339010555445147E-5</v>
      </c>
      <c r="H73" s="318">
        <v>2.9583864313202702E-3</v>
      </c>
      <c r="I73" s="318">
        <v>1.2247178845314178E-4</v>
      </c>
      <c r="J73" s="318">
        <v>2.6258019969849964E-3</v>
      </c>
      <c r="K73" s="318">
        <v>1.0730993806325781E-3</v>
      </c>
      <c r="L73" s="318">
        <v>1.5197434325486247E-4</v>
      </c>
      <c r="M73" s="318">
        <v>8.7786558703233629E-4</v>
      </c>
      <c r="N73" s="318">
        <v>7.071198697114282E-3</v>
      </c>
      <c r="O73" s="318">
        <v>1.0882715235554583E-3</v>
      </c>
      <c r="P73" s="318">
        <v>2.13500234415552E-3</v>
      </c>
      <c r="Q73" s="318">
        <v>8.8426272125764977E-4</v>
      </c>
      <c r="R73" s="318">
        <v>4.7407542448109108E-4</v>
      </c>
      <c r="S73" s="318">
        <v>0.6293114615587746</v>
      </c>
      <c r="T73" s="318">
        <v>4.558783064253117E-3</v>
      </c>
      <c r="U73" s="318">
        <v>7.454993701580202E-3</v>
      </c>
      <c r="V73" s="318">
        <v>1.2050167784654488E-2</v>
      </c>
      <c r="W73" s="318">
        <v>2.8303729380697706E-3</v>
      </c>
      <c r="X73" s="318">
        <v>6.9534750229750765E-3</v>
      </c>
      <c r="Y73" s="318">
        <v>1.212905290571162E-3</v>
      </c>
      <c r="Z73" s="318">
        <v>5.1241769685790306E-3</v>
      </c>
      <c r="AA73" s="318">
        <v>2.6945671972877864E-4</v>
      </c>
      <c r="AB73" s="318">
        <v>6.8272175448479081E-3</v>
      </c>
      <c r="AC73" s="318">
        <v>3.4117761076701411E-3</v>
      </c>
      <c r="AD73" s="318">
        <v>5.8388325503545391E-2</v>
      </c>
      <c r="AE73" s="318">
        <v>3.0313424566753085E-4</v>
      </c>
      <c r="AF73" s="318">
        <v>1.3531981829081831E-3</v>
      </c>
      <c r="AG73" s="318">
        <v>5.1855619297462737E-4</v>
      </c>
      <c r="AH73" s="318">
        <v>1.6781658094580784E-3</v>
      </c>
      <c r="AI73" s="318">
        <v>3.4066586670265743E-4</v>
      </c>
      <c r="AJ73" s="318">
        <v>3.6367286032592481E-4</v>
      </c>
      <c r="AK73" s="318">
        <v>7.7584013490528049E-4</v>
      </c>
      <c r="AL73" s="318">
        <v>5.8141818630744711E-4</v>
      </c>
      <c r="AM73" s="318">
        <v>2.3756476653783352E-3</v>
      </c>
      <c r="AN73" s="318">
        <v>4.7931511369563007E-4</v>
      </c>
      <c r="AO73" s="318">
        <v>7.8146839270158122E-4</v>
      </c>
      <c r="AP73" s="318">
        <v>1.5490187944561607E-3</v>
      </c>
      <c r="AQ73" s="318">
        <v>1.3660369570960744E-3</v>
      </c>
      <c r="AR73" s="318">
        <v>1.3720365032806065E-3</v>
      </c>
      <c r="AS73" s="318">
        <v>2.8271105468488946E-3</v>
      </c>
      <c r="AT73" s="319">
        <v>2.0555943452070478E-3</v>
      </c>
    </row>
    <row r="74" spans="1:46" ht="15.5" customHeight="1" x14ac:dyDescent="0.35">
      <c r="B74" s="184" t="s">
        <v>51</v>
      </c>
      <c r="C74" s="167" t="s">
        <v>1</v>
      </c>
      <c r="D74" s="317">
        <v>3.9161633137837846E-5</v>
      </c>
      <c r="E74" s="318">
        <v>8.9373499332269546E-6</v>
      </c>
      <c r="F74" s="318">
        <v>5.1809935881314853E-5</v>
      </c>
      <c r="G74" s="318">
        <v>6.0844037214632584E-6</v>
      </c>
      <c r="H74" s="318">
        <v>4.8950077621933611E-5</v>
      </c>
      <c r="I74" s="318">
        <v>1.2737339157504659E-5</v>
      </c>
      <c r="J74" s="318">
        <v>1.7533482382693608E-4</v>
      </c>
      <c r="K74" s="318">
        <v>2.2129937484055451E-5</v>
      </c>
      <c r="L74" s="318">
        <v>1.0006861556188671E-5</v>
      </c>
      <c r="M74" s="318">
        <v>1.3447004702669003E-4</v>
      </c>
      <c r="N74" s="318">
        <v>6.3662188799870636E-5</v>
      </c>
      <c r="O74" s="318">
        <v>1.2627134806010484E-4</v>
      </c>
      <c r="P74" s="318">
        <v>1.5928578249949354E-4</v>
      </c>
      <c r="Q74" s="318">
        <v>8.3424841899729273E-5</v>
      </c>
      <c r="R74" s="318">
        <v>2.3745609079930518E-5</v>
      </c>
      <c r="S74" s="318">
        <v>3.0274872023312171E-4</v>
      </c>
      <c r="T74" s="318">
        <v>0.2546991973153776</v>
      </c>
      <c r="U74" s="318">
        <v>3.2016366683903989E-3</v>
      </c>
      <c r="V74" s="318">
        <v>2.1686463732497438E-3</v>
      </c>
      <c r="W74" s="318">
        <v>1.6167518001471165E-4</v>
      </c>
      <c r="X74" s="318">
        <v>1.1790990007329288E-3</v>
      </c>
      <c r="Y74" s="318">
        <v>6.1805350182119517E-5</v>
      </c>
      <c r="Z74" s="318">
        <v>1.7125007868373193E-3</v>
      </c>
      <c r="AA74" s="318">
        <v>1.3328180515252382E-4</v>
      </c>
      <c r="AB74" s="318">
        <v>3.3014216223784454E-3</v>
      </c>
      <c r="AC74" s="318">
        <v>6.7585766161615255E-5</v>
      </c>
      <c r="AD74" s="318">
        <v>1.7949384851136407E-3</v>
      </c>
      <c r="AE74" s="318">
        <v>6.8400076035185739E-5</v>
      </c>
      <c r="AF74" s="318">
        <v>3.8294144252806251E-3</v>
      </c>
      <c r="AG74" s="318">
        <v>2.22773721651883E-4</v>
      </c>
      <c r="AH74" s="318">
        <v>1.8223574278233756E-4</v>
      </c>
      <c r="AI74" s="318">
        <v>2.5321763618730566E-4</v>
      </c>
      <c r="AJ74" s="318">
        <v>9.1054738037838552E-5</v>
      </c>
      <c r="AK74" s="318">
        <v>2.7316088862491974E-4</v>
      </c>
      <c r="AL74" s="318">
        <v>3.53070689845889E-4</v>
      </c>
      <c r="AM74" s="318">
        <v>3.3075830863775566E-4</v>
      </c>
      <c r="AN74" s="318">
        <v>2.0930935900110594E-4</v>
      </c>
      <c r="AO74" s="318">
        <v>1.7779260350123333E-4</v>
      </c>
      <c r="AP74" s="318">
        <v>1.9066427760085382E-4</v>
      </c>
      <c r="AQ74" s="318">
        <v>2.3853887121851295E-3</v>
      </c>
      <c r="AR74" s="318">
        <v>1.0852670583747686E-4</v>
      </c>
      <c r="AS74" s="318">
        <v>2.0735274580321265E-4</v>
      </c>
      <c r="AT74" s="319">
        <v>1.135499440131276E-4</v>
      </c>
    </row>
    <row r="75" spans="1:46" ht="15.5" customHeight="1" x14ac:dyDescent="0.35">
      <c r="B75" s="184" t="s">
        <v>52</v>
      </c>
      <c r="C75" s="167" t="s">
        <v>2</v>
      </c>
      <c r="D75" s="317">
        <v>6.8400604573289308E-5</v>
      </c>
      <c r="E75" s="318">
        <v>2.327296534661937E-5</v>
      </c>
      <c r="F75" s="318">
        <v>4.6228560338461434E-5</v>
      </c>
      <c r="G75" s="318">
        <v>8.4514012678019002E-6</v>
      </c>
      <c r="H75" s="318">
        <v>8.8200654603149615E-5</v>
      </c>
      <c r="I75" s="318">
        <v>2.2941775486834981E-5</v>
      </c>
      <c r="J75" s="318">
        <v>6.6980630409035316E-5</v>
      </c>
      <c r="K75" s="318">
        <v>3.8846536986827292E-5</v>
      </c>
      <c r="L75" s="318">
        <v>1.8725536071713988E-5</v>
      </c>
      <c r="M75" s="318">
        <v>7.1351889985193755E-4</v>
      </c>
      <c r="N75" s="318">
        <v>1.2433456824766375E-4</v>
      </c>
      <c r="O75" s="318">
        <v>1.559712414000949E-4</v>
      </c>
      <c r="P75" s="318">
        <v>2.1654728431563948E-4</v>
      </c>
      <c r="Q75" s="318">
        <v>1.32518930492282E-4</v>
      </c>
      <c r="R75" s="318">
        <v>6.7165046313816631E-5</v>
      </c>
      <c r="S75" s="318">
        <v>2.8316078180995311E-4</v>
      </c>
      <c r="T75" s="318">
        <v>6.2402805422748231E-4</v>
      </c>
      <c r="U75" s="318">
        <v>0.35011334152955292</v>
      </c>
      <c r="V75" s="318">
        <v>4.3297121694720481E-4</v>
      </c>
      <c r="W75" s="318">
        <v>3.5606441615732666E-4</v>
      </c>
      <c r="X75" s="318">
        <v>3.6903655842839011E-4</v>
      </c>
      <c r="Y75" s="318">
        <v>4.7923880508280411E-5</v>
      </c>
      <c r="Z75" s="318">
        <v>4.0662851720254725E-4</v>
      </c>
      <c r="AA75" s="318">
        <v>1.0022691385967378E-4</v>
      </c>
      <c r="AB75" s="318">
        <v>7.9709850807288096E-4</v>
      </c>
      <c r="AC75" s="318">
        <v>1.0481299138845897E-4</v>
      </c>
      <c r="AD75" s="318">
        <v>5.5773388082242632E-4</v>
      </c>
      <c r="AE75" s="318">
        <v>1.262869070484767E-4</v>
      </c>
      <c r="AF75" s="318">
        <v>9.9583090058802263E-4</v>
      </c>
      <c r="AG75" s="318">
        <v>3.6278124907284737E-4</v>
      </c>
      <c r="AH75" s="318">
        <v>3.3445927292178565E-4</v>
      </c>
      <c r="AI75" s="318">
        <v>4.8102634900801884E-4</v>
      </c>
      <c r="AJ75" s="318">
        <v>1.6980943461812395E-4</v>
      </c>
      <c r="AK75" s="318">
        <v>4.4451283119973295E-4</v>
      </c>
      <c r="AL75" s="318">
        <v>6.6836562291159435E-4</v>
      </c>
      <c r="AM75" s="318">
        <v>4.8840789611954668E-4</v>
      </c>
      <c r="AN75" s="318">
        <v>3.6068517502700669E-4</v>
      </c>
      <c r="AO75" s="318">
        <v>2.6954647794418343E-4</v>
      </c>
      <c r="AP75" s="318">
        <v>3.4956974348580383E-4</v>
      </c>
      <c r="AQ75" s="318">
        <v>4.644777094729483E-3</v>
      </c>
      <c r="AR75" s="318">
        <v>1.6701424899925375E-4</v>
      </c>
      <c r="AS75" s="318">
        <v>1.961270441907042E-4</v>
      </c>
      <c r="AT75" s="319">
        <v>1.9292771333794464E-4</v>
      </c>
    </row>
    <row r="76" spans="1:46" ht="15.5" customHeight="1" x14ac:dyDescent="0.35">
      <c r="B76" s="184" t="s">
        <v>53</v>
      </c>
      <c r="C76" s="167" t="s">
        <v>3</v>
      </c>
      <c r="D76" s="317">
        <v>1.302491782856039E-4</v>
      </c>
      <c r="E76" s="318">
        <v>8.0224343674611589E-6</v>
      </c>
      <c r="F76" s="318">
        <v>2.5365067021607104E-5</v>
      </c>
      <c r="G76" s="318">
        <v>1.0752957247062322E-6</v>
      </c>
      <c r="H76" s="318">
        <v>4.4125083650667036E-5</v>
      </c>
      <c r="I76" s="318">
        <v>1.1542951670798836E-5</v>
      </c>
      <c r="J76" s="318">
        <v>2.8230819342696608E-5</v>
      </c>
      <c r="K76" s="318">
        <v>1.5720866362998972E-5</v>
      </c>
      <c r="L76" s="318">
        <v>6.8590968202122758E-6</v>
      </c>
      <c r="M76" s="318">
        <v>5.1435104026543474E-5</v>
      </c>
      <c r="N76" s="318">
        <v>5.0168595692909955E-5</v>
      </c>
      <c r="O76" s="318">
        <v>9.5377089732529626E-6</v>
      </c>
      <c r="P76" s="318">
        <v>4.2884457725662729E-5</v>
      </c>
      <c r="Q76" s="318">
        <v>3.0890086487879681E-5</v>
      </c>
      <c r="R76" s="318">
        <v>1.8711168862562782E-5</v>
      </c>
      <c r="S76" s="318">
        <v>5.9449009561828041E-5</v>
      </c>
      <c r="T76" s="318">
        <v>3.450499618989207E-4</v>
      </c>
      <c r="U76" s="318">
        <v>6.0503266542825994E-4</v>
      </c>
      <c r="V76" s="318">
        <v>0.32916010123431672</v>
      </c>
      <c r="W76" s="318">
        <v>3.7207578611377078E-5</v>
      </c>
      <c r="X76" s="318">
        <v>1.5324730124095538E-4</v>
      </c>
      <c r="Y76" s="318">
        <v>4.3241671054098155E-5</v>
      </c>
      <c r="Z76" s="318">
        <v>1.5997092556861966E-4</v>
      </c>
      <c r="AA76" s="318">
        <v>1.0597114100590813E-4</v>
      </c>
      <c r="AB76" s="318">
        <v>1.2642852818514784E-4</v>
      </c>
      <c r="AC76" s="318">
        <v>7.0529741782882774E-5</v>
      </c>
      <c r="AD76" s="318">
        <v>2.5997226231542819E-4</v>
      </c>
      <c r="AE76" s="318">
        <v>4.6635077817334462E-5</v>
      </c>
      <c r="AF76" s="318">
        <v>3.5687436975191558E-4</v>
      </c>
      <c r="AG76" s="318">
        <v>1.6917044294687949E-4</v>
      </c>
      <c r="AH76" s="318">
        <v>4.29854114902951E-4</v>
      </c>
      <c r="AI76" s="318">
        <v>1.9332310611507576E-4</v>
      </c>
      <c r="AJ76" s="318">
        <v>6.3726729077352235E-5</v>
      </c>
      <c r="AK76" s="318">
        <v>1.728512179705913E-4</v>
      </c>
      <c r="AL76" s="318">
        <v>2.788591294740914E-4</v>
      </c>
      <c r="AM76" s="318">
        <v>8.2839525013588531E-4</v>
      </c>
      <c r="AN76" s="318">
        <v>1.6278096268504733E-4</v>
      </c>
      <c r="AO76" s="318">
        <v>3.5954768268341665E-3</v>
      </c>
      <c r="AP76" s="318">
        <v>1.6395093496480396E-4</v>
      </c>
      <c r="AQ76" s="318">
        <v>1.5643280167021596E-3</v>
      </c>
      <c r="AR76" s="318">
        <v>2.3762794964317534E-4</v>
      </c>
      <c r="AS76" s="318">
        <v>8.2680901377384392E-3</v>
      </c>
      <c r="AT76" s="319">
        <v>1.4848172116438857E-4</v>
      </c>
    </row>
    <row r="77" spans="1:46" ht="15.5" customHeight="1" x14ac:dyDescent="0.35">
      <c r="B77" s="184" t="s">
        <v>54</v>
      </c>
      <c r="C77" s="167" t="s">
        <v>102</v>
      </c>
      <c r="D77" s="317">
        <v>5.701189282542736E-5</v>
      </c>
      <c r="E77" s="318">
        <v>1.4072855061102203E-5</v>
      </c>
      <c r="F77" s="318">
        <v>3.9952082215711513E-5</v>
      </c>
      <c r="G77" s="318">
        <v>2.3855212043828162E-6</v>
      </c>
      <c r="H77" s="318">
        <v>7.16115006015408E-5</v>
      </c>
      <c r="I77" s="318">
        <v>1.834380338927491E-5</v>
      </c>
      <c r="J77" s="318">
        <v>4.9103698470102625E-5</v>
      </c>
      <c r="K77" s="318">
        <v>3.0992733356255677E-5</v>
      </c>
      <c r="L77" s="318">
        <v>1.2202098669938088E-5</v>
      </c>
      <c r="M77" s="318">
        <v>9.1893461163758991E-5</v>
      </c>
      <c r="N77" s="318">
        <v>9.9542424266705444E-5</v>
      </c>
      <c r="O77" s="318">
        <v>1.9074081570498803E-5</v>
      </c>
      <c r="P77" s="318">
        <v>8.4979516293475055E-5</v>
      </c>
      <c r="Q77" s="318">
        <v>5.3378766881351244E-5</v>
      </c>
      <c r="R77" s="318">
        <v>3.4048322418744918E-5</v>
      </c>
      <c r="S77" s="318">
        <v>1.3109249327898746E-3</v>
      </c>
      <c r="T77" s="318">
        <v>1.0245277820453698E-3</v>
      </c>
      <c r="U77" s="318">
        <v>1.2047446910710517E-3</v>
      </c>
      <c r="V77" s="318">
        <v>1.1224999845022038E-2</v>
      </c>
      <c r="W77" s="318">
        <v>0.23671260176259587</v>
      </c>
      <c r="X77" s="318">
        <v>6.656248111029152E-3</v>
      </c>
      <c r="Y77" s="318">
        <v>4.3868862434958654E-3</v>
      </c>
      <c r="Z77" s="318">
        <v>3.2755891024936869E-3</v>
      </c>
      <c r="AA77" s="318">
        <v>4.7560350452043715E-4</v>
      </c>
      <c r="AB77" s="318">
        <v>6.1635752801746698E-4</v>
      </c>
      <c r="AC77" s="318">
        <v>2.0973936675888942E-4</v>
      </c>
      <c r="AD77" s="318">
        <v>6.3647496460459622E-4</v>
      </c>
      <c r="AE77" s="318">
        <v>9.5477866008330132E-5</v>
      </c>
      <c r="AF77" s="318">
        <v>6.7562371818909043E-4</v>
      </c>
      <c r="AG77" s="318">
        <v>3.0129311887817261E-4</v>
      </c>
      <c r="AH77" s="318">
        <v>2.8374941188712751E-4</v>
      </c>
      <c r="AI77" s="318">
        <v>3.9874037413299061E-4</v>
      </c>
      <c r="AJ77" s="318">
        <v>1.3293490997620726E-4</v>
      </c>
      <c r="AK77" s="318">
        <v>3.3871520367693297E-4</v>
      </c>
      <c r="AL77" s="318">
        <v>7.3576629570571057E-4</v>
      </c>
      <c r="AM77" s="318">
        <v>7.415905202079495E-4</v>
      </c>
      <c r="AN77" s="318">
        <v>8.263259186541001E-4</v>
      </c>
      <c r="AO77" s="318">
        <v>3.4017409066463839E-4</v>
      </c>
      <c r="AP77" s="318">
        <v>3.1118111102864857E-4</v>
      </c>
      <c r="AQ77" s="318">
        <v>3.402674617828848E-3</v>
      </c>
      <c r="AR77" s="318">
        <v>1.4681993163117343E-4</v>
      </c>
      <c r="AS77" s="318">
        <v>8.9362189199209494E-3</v>
      </c>
      <c r="AT77" s="319">
        <v>2.0038455617394458E-4</v>
      </c>
    </row>
    <row r="78" spans="1:46" ht="15.5" customHeight="1" x14ac:dyDescent="0.35">
      <c r="B78" s="184" t="s">
        <v>55</v>
      </c>
      <c r="C78" s="167" t="s">
        <v>103</v>
      </c>
      <c r="D78" s="317">
        <v>4.9875310781384188E-5</v>
      </c>
      <c r="E78" s="318">
        <v>1.0004084631992909E-5</v>
      </c>
      <c r="F78" s="318">
        <v>1.7273020033894474E-4</v>
      </c>
      <c r="G78" s="318">
        <v>2.9165525651537284E-6</v>
      </c>
      <c r="H78" s="318">
        <v>5.3003276472019229E-5</v>
      </c>
      <c r="I78" s="318">
        <v>1.3780755602916104E-5</v>
      </c>
      <c r="J78" s="318">
        <v>5.3125284253739555E-5</v>
      </c>
      <c r="K78" s="318">
        <v>2.269841875961033E-5</v>
      </c>
      <c r="L78" s="318">
        <v>1.0047283417246729E-5</v>
      </c>
      <c r="M78" s="318">
        <v>8.104323135261872E-5</v>
      </c>
      <c r="N78" s="318">
        <v>6.9222981098241936E-5</v>
      </c>
      <c r="O78" s="318">
        <v>1.4736162187064632E-5</v>
      </c>
      <c r="P78" s="318">
        <v>6.9034689005931821E-5</v>
      </c>
      <c r="Q78" s="318">
        <v>4.3592698565702068E-5</v>
      </c>
      <c r="R78" s="318">
        <v>2.5110402285866594E-5</v>
      </c>
      <c r="S78" s="318">
        <v>2.6277619267028759E-4</v>
      </c>
      <c r="T78" s="318">
        <v>2.3222939856359787E-3</v>
      </c>
      <c r="U78" s="318">
        <v>3.2663493786190224E-3</v>
      </c>
      <c r="V78" s="318">
        <v>2.6106405822983493E-3</v>
      </c>
      <c r="W78" s="318">
        <v>1.3425561650527104E-3</v>
      </c>
      <c r="X78" s="318">
        <v>0.31969318989808215</v>
      </c>
      <c r="Y78" s="318">
        <v>3.9988113730906325E-4</v>
      </c>
      <c r="Z78" s="318">
        <v>9.6117878517923087E-3</v>
      </c>
      <c r="AA78" s="318">
        <v>1.8025227215044305E-4</v>
      </c>
      <c r="AB78" s="318">
        <v>3.9560696369739965E-3</v>
      </c>
      <c r="AC78" s="318">
        <v>1.372750026036046E-4</v>
      </c>
      <c r="AD78" s="318">
        <v>2.8728619936958786E-3</v>
      </c>
      <c r="AE78" s="318">
        <v>7.7372671787613213E-5</v>
      </c>
      <c r="AF78" s="318">
        <v>6.161833463712924E-4</v>
      </c>
      <c r="AG78" s="318">
        <v>2.1855112430682768E-4</v>
      </c>
      <c r="AH78" s="318">
        <v>2.520517347193317E-4</v>
      </c>
      <c r="AI78" s="318">
        <v>2.8090124414058347E-4</v>
      </c>
      <c r="AJ78" s="318">
        <v>1.0619833743580571E-4</v>
      </c>
      <c r="AK78" s="318">
        <v>3.2433058120281608E-4</v>
      </c>
      <c r="AL78" s="318">
        <v>4.307020576549478E-4</v>
      </c>
      <c r="AM78" s="318">
        <v>7.1802837364751669E-4</v>
      </c>
      <c r="AN78" s="318">
        <v>2.8759987466572346E-4</v>
      </c>
      <c r="AO78" s="318">
        <v>2.0970257887623466E-4</v>
      </c>
      <c r="AP78" s="318">
        <v>2.0964944291301183E-4</v>
      </c>
      <c r="AQ78" s="318">
        <v>2.6318655242606932E-3</v>
      </c>
      <c r="AR78" s="318">
        <v>1.3278711616080359E-4</v>
      </c>
      <c r="AS78" s="318">
        <v>2.3440388358312821E-4</v>
      </c>
      <c r="AT78" s="319">
        <v>3.3192878249133626E-4</v>
      </c>
    </row>
    <row r="79" spans="1:46" ht="15.5" customHeight="1" x14ac:dyDescent="0.35">
      <c r="B79" s="184" t="s">
        <v>56</v>
      </c>
      <c r="C79" s="167" t="s">
        <v>126</v>
      </c>
      <c r="D79" s="317">
        <v>2.2299974948019749E-6</v>
      </c>
      <c r="E79" s="318">
        <v>4.0634176666645968E-7</v>
      </c>
      <c r="F79" s="318">
        <v>3.4907134210240449E-6</v>
      </c>
      <c r="G79" s="318">
        <v>7.181757278537428E-8</v>
      </c>
      <c r="H79" s="318">
        <v>2.7342849894172276E-6</v>
      </c>
      <c r="I79" s="318">
        <v>6.624881845353996E-7</v>
      </c>
      <c r="J79" s="318">
        <v>1.6599234136772857E-6</v>
      </c>
      <c r="K79" s="318">
        <v>1.125085724043324E-6</v>
      </c>
      <c r="L79" s="318">
        <v>4.9050765900874683E-7</v>
      </c>
      <c r="M79" s="318">
        <v>3.0863761987407401E-6</v>
      </c>
      <c r="N79" s="318">
        <v>3.787533755198101E-6</v>
      </c>
      <c r="O79" s="318">
        <v>5.6582389905291884E-7</v>
      </c>
      <c r="P79" s="318">
        <v>2.7827576038907787E-6</v>
      </c>
      <c r="Q79" s="318">
        <v>1.9103024387054991E-6</v>
      </c>
      <c r="R79" s="318">
        <v>1.0963168316663044E-6</v>
      </c>
      <c r="S79" s="318">
        <v>4.8572134224420619E-6</v>
      </c>
      <c r="T79" s="318">
        <v>2.6864291943145313E-5</v>
      </c>
      <c r="U79" s="318">
        <v>8.2623841068270095E-6</v>
      </c>
      <c r="V79" s="318">
        <v>2.8561714350474941E-6</v>
      </c>
      <c r="W79" s="318">
        <v>2.7592574262929611E-6</v>
      </c>
      <c r="X79" s="318">
        <v>3.1211294120069614E-6</v>
      </c>
      <c r="Y79" s="318">
        <v>6.1875604567544366E-2</v>
      </c>
      <c r="Z79" s="318">
        <v>3.2700448290045079E-4</v>
      </c>
      <c r="AA79" s="318">
        <v>2.0810709400911373E-6</v>
      </c>
      <c r="AB79" s="318">
        <v>7.0312586902024444E-5</v>
      </c>
      <c r="AC79" s="318">
        <v>3.1184027659696319E-6</v>
      </c>
      <c r="AD79" s="318">
        <v>1.0976681761346397E-4</v>
      </c>
      <c r="AE79" s="318">
        <v>3.4012033098766636E-6</v>
      </c>
      <c r="AF79" s="318">
        <v>2.0290842943977346E-5</v>
      </c>
      <c r="AG79" s="318">
        <v>9.7415663220148642E-6</v>
      </c>
      <c r="AH79" s="318">
        <v>2.2305795660477026E-5</v>
      </c>
      <c r="AI79" s="318">
        <v>1.7457018264177452E-5</v>
      </c>
      <c r="AJ79" s="318">
        <v>8.2824178715217882E-6</v>
      </c>
      <c r="AK79" s="318">
        <v>1.4571673258276599E-5</v>
      </c>
      <c r="AL79" s="318">
        <v>2.6392447894756542E-5</v>
      </c>
      <c r="AM79" s="318">
        <v>6.9095237831365199E-5</v>
      </c>
      <c r="AN79" s="318">
        <v>1.7695884251500227E-5</v>
      </c>
      <c r="AO79" s="318">
        <v>8.2253601514244457E-6</v>
      </c>
      <c r="AP79" s="318">
        <v>1.2313178484597184E-5</v>
      </c>
      <c r="AQ79" s="318">
        <v>9.3540974611908094E-5</v>
      </c>
      <c r="AR79" s="318">
        <v>9.9303812096877566E-6</v>
      </c>
      <c r="AS79" s="318">
        <v>7.3428586830267135E-6</v>
      </c>
      <c r="AT79" s="319">
        <v>1.1362980882549574E-5</v>
      </c>
    </row>
    <row r="80" spans="1:46" ht="15.5" customHeight="1" x14ac:dyDescent="0.35">
      <c r="B80" s="184" t="s">
        <v>57</v>
      </c>
      <c r="C80" s="167" t="s">
        <v>238</v>
      </c>
      <c r="D80" s="317">
        <v>2.8868888930066024E-4</v>
      </c>
      <c r="E80" s="318">
        <v>7.2828953162764213E-5</v>
      </c>
      <c r="F80" s="318">
        <v>6.2927880644058558E-4</v>
      </c>
      <c r="G80" s="318">
        <v>1.1925358693950798E-5</v>
      </c>
      <c r="H80" s="318">
        <v>3.7237193151553688E-4</v>
      </c>
      <c r="I80" s="318">
        <v>9.8636082581929734E-5</v>
      </c>
      <c r="J80" s="318">
        <v>2.3107503052648969E-4</v>
      </c>
      <c r="K80" s="318">
        <v>1.6461401059407997E-4</v>
      </c>
      <c r="L80" s="318">
        <v>6.9858444681378072E-5</v>
      </c>
      <c r="M80" s="318">
        <v>5.1311881485019732E-4</v>
      </c>
      <c r="N80" s="318">
        <v>4.9202680917666915E-4</v>
      </c>
      <c r="O80" s="318">
        <v>8.6033370882963671E-5</v>
      </c>
      <c r="P80" s="318">
        <v>4.5457907308816089E-4</v>
      </c>
      <c r="Q80" s="318">
        <v>2.869738231819139E-4</v>
      </c>
      <c r="R80" s="318">
        <v>1.6785564554144675E-4</v>
      </c>
      <c r="S80" s="318">
        <v>5.2554442281539302E-4</v>
      </c>
      <c r="T80" s="318">
        <v>3.0508022913010058E-4</v>
      </c>
      <c r="U80" s="318">
        <v>3.5689500289202861E-4</v>
      </c>
      <c r="V80" s="318">
        <v>3.2469155066895987E-4</v>
      </c>
      <c r="W80" s="318">
        <v>2.8855284629977253E-4</v>
      </c>
      <c r="X80" s="318">
        <v>3.5554808987651228E-4</v>
      </c>
      <c r="Y80" s="318">
        <v>6.2714216028767218E-5</v>
      </c>
      <c r="Z80" s="318">
        <v>0.87801491200129211</v>
      </c>
      <c r="AA80" s="318">
        <v>3.2895452385276586E-4</v>
      </c>
      <c r="AB80" s="318">
        <v>5.0263870353441598E-2</v>
      </c>
      <c r="AC80" s="318">
        <v>3.9212548292962875E-4</v>
      </c>
      <c r="AD80" s="318">
        <v>2.2063407429527716E-3</v>
      </c>
      <c r="AE80" s="318">
        <v>5.5334993752492018E-4</v>
      </c>
      <c r="AF80" s="318">
        <v>3.7623238603710905E-3</v>
      </c>
      <c r="AG80" s="318">
        <v>1.6059576207432902E-3</v>
      </c>
      <c r="AH80" s="318">
        <v>1.4701609628147412E-3</v>
      </c>
      <c r="AI80" s="318">
        <v>2.1234020372025448E-3</v>
      </c>
      <c r="AJ80" s="318">
        <v>7.4818440148237289E-4</v>
      </c>
      <c r="AK80" s="318">
        <v>2.2526520729943275E-3</v>
      </c>
      <c r="AL80" s="318">
        <v>2.9408351874197105E-3</v>
      </c>
      <c r="AM80" s="318">
        <v>2.3540150347066812E-3</v>
      </c>
      <c r="AN80" s="318">
        <v>1.5755578045956661E-3</v>
      </c>
      <c r="AO80" s="318">
        <v>1.1690827782280793E-3</v>
      </c>
      <c r="AP80" s="318">
        <v>1.5388977157045648E-3</v>
      </c>
      <c r="AQ80" s="318">
        <v>2.0509291870638532E-2</v>
      </c>
      <c r="AR80" s="318">
        <v>7.2506331254013393E-4</v>
      </c>
      <c r="AS80" s="318">
        <v>6.5418420811729286E-4</v>
      </c>
      <c r="AT80" s="319">
        <v>8.7600343023733586E-4</v>
      </c>
    </row>
    <row r="81" spans="2:46" ht="15.5" customHeight="1" x14ac:dyDescent="0.35">
      <c r="B81" s="184" t="s">
        <v>239</v>
      </c>
      <c r="C81" s="167" t="s">
        <v>240</v>
      </c>
      <c r="D81" s="317">
        <v>2.2067869663326864E-5</v>
      </c>
      <c r="E81" s="318">
        <v>5.5116698010289085E-6</v>
      </c>
      <c r="F81" s="318">
        <v>1.4460007733511943E-5</v>
      </c>
      <c r="G81" s="318">
        <v>1.6744710933052805E-6</v>
      </c>
      <c r="H81" s="318">
        <v>1.2947546553027349E-5</v>
      </c>
      <c r="I81" s="318">
        <v>3.1782182004419711E-6</v>
      </c>
      <c r="J81" s="318">
        <v>1.1735300617635897E-5</v>
      </c>
      <c r="K81" s="318">
        <v>3.9231472466332794E-6</v>
      </c>
      <c r="L81" s="318">
        <v>6.9434186572987524E-6</v>
      </c>
      <c r="M81" s="318">
        <v>1.0614483234046711E-5</v>
      </c>
      <c r="N81" s="318">
        <v>9.465315010391202E-6</v>
      </c>
      <c r="O81" s="318">
        <v>3.2582266116361769E-6</v>
      </c>
      <c r="P81" s="318">
        <v>1.4878442898037539E-5</v>
      </c>
      <c r="Q81" s="318">
        <v>1.5618103273552784E-5</v>
      </c>
      <c r="R81" s="318">
        <v>7.5638132471072579E-6</v>
      </c>
      <c r="S81" s="318">
        <v>2.0052957841992429E-5</v>
      </c>
      <c r="T81" s="318">
        <v>6.0347346484176469E-6</v>
      </c>
      <c r="U81" s="318">
        <v>7.9816396796549424E-6</v>
      </c>
      <c r="V81" s="318">
        <v>8.5460586577592503E-6</v>
      </c>
      <c r="W81" s="318">
        <v>5.0950789741268837E-6</v>
      </c>
      <c r="X81" s="318">
        <v>7.0785195206678598E-6</v>
      </c>
      <c r="Y81" s="318">
        <v>1.4537598789424409E-6</v>
      </c>
      <c r="Z81" s="318">
        <v>1.4642204695863564E-5</v>
      </c>
      <c r="AA81" s="318">
        <v>0.23364315614215586</v>
      </c>
      <c r="AB81" s="318">
        <v>1.1929867207247558E-5</v>
      </c>
      <c r="AC81" s="318">
        <v>2.9086291530745171E-5</v>
      </c>
      <c r="AD81" s="318">
        <v>4.6383183073981532E-5</v>
      </c>
      <c r="AE81" s="318">
        <v>1.7674115639630542E-5</v>
      </c>
      <c r="AF81" s="318">
        <v>3.1097252075446844E-5</v>
      </c>
      <c r="AG81" s="318">
        <v>5.8082236908392098E-5</v>
      </c>
      <c r="AH81" s="318">
        <v>3.5701012794488324E-5</v>
      </c>
      <c r="AI81" s="318">
        <v>2.7890058185679398E-5</v>
      </c>
      <c r="AJ81" s="318">
        <v>5.9339003787505647E-6</v>
      </c>
      <c r="AK81" s="318">
        <v>8.3527085497246928E-4</v>
      </c>
      <c r="AL81" s="318">
        <v>2.3083239012179432E-5</v>
      </c>
      <c r="AM81" s="318">
        <v>4.8650864878913485E-4</v>
      </c>
      <c r="AN81" s="318">
        <v>2.2476630225166944E-5</v>
      </c>
      <c r="AO81" s="318">
        <v>1.8240517593952871E-5</v>
      </c>
      <c r="AP81" s="318">
        <v>3.0374483406699484E-5</v>
      </c>
      <c r="AQ81" s="318">
        <v>1.6113786076112493E-5</v>
      </c>
      <c r="AR81" s="318">
        <v>2.3442254698234383E-5</v>
      </c>
      <c r="AS81" s="318">
        <v>6.0951452377841492E-5</v>
      </c>
      <c r="AT81" s="319">
        <v>9.1478556754908351E-5</v>
      </c>
    </row>
    <row r="82" spans="2:46" ht="15.5" customHeight="1" x14ac:dyDescent="0.35">
      <c r="B82" s="184" t="s">
        <v>241</v>
      </c>
      <c r="C82" s="167" t="s">
        <v>242</v>
      </c>
      <c r="D82" s="317">
        <v>1.1810785798630944E-4</v>
      </c>
      <c r="E82" s="318">
        <v>2.9358605828332412E-5</v>
      </c>
      <c r="F82" s="318">
        <v>5.2186982040744829E-3</v>
      </c>
      <c r="G82" s="318">
        <v>8.6993144713004684E-6</v>
      </c>
      <c r="H82" s="318">
        <v>1.0058664576997415E-4</v>
      </c>
      <c r="I82" s="318">
        <v>1.959204766158866E-5</v>
      </c>
      <c r="J82" s="318">
        <v>6.5907549018417023E-5</v>
      </c>
      <c r="K82" s="318">
        <v>2.6281529221813824E-5</v>
      </c>
      <c r="L82" s="318">
        <v>3.5994524504322619E-5</v>
      </c>
      <c r="M82" s="318">
        <v>7.4052829137937496E-5</v>
      </c>
      <c r="N82" s="318">
        <v>6.7623046735381528E-5</v>
      </c>
      <c r="O82" s="318">
        <v>1.9323545052574853E-5</v>
      </c>
      <c r="P82" s="318">
        <v>9.0941892903732515E-5</v>
      </c>
      <c r="Q82" s="318">
        <v>8.5981584217226221E-5</v>
      </c>
      <c r="R82" s="318">
        <v>4.3309394188346523E-5</v>
      </c>
      <c r="S82" s="318">
        <v>1.1854368943308607E-4</v>
      </c>
      <c r="T82" s="318">
        <v>4.2600916598530846E-5</v>
      </c>
      <c r="U82" s="318">
        <v>5.2757437568113467E-5</v>
      </c>
      <c r="V82" s="318">
        <v>5.5540010315588404E-5</v>
      </c>
      <c r="W82" s="318">
        <v>3.7720024186290447E-5</v>
      </c>
      <c r="X82" s="318">
        <v>4.9884006020237632E-5</v>
      </c>
      <c r="Y82" s="318">
        <v>9.8173820744407547E-6</v>
      </c>
      <c r="Z82" s="318">
        <v>9.870929777082218E-5</v>
      </c>
      <c r="AA82" s="318">
        <v>2.5843257402241245E-5</v>
      </c>
      <c r="AB82" s="318">
        <v>0.55722844800767568</v>
      </c>
      <c r="AC82" s="318">
        <v>1.5667176684851805E-4</v>
      </c>
      <c r="AD82" s="318">
        <v>3.217944348250929E-4</v>
      </c>
      <c r="AE82" s="318">
        <v>1.0861972843501158E-4</v>
      </c>
      <c r="AF82" s="318">
        <v>3.2151151985199079E-4</v>
      </c>
      <c r="AG82" s="318">
        <v>3.4674959327148449E-4</v>
      </c>
      <c r="AH82" s="318">
        <v>2.3702189106385009E-4</v>
      </c>
      <c r="AI82" s="318">
        <v>2.3268875935290848E-4</v>
      </c>
      <c r="AJ82" s="318">
        <v>6.2373305400374539E-5</v>
      </c>
      <c r="AK82" s="318">
        <v>4.0322498805752125E-3</v>
      </c>
      <c r="AL82" s="318">
        <v>2.4999694072617648E-4</v>
      </c>
      <c r="AM82" s="318">
        <v>8.9754086314946374E-4</v>
      </c>
      <c r="AN82" s="318">
        <v>1.8962233072338509E-4</v>
      </c>
      <c r="AO82" s="318">
        <v>1.4407087327917339E-4</v>
      </c>
      <c r="AP82" s="318">
        <v>2.1635069473872252E-4</v>
      </c>
      <c r="AQ82" s="318">
        <v>1.0679696076854384E-3</v>
      </c>
      <c r="AR82" s="318">
        <v>1.6672853114949818E-4</v>
      </c>
      <c r="AS82" s="318">
        <v>3.1738444171153929E-4</v>
      </c>
      <c r="AT82" s="319">
        <v>3.0388623352998464E-4</v>
      </c>
    </row>
    <row r="83" spans="2:46" ht="15.5" customHeight="1" x14ac:dyDescent="0.35">
      <c r="B83" s="184" t="s">
        <v>58</v>
      </c>
      <c r="C83" s="167" t="s">
        <v>4</v>
      </c>
      <c r="D83" s="317">
        <v>4.149267468090189E-4</v>
      </c>
      <c r="E83" s="318">
        <v>1.6393854952310077E-4</v>
      </c>
      <c r="F83" s="318">
        <v>6.7847307579923469E-4</v>
      </c>
      <c r="G83" s="318">
        <v>1.8675642578970607E-5</v>
      </c>
      <c r="H83" s="318">
        <v>1.2312103967638001E-3</v>
      </c>
      <c r="I83" s="318">
        <v>3.2916466212323429E-4</v>
      </c>
      <c r="J83" s="318">
        <v>1.2468550913238006E-3</v>
      </c>
      <c r="K83" s="318">
        <v>2.4050789928279997E-4</v>
      </c>
      <c r="L83" s="318">
        <v>1.3765138037388408E-4</v>
      </c>
      <c r="M83" s="318">
        <v>5.857289366764598E-4</v>
      </c>
      <c r="N83" s="318">
        <v>4.6533063220666459E-4</v>
      </c>
      <c r="O83" s="318">
        <v>6.1964824277936322E-4</v>
      </c>
      <c r="P83" s="318">
        <v>9.391630717019557E-4</v>
      </c>
      <c r="Q83" s="318">
        <v>2.1144353728499532E-3</v>
      </c>
      <c r="R83" s="318">
        <v>2.9895376713776666E-3</v>
      </c>
      <c r="S83" s="318">
        <v>1.8851445360785195E-3</v>
      </c>
      <c r="T83" s="318">
        <v>3.4246687052154058E-4</v>
      </c>
      <c r="U83" s="318">
        <v>8.2776245101362261E-4</v>
      </c>
      <c r="V83" s="318">
        <v>7.3482420399569525E-4</v>
      </c>
      <c r="W83" s="318">
        <v>5.4609589905338146E-4</v>
      </c>
      <c r="X83" s="318">
        <v>5.7990275111162014E-4</v>
      </c>
      <c r="Y83" s="318">
        <v>2.458826907314306E-4</v>
      </c>
      <c r="Z83" s="318">
        <v>8.4828559602555384E-4</v>
      </c>
      <c r="AA83" s="318">
        <v>3.8088323598072188E-4</v>
      </c>
      <c r="AB83" s="318">
        <v>8.0994967498513833E-4</v>
      </c>
      <c r="AC83" s="318">
        <v>0.30355741827335719</v>
      </c>
      <c r="AD83" s="318">
        <v>2.0740161728770305E-3</v>
      </c>
      <c r="AE83" s="318">
        <v>1.4673867834154265E-3</v>
      </c>
      <c r="AF83" s="318">
        <v>2.6226393336749618E-3</v>
      </c>
      <c r="AG83" s="318">
        <v>2.132674116421057E-3</v>
      </c>
      <c r="AH83" s="318">
        <v>1.8742522667470382E-3</v>
      </c>
      <c r="AI83" s="318">
        <v>4.6734561595892067E-3</v>
      </c>
      <c r="AJ83" s="318">
        <v>5.2700799253309425E-4</v>
      </c>
      <c r="AK83" s="318">
        <v>1.0943324160711588E-3</v>
      </c>
      <c r="AL83" s="318">
        <v>5.843896860105469E-3</v>
      </c>
      <c r="AM83" s="318">
        <v>3.4828191775542606E-3</v>
      </c>
      <c r="AN83" s="318">
        <v>6.4592877699731479E-3</v>
      </c>
      <c r="AO83" s="318">
        <v>1.791219196979949E-3</v>
      </c>
      <c r="AP83" s="318">
        <v>1.2129525624925185E-2</v>
      </c>
      <c r="AQ83" s="318">
        <v>3.1484984226887065E-3</v>
      </c>
      <c r="AR83" s="318">
        <v>1.7501569484701903E-3</v>
      </c>
      <c r="AS83" s="318">
        <v>4.5681039675031856E-2</v>
      </c>
      <c r="AT83" s="319">
        <v>1.0196755736974778E-3</v>
      </c>
    </row>
    <row r="84" spans="2:46" ht="15.5" customHeight="1" x14ac:dyDescent="0.35">
      <c r="B84" s="184" t="s">
        <v>59</v>
      </c>
      <c r="C84" s="167" t="s">
        <v>104</v>
      </c>
      <c r="D84" s="317">
        <v>2.0389927836001042E-4</v>
      </c>
      <c r="E84" s="318">
        <v>7.6939636570952227E-6</v>
      </c>
      <c r="F84" s="318">
        <v>6.2932492493374017E-5</v>
      </c>
      <c r="G84" s="318">
        <v>5.2449451925050002E-6</v>
      </c>
      <c r="H84" s="318">
        <v>6.7797874338970028E-5</v>
      </c>
      <c r="I84" s="318">
        <v>4.6640877683513325E-5</v>
      </c>
      <c r="J84" s="318">
        <v>1.5876132576239335E-4</v>
      </c>
      <c r="K84" s="318">
        <v>7.6689764768831864E-5</v>
      </c>
      <c r="L84" s="318">
        <v>2.884804896010384E-5</v>
      </c>
      <c r="M84" s="318">
        <v>2.7778446545918676E-4</v>
      </c>
      <c r="N84" s="318">
        <v>1.4474106715526617E-4</v>
      </c>
      <c r="O84" s="318">
        <v>5.6240597569226608E-5</v>
      </c>
      <c r="P84" s="318">
        <v>2.56412345773239E-4</v>
      </c>
      <c r="Q84" s="318">
        <v>4.5561828388609961E-4</v>
      </c>
      <c r="R84" s="318">
        <v>1.1918628758927772E-4</v>
      </c>
      <c r="S84" s="318">
        <v>3.6325557747987261E-4</v>
      </c>
      <c r="T84" s="318">
        <v>8.596855921353995E-5</v>
      </c>
      <c r="U84" s="318">
        <v>1.1374043869621695E-4</v>
      </c>
      <c r="V84" s="318">
        <v>8.9881558876961273E-5</v>
      </c>
      <c r="W84" s="318">
        <v>1.0051530225284478E-4</v>
      </c>
      <c r="X84" s="318">
        <v>1.1588167009939544E-4</v>
      </c>
      <c r="Y84" s="318">
        <v>1.8109701374081628E-5</v>
      </c>
      <c r="Z84" s="318">
        <v>1.2835664653680002E-4</v>
      </c>
      <c r="AA84" s="318">
        <v>6.1413453611802813E-5</v>
      </c>
      <c r="AB84" s="318">
        <v>1.8844146705949678E-4</v>
      </c>
      <c r="AC84" s="318">
        <v>1.0657729930835304E-4</v>
      </c>
      <c r="AD84" s="318">
        <v>1.0002494032302445</v>
      </c>
      <c r="AE84" s="318">
        <v>8.8004978604256496E-4</v>
      </c>
      <c r="AF84" s="318">
        <v>4.1685304456833012E-3</v>
      </c>
      <c r="AG84" s="318">
        <v>5.5263784257749814E-4</v>
      </c>
      <c r="AH84" s="318">
        <v>3.7082444647741224E-4</v>
      </c>
      <c r="AI84" s="318">
        <v>3.5598519716240642E-4</v>
      </c>
      <c r="AJ84" s="318">
        <v>1.1954801533247753E-3</v>
      </c>
      <c r="AK84" s="318">
        <v>7.4756274358205933E-4</v>
      </c>
      <c r="AL84" s="318">
        <v>4.6171614677674292E-4</v>
      </c>
      <c r="AM84" s="318">
        <v>1.3683357323460549E-3</v>
      </c>
      <c r="AN84" s="318">
        <v>6.3225895538703242E-4</v>
      </c>
      <c r="AO84" s="318">
        <v>4.0318823435700371E-4</v>
      </c>
      <c r="AP84" s="318">
        <v>2.5866860573294138E-4</v>
      </c>
      <c r="AQ84" s="318">
        <v>2.1058518628833741E-4</v>
      </c>
      <c r="AR84" s="318">
        <v>2.7529516964773179E-4</v>
      </c>
      <c r="AS84" s="318">
        <v>2.2717670953086713E-4</v>
      </c>
      <c r="AT84" s="319">
        <v>2.3654814821766828E-4</v>
      </c>
    </row>
    <row r="85" spans="2:46" ht="15.5" customHeight="1" x14ac:dyDescent="0.35">
      <c r="B85" s="184" t="s">
        <v>60</v>
      </c>
      <c r="C85" s="167" t="s">
        <v>243</v>
      </c>
      <c r="D85" s="317">
        <v>3.4601044752666367E-3</v>
      </c>
      <c r="E85" s="318">
        <v>3.0063872338301922E-4</v>
      </c>
      <c r="F85" s="318">
        <v>4.2630018659168632E-3</v>
      </c>
      <c r="G85" s="318">
        <v>1.3110658642581085E-4</v>
      </c>
      <c r="H85" s="318">
        <v>2.9252275499844866E-3</v>
      </c>
      <c r="I85" s="318">
        <v>1.8585409171180264E-3</v>
      </c>
      <c r="J85" s="318">
        <v>4.8230763140484096E-3</v>
      </c>
      <c r="K85" s="318">
        <v>1.9971230898807061E-3</v>
      </c>
      <c r="L85" s="318">
        <v>1.4378221197841037E-3</v>
      </c>
      <c r="M85" s="318">
        <v>8.3419020526075607E-3</v>
      </c>
      <c r="N85" s="318">
        <v>6.9735025933594322E-3</v>
      </c>
      <c r="O85" s="318">
        <v>2.1560497996445287E-3</v>
      </c>
      <c r="P85" s="318">
        <v>6.2418085926003722E-3</v>
      </c>
      <c r="Q85" s="318">
        <v>1.7338939075154242E-2</v>
      </c>
      <c r="R85" s="318">
        <v>3.374517489363394E-3</v>
      </c>
      <c r="S85" s="318">
        <v>9.4273483242074407E-3</v>
      </c>
      <c r="T85" s="318">
        <v>2.0832848912482301E-3</v>
      </c>
      <c r="U85" s="318">
        <v>2.9793787338507523E-3</v>
      </c>
      <c r="V85" s="318">
        <v>1.7746499004675763E-3</v>
      </c>
      <c r="W85" s="318">
        <v>3.7539753864379234E-3</v>
      </c>
      <c r="X85" s="318">
        <v>2.0404461723914739E-3</v>
      </c>
      <c r="Y85" s="318">
        <v>3.4308456376227033E-4</v>
      </c>
      <c r="Z85" s="318">
        <v>6.2684116540144101E-3</v>
      </c>
      <c r="AA85" s="318">
        <v>2.1323521058909402E-3</v>
      </c>
      <c r="AB85" s="318">
        <v>6.1203715819377735E-3</v>
      </c>
      <c r="AC85" s="318">
        <v>3.0721782586054197E-3</v>
      </c>
      <c r="AD85" s="318">
        <v>4.6867464345448822E-3</v>
      </c>
      <c r="AE85" s="318">
        <v>0.44574466065507551</v>
      </c>
      <c r="AF85" s="318">
        <v>2.4311390296709947E-2</v>
      </c>
      <c r="AG85" s="318">
        <v>3.4074545084518813E-2</v>
      </c>
      <c r="AH85" s="318">
        <v>7.0151549143890723E-3</v>
      </c>
      <c r="AI85" s="318">
        <v>2.7768855937956327E-3</v>
      </c>
      <c r="AJ85" s="318">
        <v>2.130750110248342E-3</v>
      </c>
      <c r="AK85" s="318">
        <v>5.4846347002507397E-3</v>
      </c>
      <c r="AL85" s="318">
        <v>3.2966316920156253E-3</v>
      </c>
      <c r="AM85" s="318">
        <v>7.4575088608079439E-3</v>
      </c>
      <c r="AN85" s="318">
        <v>6.2792401000212744E-3</v>
      </c>
      <c r="AO85" s="318">
        <v>6.6703110267590819E-3</v>
      </c>
      <c r="AP85" s="318">
        <v>2.769311630698333E-3</v>
      </c>
      <c r="AQ85" s="318">
        <v>3.1100391750283705E-3</v>
      </c>
      <c r="AR85" s="318">
        <v>1.0973815289912571E-2</v>
      </c>
      <c r="AS85" s="318">
        <v>5.0579660933866878E-3</v>
      </c>
      <c r="AT85" s="319">
        <v>2.6026568456601535E-3</v>
      </c>
    </row>
    <row r="86" spans="2:46" ht="15.5" customHeight="1" x14ac:dyDescent="0.35">
      <c r="B86" s="184" t="s">
        <v>61</v>
      </c>
      <c r="C86" s="167" t="s">
        <v>5</v>
      </c>
      <c r="D86" s="317">
        <v>5.5769538554497114E-4</v>
      </c>
      <c r="E86" s="318">
        <v>5.3180559745159805E-5</v>
      </c>
      <c r="F86" s="318">
        <v>2.7508702225931703E-4</v>
      </c>
      <c r="G86" s="318">
        <v>2.6933182327028713E-5</v>
      </c>
      <c r="H86" s="318">
        <v>8.8234315428175876E-4</v>
      </c>
      <c r="I86" s="318">
        <v>2.733151800395649E-4</v>
      </c>
      <c r="J86" s="318">
        <v>6.0927504131898973E-4</v>
      </c>
      <c r="K86" s="318">
        <v>4.019133794280595E-4</v>
      </c>
      <c r="L86" s="318">
        <v>2.2172850437925082E-4</v>
      </c>
      <c r="M86" s="318">
        <v>7.6490657520988025E-4</v>
      </c>
      <c r="N86" s="318">
        <v>4.6167001342438591E-4</v>
      </c>
      <c r="O86" s="318">
        <v>1.1891013450110696E-4</v>
      </c>
      <c r="P86" s="318">
        <v>5.8635746640518685E-4</v>
      </c>
      <c r="Q86" s="318">
        <v>8.4786562777617127E-4</v>
      </c>
      <c r="R86" s="318">
        <v>2.7128266133401481E-4</v>
      </c>
      <c r="S86" s="318">
        <v>7.2303575317470752E-4</v>
      </c>
      <c r="T86" s="318">
        <v>2.7765302824853317E-4</v>
      </c>
      <c r="U86" s="318">
        <v>3.8408118799813609E-4</v>
      </c>
      <c r="V86" s="318">
        <v>4.1631988275085766E-4</v>
      </c>
      <c r="W86" s="318">
        <v>5.1952066235495451E-4</v>
      </c>
      <c r="X86" s="318">
        <v>3.0506613518229943E-4</v>
      </c>
      <c r="Y86" s="318">
        <v>4.4883884110813697E-5</v>
      </c>
      <c r="Z86" s="318">
        <v>5.250743236816642E-4</v>
      </c>
      <c r="AA86" s="318">
        <v>1.053056856227079E-4</v>
      </c>
      <c r="AB86" s="318">
        <v>6.2842431514192659E-4</v>
      </c>
      <c r="AC86" s="318">
        <v>4.9328915890525598E-4</v>
      </c>
      <c r="AD86" s="318">
        <v>1.4111598270773143E-3</v>
      </c>
      <c r="AE86" s="318">
        <v>5.1750492682614048E-4</v>
      </c>
      <c r="AF86" s="318">
        <v>1.0740759503465658</v>
      </c>
      <c r="AG86" s="318">
        <v>1.0654270582006596E-2</v>
      </c>
      <c r="AH86" s="318">
        <v>1.8400521713362722E-3</v>
      </c>
      <c r="AI86" s="318">
        <v>1.4134695626092746E-3</v>
      </c>
      <c r="AJ86" s="318">
        <v>5.9274344088900072E-4</v>
      </c>
      <c r="AK86" s="318">
        <v>3.2666791348923874E-3</v>
      </c>
      <c r="AL86" s="318">
        <v>2.1799372900832333E-3</v>
      </c>
      <c r="AM86" s="318">
        <v>5.2433215378049061E-3</v>
      </c>
      <c r="AN86" s="318">
        <v>7.0331288271233529E-3</v>
      </c>
      <c r="AO86" s="318">
        <v>5.3468815368460437E-3</v>
      </c>
      <c r="AP86" s="318">
        <v>2.2876729150691209E-3</v>
      </c>
      <c r="AQ86" s="318">
        <v>1.0221355076890663E-3</v>
      </c>
      <c r="AR86" s="318">
        <v>6.2868079282461936E-3</v>
      </c>
      <c r="AS86" s="318">
        <v>9.9419016800347012E-4</v>
      </c>
      <c r="AT86" s="319">
        <v>1.6091027031764577E-3</v>
      </c>
    </row>
    <row r="87" spans="2:46" ht="15.5" customHeight="1" x14ac:dyDescent="0.35">
      <c r="B87" s="184" t="s">
        <v>62</v>
      </c>
      <c r="C87" s="167" t="s">
        <v>6</v>
      </c>
      <c r="D87" s="317">
        <v>4.2145901638378995E-4</v>
      </c>
      <c r="E87" s="318">
        <v>4.4272356834661312E-5</v>
      </c>
      <c r="F87" s="318">
        <v>3.4056708035898889E-4</v>
      </c>
      <c r="G87" s="318">
        <v>2.8254440110474795E-5</v>
      </c>
      <c r="H87" s="318">
        <v>4.5602091971133656E-4</v>
      </c>
      <c r="I87" s="318">
        <v>8.7299149924802288E-5</v>
      </c>
      <c r="J87" s="318">
        <v>3.4755679097749472E-4</v>
      </c>
      <c r="K87" s="318">
        <v>3.9753313427423831E-4</v>
      </c>
      <c r="L87" s="318">
        <v>6.7391578274542542E-5</v>
      </c>
      <c r="M87" s="318">
        <v>2.7842250416375156E-4</v>
      </c>
      <c r="N87" s="318">
        <v>3.1623877066359315E-4</v>
      </c>
      <c r="O87" s="318">
        <v>8.7081776840393244E-5</v>
      </c>
      <c r="P87" s="318">
        <v>9.4899323494889159E-4</v>
      </c>
      <c r="Q87" s="318">
        <v>3.9862259621033897E-4</v>
      </c>
      <c r="R87" s="318">
        <v>1.317572916266201E-4</v>
      </c>
      <c r="S87" s="318">
        <v>3.8675802642701689E-4</v>
      </c>
      <c r="T87" s="318">
        <v>2.0036366631874544E-4</v>
      </c>
      <c r="U87" s="318">
        <v>1.6114171159053642E-4</v>
      </c>
      <c r="V87" s="318">
        <v>4.3678129574859561E-4</v>
      </c>
      <c r="W87" s="318">
        <v>2.78087320068454E-4</v>
      </c>
      <c r="X87" s="318">
        <v>2.0492510076312268E-4</v>
      </c>
      <c r="Y87" s="318">
        <v>3.7429256092495514E-5</v>
      </c>
      <c r="Z87" s="318">
        <v>2.7840271321533875E-4</v>
      </c>
      <c r="AA87" s="318">
        <v>7.0230228863575738E-5</v>
      </c>
      <c r="AB87" s="318">
        <v>1.8646054182767722E-3</v>
      </c>
      <c r="AC87" s="318">
        <v>3.4677249864196866E-4</v>
      </c>
      <c r="AD87" s="318">
        <v>2.5065700440054907E-3</v>
      </c>
      <c r="AE87" s="318">
        <v>3.2724123204144213E-3</v>
      </c>
      <c r="AF87" s="318">
        <v>2.9806644137839928E-3</v>
      </c>
      <c r="AG87" s="318">
        <v>1.0009251866758435</v>
      </c>
      <c r="AH87" s="318">
        <v>1.4748446955780913E-3</v>
      </c>
      <c r="AI87" s="318">
        <v>2.9091457857951023E-3</v>
      </c>
      <c r="AJ87" s="318">
        <v>4.0579131248853528E-4</v>
      </c>
      <c r="AK87" s="318">
        <v>4.3308634237207285E-3</v>
      </c>
      <c r="AL87" s="318">
        <v>3.675625747390384E-3</v>
      </c>
      <c r="AM87" s="318">
        <v>3.3849684029131313E-2</v>
      </c>
      <c r="AN87" s="318">
        <v>3.8454500220907709E-3</v>
      </c>
      <c r="AO87" s="318">
        <v>4.1918728739345403E-3</v>
      </c>
      <c r="AP87" s="318">
        <v>6.0491983624538857E-4</v>
      </c>
      <c r="AQ87" s="318">
        <v>7.4763371296230978E-4</v>
      </c>
      <c r="AR87" s="318">
        <v>1.0717604983717348E-2</v>
      </c>
      <c r="AS87" s="318">
        <v>8.0554631207824137E-4</v>
      </c>
      <c r="AT87" s="319">
        <v>1.0680086172328891E-2</v>
      </c>
    </row>
    <row r="88" spans="2:46" ht="15.5" customHeight="1" x14ac:dyDescent="0.35">
      <c r="B88" s="184" t="s">
        <v>63</v>
      </c>
      <c r="C88" s="167" t="s">
        <v>105</v>
      </c>
      <c r="D88" s="317">
        <v>2.6058349206354359E-2</v>
      </c>
      <c r="E88" s="318">
        <v>1.646495307203901E-3</v>
      </c>
      <c r="F88" s="318">
        <v>2.0827607075995905E-2</v>
      </c>
      <c r="G88" s="318">
        <v>1.8867762499795603E-4</v>
      </c>
      <c r="H88" s="318">
        <v>2.1757097973291166E-2</v>
      </c>
      <c r="I88" s="318">
        <v>6.3462951327779857E-3</v>
      </c>
      <c r="J88" s="318">
        <v>1.8679505460134204E-2</v>
      </c>
      <c r="K88" s="318">
        <v>5.3376397759357591E-3</v>
      </c>
      <c r="L88" s="318">
        <v>3.2653158892509758E-3</v>
      </c>
      <c r="M88" s="318">
        <v>2.3894172122460127E-2</v>
      </c>
      <c r="N88" s="318">
        <v>2.0170897800477441E-2</v>
      </c>
      <c r="O88" s="318">
        <v>3.3695170036429564E-3</v>
      </c>
      <c r="P88" s="318">
        <v>9.9662027688183098E-3</v>
      </c>
      <c r="Q88" s="318">
        <v>1.5852578448246699E-2</v>
      </c>
      <c r="R88" s="318">
        <v>1.0910422146113806E-2</v>
      </c>
      <c r="S88" s="318">
        <v>2.4694916515350898E-2</v>
      </c>
      <c r="T88" s="318">
        <v>9.262299675557641E-3</v>
      </c>
      <c r="U88" s="318">
        <v>1.2631585216394597E-2</v>
      </c>
      <c r="V88" s="318">
        <v>1.4236953141993689E-2</v>
      </c>
      <c r="W88" s="318">
        <v>8.3722751939098415E-3</v>
      </c>
      <c r="X88" s="318">
        <v>1.4522584358156405E-2</v>
      </c>
      <c r="Y88" s="318">
        <v>2.4262934779345226E-3</v>
      </c>
      <c r="Z88" s="318">
        <v>2.9623445844028179E-2</v>
      </c>
      <c r="AA88" s="318">
        <v>4.2512210974088157E-3</v>
      </c>
      <c r="AB88" s="318">
        <v>2.4052967564776522E-2</v>
      </c>
      <c r="AC88" s="318">
        <v>1.6868556050636245E-2</v>
      </c>
      <c r="AD88" s="318">
        <v>4.973619569240835E-2</v>
      </c>
      <c r="AE88" s="318">
        <v>7.46188605316627E-3</v>
      </c>
      <c r="AF88" s="318">
        <v>2.2618290370936583E-2</v>
      </c>
      <c r="AG88" s="318">
        <v>1.6065981133731335E-2</v>
      </c>
      <c r="AH88" s="318">
        <v>0.74386452683061388</v>
      </c>
      <c r="AI88" s="318">
        <v>6.8318323542273761E-3</v>
      </c>
      <c r="AJ88" s="318">
        <v>2.2779442783086696E-3</v>
      </c>
      <c r="AK88" s="318">
        <v>1.7639698336875866E-2</v>
      </c>
      <c r="AL88" s="318">
        <v>1.1289292350230976E-2</v>
      </c>
      <c r="AM88" s="318">
        <v>1.1458796025294675E-2</v>
      </c>
      <c r="AN88" s="318">
        <v>1.8889267947897484E-2</v>
      </c>
      <c r="AO88" s="318">
        <v>4.0689029777868133E-2</v>
      </c>
      <c r="AP88" s="318">
        <v>2.5710456084895091E-2</v>
      </c>
      <c r="AQ88" s="318">
        <v>1.7058771813389124E-2</v>
      </c>
      <c r="AR88" s="318">
        <v>3.7691039477103887E-2</v>
      </c>
      <c r="AS88" s="318">
        <v>0.18215236246734945</v>
      </c>
      <c r="AT88" s="319">
        <v>6.7241677672692495E-3</v>
      </c>
    </row>
    <row r="89" spans="2:46" ht="15.5" customHeight="1" x14ac:dyDescent="0.35">
      <c r="B89" s="184" t="s">
        <v>64</v>
      </c>
      <c r="C89" s="167" t="s">
        <v>7</v>
      </c>
      <c r="D89" s="317">
        <v>3.2368781441297428E-3</v>
      </c>
      <c r="E89" s="318">
        <v>8.6679250356408129E-4</v>
      </c>
      <c r="F89" s="318">
        <v>5.0477887815500409E-3</v>
      </c>
      <c r="G89" s="318">
        <v>3.171228365581997E-4</v>
      </c>
      <c r="H89" s="318">
        <v>2.8169370236691966E-3</v>
      </c>
      <c r="I89" s="318">
        <v>1.9488990661174935E-3</v>
      </c>
      <c r="J89" s="318">
        <v>3.1826001870577437E-3</v>
      </c>
      <c r="K89" s="318">
        <v>9.8939896493786903E-4</v>
      </c>
      <c r="L89" s="318">
        <v>1.3243283720674908E-3</v>
      </c>
      <c r="M89" s="318">
        <v>2.6140622497850632E-3</v>
      </c>
      <c r="N89" s="318">
        <v>3.1288053926332052E-3</v>
      </c>
      <c r="O89" s="318">
        <v>1.5265753624961471E-3</v>
      </c>
      <c r="P89" s="318">
        <v>3.0927045206495972E-3</v>
      </c>
      <c r="Q89" s="318">
        <v>3.6972556973970125E-3</v>
      </c>
      <c r="R89" s="318">
        <v>2.1750665025142284E-3</v>
      </c>
      <c r="S89" s="318">
        <v>7.887143401839207E-3</v>
      </c>
      <c r="T89" s="318">
        <v>1.8845996994024997E-3</v>
      </c>
      <c r="U89" s="318">
        <v>2.9550904172928921E-3</v>
      </c>
      <c r="V89" s="318">
        <v>3.2312273195220882E-3</v>
      </c>
      <c r="W89" s="318">
        <v>1.693475441231155E-3</v>
      </c>
      <c r="X89" s="318">
        <v>2.1472387078538767E-3</v>
      </c>
      <c r="Y89" s="318">
        <v>4.5580744875645671E-4</v>
      </c>
      <c r="Z89" s="318">
        <v>3.8437641055014266E-3</v>
      </c>
      <c r="AA89" s="318">
        <v>2.2035452510686337E-3</v>
      </c>
      <c r="AB89" s="318">
        <v>5.3638432159949867E-3</v>
      </c>
      <c r="AC89" s="318">
        <v>5.5945436595862758E-3</v>
      </c>
      <c r="AD89" s="318">
        <v>1.3935379694808523E-2</v>
      </c>
      <c r="AE89" s="318">
        <v>6.5572425949361442E-3</v>
      </c>
      <c r="AF89" s="318">
        <v>2.6509474027410881E-2</v>
      </c>
      <c r="AG89" s="318">
        <v>3.1661911726689668E-2</v>
      </c>
      <c r="AH89" s="318">
        <v>1.3336677068166457E-2</v>
      </c>
      <c r="AI89" s="318">
        <v>0.79629185287711413</v>
      </c>
      <c r="AJ89" s="318">
        <v>6.1302959023456345E-2</v>
      </c>
      <c r="AK89" s="318">
        <v>1.6571819246566786E-2</v>
      </c>
      <c r="AL89" s="318">
        <v>7.0711224700352494E-3</v>
      </c>
      <c r="AM89" s="318">
        <v>1.8450405089950508E-2</v>
      </c>
      <c r="AN89" s="318">
        <v>6.8072160370366234E-3</v>
      </c>
      <c r="AO89" s="318">
        <v>9.6932974914294163E-3</v>
      </c>
      <c r="AP89" s="318">
        <v>1.9212783669162525E-2</v>
      </c>
      <c r="AQ89" s="318">
        <v>7.888245966700529E-3</v>
      </c>
      <c r="AR89" s="318">
        <v>5.8474962096856774E-3</v>
      </c>
      <c r="AS89" s="318">
        <v>6.4026886504094868E-3</v>
      </c>
      <c r="AT89" s="319">
        <v>5.4768621600216555E-3</v>
      </c>
    </row>
    <row r="90" spans="2:46" ht="15.5" customHeight="1" x14ac:dyDescent="0.35">
      <c r="B90" s="184" t="s">
        <v>65</v>
      </c>
      <c r="C90" s="167" t="s">
        <v>106</v>
      </c>
      <c r="D90" s="317">
        <v>3.4910348592347138E-3</v>
      </c>
      <c r="E90" s="318">
        <v>3.0434264912333503E-4</v>
      </c>
      <c r="F90" s="318">
        <v>1.5385809788985088E-3</v>
      </c>
      <c r="G90" s="318">
        <v>9.7014892539098012E-5</v>
      </c>
      <c r="H90" s="318">
        <v>2.2458044988762629E-3</v>
      </c>
      <c r="I90" s="318">
        <v>7.4862859025350047E-4</v>
      </c>
      <c r="J90" s="318">
        <v>1.7962963006583157E-3</v>
      </c>
      <c r="K90" s="318">
        <v>7.1043023501100443E-4</v>
      </c>
      <c r="L90" s="318">
        <v>4.6485085981441563E-4</v>
      </c>
      <c r="M90" s="318">
        <v>3.1777368014606895E-3</v>
      </c>
      <c r="N90" s="318">
        <v>2.5862529867172589E-3</v>
      </c>
      <c r="O90" s="318">
        <v>5.4886943320278745E-4</v>
      </c>
      <c r="P90" s="318">
        <v>1.9434006827954322E-3</v>
      </c>
      <c r="Q90" s="318">
        <v>2.2534456609132258E-3</v>
      </c>
      <c r="R90" s="318">
        <v>1.1317356941092302E-3</v>
      </c>
      <c r="S90" s="318">
        <v>4.3142876790558931E-3</v>
      </c>
      <c r="T90" s="318">
        <v>1.4953373181966071E-3</v>
      </c>
      <c r="U90" s="318">
        <v>1.9606029141505015E-3</v>
      </c>
      <c r="V90" s="318">
        <v>1.6109063668413304E-3</v>
      </c>
      <c r="W90" s="318">
        <v>1.0108650361143603E-3</v>
      </c>
      <c r="X90" s="318">
        <v>1.6989058931406603E-3</v>
      </c>
      <c r="Y90" s="318">
        <v>3.535672283725689E-4</v>
      </c>
      <c r="Z90" s="318">
        <v>2.4053820855611109E-3</v>
      </c>
      <c r="AA90" s="318">
        <v>5.7851133696051448E-4</v>
      </c>
      <c r="AB90" s="318">
        <v>3.1542755629127028E-3</v>
      </c>
      <c r="AC90" s="318">
        <v>2.3711809451514979E-3</v>
      </c>
      <c r="AD90" s="318">
        <v>9.331471079615683E-3</v>
      </c>
      <c r="AE90" s="318">
        <v>3.539175839064876E-3</v>
      </c>
      <c r="AF90" s="318">
        <v>6.6855884258085092E-3</v>
      </c>
      <c r="AG90" s="318">
        <v>5.8855556912154692E-3</v>
      </c>
      <c r="AH90" s="318">
        <v>2.432385113614606E-2</v>
      </c>
      <c r="AI90" s="318">
        <v>1.5216314609795677E-2</v>
      </c>
      <c r="AJ90" s="318">
        <v>1.0108872838291914</v>
      </c>
      <c r="AK90" s="318">
        <v>1.8866045669799617E-2</v>
      </c>
      <c r="AL90" s="318">
        <v>2.0908822103428468E-2</v>
      </c>
      <c r="AM90" s="318">
        <v>4.3222714282505062E-3</v>
      </c>
      <c r="AN90" s="318">
        <v>1.3617588461083746E-2</v>
      </c>
      <c r="AO90" s="318">
        <v>1.9757672102404089E-2</v>
      </c>
      <c r="AP90" s="318">
        <v>1.7455341613368779E-2</v>
      </c>
      <c r="AQ90" s="318">
        <v>1.0303783257573564E-2</v>
      </c>
      <c r="AR90" s="318">
        <v>1.108589122337081E-2</v>
      </c>
      <c r="AS90" s="318">
        <v>7.8613273986214392E-3</v>
      </c>
      <c r="AT90" s="319">
        <v>1.6924254222815151E-2</v>
      </c>
    </row>
    <row r="91" spans="2:46" ht="15.5" customHeight="1" x14ac:dyDescent="0.35">
      <c r="B91" s="184" t="s">
        <v>66</v>
      </c>
      <c r="C91" s="167" t="s">
        <v>107</v>
      </c>
      <c r="D91" s="317">
        <v>1.9623855960162372E-2</v>
      </c>
      <c r="E91" s="318">
        <v>4.9098200416358056E-3</v>
      </c>
      <c r="F91" s="318">
        <v>1.2727906726796141E-2</v>
      </c>
      <c r="G91" s="318">
        <v>1.4933458109663532E-3</v>
      </c>
      <c r="H91" s="318">
        <v>1.1480542890512214E-2</v>
      </c>
      <c r="I91" s="318">
        <v>2.8133305645180184E-3</v>
      </c>
      <c r="J91" s="318">
        <v>1.0397004549348129E-2</v>
      </c>
      <c r="K91" s="318">
        <v>3.4695914915851994E-3</v>
      </c>
      <c r="L91" s="318">
        <v>6.2013083333251522E-3</v>
      </c>
      <c r="M91" s="318">
        <v>9.3289384687586796E-3</v>
      </c>
      <c r="N91" s="318">
        <v>8.2907675133791475E-3</v>
      </c>
      <c r="O91" s="318">
        <v>2.8766841986028052E-3</v>
      </c>
      <c r="P91" s="318">
        <v>1.3064211056942722E-2</v>
      </c>
      <c r="Q91" s="318">
        <v>1.3638751812660733E-2</v>
      </c>
      <c r="R91" s="318">
        <v>6.6768844649715752E-3</v>
      </c>
      <c r="S91" s="318">
        <v>1.7661021334668289E-2</v>
      </c>
      <c r="T91" s="318">
        <v>5.2644495342952435E-3</v>
      </c>
      <c r="U91" s="318">
        <v>7.0027889230784082E-3</v>
      </c>
      <c r="V91" s="318">
        <v>7.565525949182735E-3</v>
      </c>
      <c r="W91" s="318">
        <v>4.5121551421783744E-3</v>
      </c>
      <c r="X91" s="318">
        <v>6.1810635253119707E-3</v>
      </c>
      <c r="Y91" s="318">
        <v>1.2885157486341539E-3</v>
      </c>
      <c r="Z91" s="318">
        <v>1.2989289011950924E-2</v>
      </c>
      <c r="AA91" s="318">
        <v>1.870398755218945E-3</v>
      </c>
      <c r="AB91" s="318">
        <v>1.0365848813301323E-2</v>
      </c>
      <c r="AC91" s="318">
        <v>2.5968199437830901E-2</v>
      </c>
      <c r="AD91" s="318">
        <v>4.0752086625973377E-2</v>
      </c>
      <c r="AE91" s="318">
        <v>1.5493697502555182E-2</v>
      </c>
      <c r="AF91" s="318">
        <v>2.6022779529504936E-2</v>
      </c>
      <c r="AG91" s="318">
        <v>5.098207362750265E-2</v>
      </c>
      <c r="AH91" s="318">
        <v>3.1466175505276833E-2</v>
      </c>
      <c r="AI91" s="318">
        <v>2.4665296689060895E-2</v>
      </c>
      <c r="AJ91" s="318">
        <v>4.843411844758479E-3</v>
      </c>
      <c r="AK91" s="318">
        <v>0.74810444944879284</v>
      </c>
      <c r="AL91" s="318">
        <v>2.0395870288596733E-2</v>
      </c>
      <c r="AM91" s="318">
        <v>2.9538223503295727E-2</v>
      </c>
      <c r="AN91" s="318">
        <v>1.9520601524015326E-2</v>
      </c>
      <c r="AO91" s="318">
        <v>1.5999765823475925E-2</v>
      </c>
      <c r="AP91" s="318">
        <v>2.6942950693201871E-2</v>
      </c>
      <c r="AQ91" s="318">
        <v>1.4212536645560601E-2</v>
      </c>
      <c r="AR91" s="318">
        <v>2.0773259480039909E-2</v>
      </c>
      <c r="AS91" s="318">
        <v>5.4375988439441018E-2</v>
      </c>
      <c r="AT91" s="319">
        <v>3.6414134856932907E-2</v>
      </c>
    </row>
    <row r="92" spans="2:46" ht="15.5" customHeight="1" x14ac:dyDescent="0.35">
      <c r="B92" s="184" t="s">
        <v>67</v>
      </c>
      <c r="C92" s="167" t="s">
        <v>108</v>
      </c>
      <c r="D92" s="317">
        <v>3.7126336759076045E-3</v>
      </c>
      <c r="E92" s="318">
        <v>4.8380721172005593E-4</v>
      </c>
      <c r="F92" s="318">
        <v>2.8809984905230545E-3</v>
      </c>
      <c r="G92" s="318">
        <v>1.1228418322668775E-4</v>
      </c>
      <c r="H92" s="318">
        <v>3.6310891366099101E-3</v>
      </c>
      <c r="I92" s="318">
        <v>1.1863771460217192E-3</v>
      </c>
      <c r="J92" s="318">
        <v>3.1436325681617207E-3</v>
      </c>
      <c r="K92" s="318">
        <v>2.046550369981985E-3</v>
      </c>
      <c r="L92" s="318">
        <v>6.8210572346119928E-4</v>
      </c>
      <c r="M92" s="318">
        <v>5.0567393695997529E-3</v>
      </c>
      <c r="N92" s="318">
        <v>6.1128163406066359E-3</v>
      </c>
      <c r="O92" s="318">
        <v>1.3899132245566957E-3</v>
      </c>
      <c r="P92" s="318">
        <v>3.6574687870610128E-3</v>
      </c>
      <c r="Q92" s="318">
        <v>3.849821948082316E-3</v>
      </c>
      <c r="R92" s="318">
        <v>2.0084438543958817E-3</v>
      </c>
      <c r="S92" s="318">
        <v>6.2385670990726966E-3</v>
      </c>
      <c r="T92" s="318">
        <v>3.0970495809267726E-3</v>
      </c>
      <c r="U92" s="318">
        <v>4.3194438127240244E-3</v>
      </c>
      <c r="V92" s="318">
        <v>4.4280451267594313E-3</v>
      </c>
      <c r="W92" s="318">
        <v>3.141058085647947E-3</v>
      </c>
      <c r="X92" s="318">
        <v>5.8415084720607044E-3</v>
      </c>
      <c r="Y92" s="318">
        <v>1.170241549963076E-3</v>
      </c>
      <c r="Z92" s="318">
        <v>5.4699872168364645E-3</v>
      </c>
      <c r="AA92" s="318">
        <v>1.8324977558505811E-3</v>
      </c>
      <c r="AB92" s="318">
        <v>5.6799462944980934E-3</v>
      </c>
      <c r="AC92" s="318">
        <v>4.1139384807146696E-3</v>
      </c>
      <c r="AD92" s="318">
        <v>1.6828350320026036E-2</v>
      </c>
      <c r="AE92" s="318">
        <v>6.2465988674477039E-3</v>
      </c>
      <c r="AF92" s="318">
        <v>5.3432573481785317E-2</v>
      </c>
      <c r="AG92" s="318">
        <v>1.6376155690090367E-2</v>
      </c>
      <c r="AH92" s="318">
        <v>2.7902759052872171E-2</v>
      </c>
      <c r="AI92" s="318">
        <v>4.5417266709682692E-2</v>
      </c>
      <c r="AJ92" s="318">
        <v>8.3077776323571412E-3</v>
      </c>
      <c r="AK92" s="318">
        <v>1.3605291684812157E-2</v>
      </c>
      <c r="AL92" s="318">
        <v>0.84316483182979529</v>
      </c>
      <c r="AM92" s="318">
        <v>3.2274320176297319E-2</v>
      </c>
      <c r="AN92" s="318">
        <v>3.5649497288366722E-2</v>
      </c>
      <c r="AO92" s="318">
        <v>1.5493075853009833E-2</v>
      </c>
      <c r="AP92" s="318">
        <v>5.0058463390700698E-2</v>
      </c>
      <c r="AQ92" s="318">
        <v>5.5420290071181648E-2</v>
      </c>
      <c r="AR92" s="318">
        <v>1.4433677559007317E-2</v>
      </c>
      <c r="AS92" s="318">
        <v>9.5361775784362935E-3</v>
      </c>
      <c r="AT92" s="319">
        <v>3.4772333252419262E-2</v>
      </c>
    </row>
    <row r="93" spans="2:46" ht="15.5" customHeight="1" x14ac:dyDescent="0.35">
      <c r="B93" s="184" t="s">
        <v>68</v>
      </c>
      <c r="C93" s="167" t="s">
        <v>8</v>
      </c>
      <c r="D93" s="317">
        <v>3.8632432544834428E-4</v>
      </c>
      <c r="E93" s="318">
        <v>7.5387499973712498E-5</v>
      </c>
      <c r="F93" s="318">
        <v>5.7495441475534934E-4</v>
      </c>
      <c r="G93" s="318">
        <v>1.8667879348344699E-5</v>
      </c>
      <c r="H93" s="318">
        <v>3.0810187574508845E-4</v>
      </c>
      <c r="I93" s="318">
        <v>8.7412777614038708E-5</v>
      </c>
      <c r="J93" s="318">
        <v>3.0054626511435647E-4</v>
      </c>
      <c r="K93" s="318">
        <v>1.1564407340623548E-4</v>
      </c>
      <c r="L93" s="318">
        <v>5.5364767484010332E-5</v>
      </c>
      <c r="M93" s="318">
        <v>4.5673524763587247E-4</v>
      </c>
      <c r="N93" s="318">
        <v>4.7669881031809974E-4</v>
      </c>
      <c r="O93" s="318">
        <v>1.0801007583991878E-4</v>
      </c>
      <c r="P93" s="318">
        <v>6.7043018987890965E-4</v>
      </c>
      <c r="Q93" s="318">
        <v>8.8831030984502985E-4</v>
      </c>
      <c r="R93" s="318">
        <v>2.5368783815706963E-4</v>
      </c>
      <c r="S93" s="318">
        <v>7.7241475316598479E-4</v>
      </c>
      <c r="T93" s="318">
        <v>3.5672613709870427E-4</v>
      </c>
      <c r="U93" s="318">
        <v>3.7343507421035952E-4</v>
      </c>
      <c r="V93" s="318">
        <v>2.3349503908852662E-4</v>
      </c>
      <c r="W93" s="318">
        <v>1.3511774607354583E-4</v>
      </c>
      <c r="X93" s="318">
        <v>4.0350085745033328E-4</v>
      </c>
      <c r="Y93" s="318">
        <v>3.589414386087536E-5</v>
      </c>
      <c r="Z93" s="318">
        <v>3.3340645749727922E-4</v>
      </c>
      <c r="AA93" s="318">
        <v>1.6832655457724413E-4</v>
      </c>
      <c r="AB93" s="318">
        <v>8.0684337487230498E-4</v>
      </c>
      <c r="AC93" s="318">
        <v>2.5497650813843153E-4</v>
      </c>
      <c r="AD93" s="318">
        <v>2.0291457078396549E-3</v>
      </c>
      <c r="AE93" s="318">
        <v>8.5869640661363018E-4</v>
      </c>
      <c r="AF93" s="318">
        <v>4.5602886083496389E-3</v>
      </c>
      <c r="AG93" s="318">
        <v>2.6610398289965693E-3</v>
      </c>
      <c r="AH93" s="318">
        <v>1.3169942852916928E-3</v>
      </c>
      <c r="AI93" s="318">
        <v>8.2307854385004538E-4</v>
      </c>
      <c r="AJ93" s="318">
        <v>1.1711437192729103E-3</v>
      </c>
      <c r="AK93" s="318">
        <v>1.4703811079658804E-3</v>
      </c>
      <c r="AL93" s="318">
        <v>7.2652018151670003E-4</v>
      </c>
      <c r="AM93" s="318">
        <v>1.0013468304368278</v>
      </c>
      <c r="AN93" s="318">
        <v>1.5430959236646831E-3</v>
      </c>
      <c r="AO93" s="318">
        <v>8.6271218008634868E-4</v>
      </c>
      <c r="AP93" s="318">
        <v>6.9815157668549573E-4</v>
      </c>
      <c r="AQ93" s="318">
        <v>5.6940506255301804E-4</v>
      </c>
      <c r="AR93" s="318">
        <v>5.896171395209734E-4</v>
      </c>
      <c r="AS93" s="318">
        <v>6.3623659075933781E-4</v>
      </c>
      <c r="AT93" s="319">
        <v>0.11227411235937391</v>
      </c>
    </row>
    <row r="94" spans="2:46" ht="15.5" customHeight="1" x14ac:dyDescent="0.35">
      <c r="B94" s="184" t="s">
        <v>69</v>
      </c>
      <c r="C94" s="167" t="s">
        <v>109</v>
      </c>
      <c r="D94" s="317">
        <v>7.3596310299782009E-5</v>
      </c>
      <c r="E94" s="318">
        <v>2.4188994662457894E-5</v>
      </c>
      <c r="F94" s="318">
        <v>3.7315336012271031E-5</v>
      </c>
      <c r="G94" s="318">
        <v>5.2058606487832141E-6</v>
      </c>
      <c r="H94" s="318">
        <v>1.1636100719272143E-4</v>
      </c>
      <c r="I94" s="318">
        <v>1.2784453807917087E-5</v>
      </c>
      <c r="J94" s="318">
        <v>6.9355013339855197E-5</v>
      </c>
      <c r="K94" s="318">
        <v>5.2479264705508499E-5</v>
      </c>
      <c r="L94" s="318">
        <v>1.4139558647591814E-5</v>
      </c>
      <c r="M94" s="318">
        <v>1.0937379611866523E-4</v>
      </c>
      <c r="N94" s="318">
        <v>7.1218012985407015E-5</v>
      </c>
      <c r="O94" s="318">
        <v>1.1431710748692372E-4</v>
      </c>
      <c r="P94" s="318">
        <v>9.6730547975458809E-5</v>
      </c>
      <c r="Q94" s="318">
        <v>9.5042830362711793E-5</v>
      </c>
      <c r="R94" s="318">
        <v>3.1878614962345399E-5</v>
      </c>
      <c r="S94" s="318">
        <v>2.3561650191798958E-4</v>
      </c>
      <c r="T94" s="318">
        <v>1.9383072409206607E-4</v>
      </c>
      <c r="U94" s="318">
        <v>1.2609194039904165E-4</v>
      </c>
      <c r="V94" s="318">
        <v>1.4452350076863679E-4</v>
      </c>
      <c r="W94" s="318">
        <v>2.2955642763134807E-4</v>
      </c>
      <c r="X94" s="318">
        <v>3.0080636405763997E-4</v>
      </c>
      <c r="Y94" s="318">
        <v>8.7842781249976052E-5</v>
      </c>
      <c r="Z94" s="318">
        <v>1.8518048259609136E-4</v>
      </c>
      <c r="AA94" s="318">
        <v>2.8936404815342565E-5</v>
      </c>
      <c r="AB94" s="318">
        <v>1.655090761060603E-4</v>
      </c>
      <c r="AC94" s="318">
        <v>6.8677176271943812E-5</v>
      </c>
      <c r="AD94" s="318">
        <v>3.0975346655857738E-4</v>
      </c>
      <c r="AE94" s="318">
        <v>2.2316077960329099E-4</v>
      </c>
      <c r="AF94" s="318">
        <v>3.8728701783919008E-4</v>
      </c>
      <c r="AG94" s="318">
        <v>2.8155300895582792E-4</v>
      </c>
      <c r="AH94" s="318">
        <v>2.8338546336494221E-4</v>
      </c>
      <c r="AI94" s="318">
        <v>3.5776501716666052E-4</v>
      </c>
      <c r="AJ94" s="318">
        <v>6.1045612177046179E-5</v>
      </c>
      <c r="AK94" s="318">
        <v>8.7312174759231556E-4</v>
      </c>
      <c r="AL94" s="318">
        <v>2.9489308672000008E-3</v>
      </c>
      <c r="AM94" s="318">
        <v>2.5346629743185832E-4</v>
      </c>
      <c r="AN94" s="318">
        <v>0.80792197352070871</v>
      </c>
      <c r="AO94" s="318">
        <v>1.8629089610224599E-4</v>
      </c>
      <c r="AP94" s="318">
        <v>2.3891543148656528E-4</v>
      </c>
      <c r="AQ94" s="318">
        <v>5.9708488279539809E-4</v>
      </c>
      <c r="AR94" s="318">
        <v>3.1888349104420525E-4</v>
      </c>
      <c r="AS94" s="318">
        <v>1.6671621963346047E-4</v>
      </c>
      <c r="AT94" s="319">
        <v>2.422048717225435E-4</v>
      </c>
    </row>
    <row r="95" spans="2:46" ht="15.5" customHeight="1" x14ac:dyDescent="0.35">
      <c r="B95" s="184" t="s">
        <v>70</v>
      </c>
      <c r="C95" s="167" t="s">
        <v>110</v>
      </c>
      <c r="D95" s="317">
        <v>3.8726333513269882E-4</v>
      </c>
      <c r="E95" s="318">
        <v>7.1606939798449012E-6</v>
      </c>
      <c r="F95" s="318">
        <v>2.4541772715024841E-5</v>
      </c>
      <c r="G95" s="318">
        <v>2.0761407821300156E-6</v>
      </c>
      <c r="H95" s="318">
        <v>3.6103314578214636E-5</v>
      </c>
      <c r="I95" s="318">
        <v>6.1223325672511689E-6</v>
      </c>
      <c r="J95" s="318">
        <v>1.8570257926120135E-5</v>
      </c>
      <c r="K95" s="318">
        <v>8.7445498645363662E-6</v>
      </c>
      <c r="L95" s="318">
        <v>8.661613149673428E-6</v>
      </c>
      <c r="M95" s="318">
        <v>2.1400502482766254E-5</v>
      </c>
      <c r="N95" s="318">
        <v>2.789932663774596E-5</v>
      </c>
      <c r="O95" s="318">
        <v>5.7693914309127261E-6</v>
      </c>
      <c r="P95" s="318">
        <v>2.576075967464858E-5</v>
      </c>
      <c r="Q95" s="318">
        <v>2.9963334081261256E-5</v>
      </c>
      <c r="R95" s="318">
        <v>1.2494323160687996E-5</v>
      </c>
      <c r="S95" s="318">
        <v>3.5090783541600672E-5</v>
      </c>
      <c r="T95" s="318">
        <v>1.2683348550373033E-5</v>
      </c>
      <c r="U95" s="318">
        <v>1.5942835347703086E-5</v>
      </c>
      <c r="V95" s="318">
        <v>1.5381344263270168E-5</v>
      </c>
      <c r="W95" s="318">
        <v>9.6119699623043827E-6</v>
      </c>
      <c r="X95" s="318">
        <v>1.6132886787736498E-5</v>
      </c>
      <c r="Y95" s="318">
        <v>2.8226832065813665E-6</v>
      </c>
      <c r="Z95" s="318">
        <v>2.4458289612701675E-5</v>
      </c>
      <c r="AA95" s="318">
        <v>5.9675387048425655E-6</v>
      </c>
      <c r="AB95" s="318">
        <v>2.6368864571346419E-5</v>
      </c>
      <c r="AC95" s="318">
        <v>4.0502995751521622E-5</v>
      </c>
      <c r="AD95" s="318">
        <v>8.5807517321979362E-5</v>
      </c>
      <c r="AE95" s="318">
        <v>3.4339663078282932E-5</v>
      </c>
      <c r="AF95" s="318">
        <v>3.896435943780791E-4</v>
      </c>
      <c r="AG95" s="318">
        <v>1.0634320038445692E-4</v>
      </c>
      <c r="AH95" s="318">
        <v>8.9825024501295064E-5</v>
      </c>
      <c r="AI95" s="318">
        <v>1.8830644565465709E-4</v>
      </c>
      <c r="AJ95" s="318">
        <v>3.9221175680065157E-5</v>
      </c>
      <c r="AK95" s="318">
        <v>9.0421890995917987E-4</v>
      </c>
      <c r="AL95" s="318">
        <v>5.4690113503241822E-4</v>
      </c>
      <c r="AM95" s="318">
        <v>9.7577448847651298E-5</v>
      </c>
      <c r="AN95" s="318">
        <v>8.5720867774313736E-5</v>
      </c>
      <c r="AO95" s="318">
        <v>0.98702062154126247</v>
      </c>
      <c r="AP95" s="318">
        <v>8.7094012842153058E-5</v>
      </c>
      <c r="AQ95" s="318">
        <v>9.1129007437063878E-5</v>
      </c>
      <c r="AR95" s="318">
        <v>9.3710153526458889E-5</v>
      </c>
      <c r="AS95" s="318">
        <v>8.2984365179986419E-5</v>
      </c>
      <c r="AT95" s="319">
        <v>1.1660577296483791E-3</v>
      </c>
    </row>
    <row r="96" spans="2:46" ht="15.5" customHeight="1" x14ac:dyDescent="0.35">
      <c r="B96" s="184" t="s">
        <v>71</v>
      </c>
      <c r="C96" s="167" t="s">
        <v>127</v>
      </c>
      <c r="D96" s="317">
        <v>1.6785514943224448E-4</v>
      </c>
      <c r="E96" s="318">
        <v>1.6233469571967236E-5</v>
      </c>
      <c r="F96" s="318">
        <v>1.1671223263843989E-3</v>
      </c>
      <c r="G96" s="318">
        <v>1.9154881533647379E-5</v>
      </c>
      <c r="H96" s="318">
        <v>3.3590096525891515E-4</v>
      </c>
      <c r="I96" s="318">
        <v>6.2457499614581913E-5</v>
      </c>
      <c r="J96" s="318">
        <v>3.5234129609662421E-4</v>
      </c>
      <c r="K96" s="318">
        <v>1.8885303689133247E-4</v>
      </c>
      <c r="L96" s="318">
        <v>6.9411434536241858E-5</v>
      </c>
      <c r="M96" s="318">
        <v>3.0018532875354816E-4</v>
      </c>
      <c r="N96" s="318">
        <v>4.22047306181205E-4</v>
      </c>
      <c r="O96" s="318">
        <v>6.7415542447247159E-5</v>
      </c>
      <c r="P96" s="318">
        <v>2.6856749041810195E-4</v>
      </c>
      <c r="Q96" s="318">
        <v>4.3950664243770274E-4</v>
      </c>
      <c r="R96" s="318">
        <v>1.1444673380633393E-4</v>
      </c>
      <c r="S96" s="318">
        <v>5.4823155862849247E-4</v>
      </c>
      <c r="T96" s="318">
        <v>5.1295520278788213E-4</v>
      </c>
      <c r="U96" s="318">
        <v>5.9976898353078175E-4</v>
      </c>
      <c r="V96" s="318">
        <v>6.4292705707196863E-4</v>
      </c>
      <c r="W96" s="318">
        <v>1.8369602369516338E-4</v>
      </c>
      <c r="X96" s="318">
        <v>2.1382224233394044E-4</v>
      </c>
      <c r="Y96" s="318">
        <v>4.4148780342239331E-5</v>
      </c>
      <c r="Z96" s="318">
        <v>2.3161538762524994E-4</v>
      </c>
      <c r="AA96" s="318">
        <v>9.7703304053509092E-5</v>
      </c>
      <c r="AB96" s="318">
        <v>6.6412184920769477E-4</v>
      </c>
      <c r="AC96" s="318">
        <v>3.1998607682500504E-4</v>
      </c>
      <c r="AD96" s="318">
        <v>1.1690834971741077E-3</v>
      </c>
      <c r="AE96" s="318">
        <v>6.0583028631915699E-4</v>
      </c>
      <c r="AF96" s="318">
        <v>7.1086372125633516E-3</v>
      </c>
      <c r="AG96" s="318">
        <v>1.9178007099517663E-3</v>
      </c>
      <c r="AH96" s="318">
        <v>5.4825534050580681E-4</v>
      </c>
      <c r="AI96" s="318">
        <v>2.2016930780678671E-3</v>
      </c>
      <c r="AJ96" s="318">
        <v>4.9011589181573699E-4</v>
      </c>
      <c r="AK96" s="318">
        <v>9.876332791724186E-4</v>
      </c>
      <c r="AL96" s="318">
        <v>1.1118491912597936E-3</v>
      </c>
      <c r="AM96" s="318">
        <v>3.8384476023916052E-4</v>
      </c>
      <c r="AN96" s="318">
        <v>2.1700608151338299E-3</v>
      </c>
      <c r="AO96" s="318">
        <v>1.0685575210549708E-3</v>
      </c>
      <c r="AP96" s="318">
        <v>0.76695019668832776</v>
      </c>
      <c r="AQ96" s="318">
        <v>1.5661817439086385E-3</v>
      </c>
      <c r="AR96" s="318">
        <v>1.4819664920542785E-3</v>
      </c>
      <c r="AS96" s="318">
        <v>4.172000048079939E-4</v>
      </c>
      <c r="AT96" s="319">
        <v>1.8671437814454118E-3</v>
      </c>
    </row>
    <row r="97" spans="2:46" ht="15.5" customHeight="1" x14ac:dyDescent="0.35">
      <c r="B97" s="184" t="s">
        <v>72</v>
      </c>
      <c r="C97" s="167" t="s">
        <v>111</v>
      </c>
      <c r="D97" s="317">
        <v>1.2832270133233509E-2</v>
      </c>
      <c r="E97" s="318">
        <v>3.2392412166712152E-3</v>
      </c>
      <c r="F97" s="318">
        <v>7.6046228323770728E-3</v>
      </c>
      <c r="G97" s="318">
        <v>5.1369969430193783E-4</v>
      </c>
      <c r="H97" s="318">
        <v>1.6779104392345343E-2</v>
      </c>
      <c r="I97" s="318">
        <v>4.4737093466300278E-3</v>
      </c>
      <c r="J97" s="318">
        <v>1.0393976648856022E-2</v>
      </c>
      <c r="K97" s="318">
        <v>7.4939322944834134E-3</v>
      </c>
      <c r="L97" s="318">
        <v>3.073676737752413E-3</v>
      </c>
      <c r="M97" s="318">
        <v>2.3389951420767791E-2</v>
      </c>
      <c r="N97" s="318">
        <v>2.2444983117204532E-2</v>
      </c>
      <c r="O97" s="318">
        <v>3.8917283047728126E-3</v>
      </c>
      <c r="P97" s="318">
        <v>2.0612469176792495E-2</v>
      </c>
      <c r="Q97" s="318">
        <v>1.2886500216928044E-2</v>
      </c>
      <c r="R97" s="318">
        <v>7.569546163695243E-3</v>
      </c>
      <c r="S97" s="318">
        <v>2.3772731232239361E-2</v>
      </c>
      <c r="T97" s="318">
        <v>1.3911407762432342E-2</v>
      </c>
      <c r="U97" s="318">
        <v>1.4850966554702614E-2</v>
      </c>
      <c r="V97" s="318">
        <v>1.4763977277145256E-2</v>
      </c>
      <c r="W97" s="318">
        <v>1.317130213344048E-2</v>
      </c>
      <c r="X97" s="318">
        <v>1.6213230145978232E-2</v>
      </c>
      <c r="Y97" s="318">
        <v>2.8557822668492886E-3</v>
      </c>
      <c r="Z97" s="318">
        <v>2.8576322799543728E-2</v>
      </c>
      <c r="AA97" s="318">
        <v>1.5090184218666088E-2</v>
      </c>
      <c r="AB97" s="318">
        <v>3.1557852662136697E-2</v>
      </c>
      <c r="AC97" s="318">
        <v>1.744816337965218E-2</v>
      </c>
      <c r="AD97" s="318">
        <v>0.10056874306666073</v>
      </c>
      <c r="AE97" s="318">
        <v>2.5100305977802807E-2</v>
      </c>
      <c r="AF97" s="318">
        <v>0.1724588920998483</v>
      </c>
      <c r="AG97" s="318">
        <v>7.2710839161982538E-2</v>
      </c>
      <c r="AH97" s="318">
        <v>6.6915931602325701E-2</v>
      </c>
      <c r="AI97" s="318">
        <v>9.7127380208140129E-2</v>
      </c>
      <c r="AJ97" s="318">
        <v>3.4300368154858443E-2</v>
      </c>
      <c r="AK97" s="318">
        <v>8.6801961629542054E-2</v>
      </c>
      <c r="AL97" s="318">
        <v>0.13483101634133887</v>
      </c>
      <c r="AM97" s="318">
        <v>9.7270710347333589E-2</v>
      </c>
      <c r="AN97" s="318">
        <v>7.1990065844724213E-2</v>
      </c>
      <c r="AO97" s="318">
        <v>5.3404420751112243E-2</v>
      </c>
      <c r="AP97" s="318">
        <v>7.0185958230794709E-2</v>
      </c>
      <c r="AQ97" s="318">
        <v>0.94323831263744795</v>
      </c>
      <c r="AR97" s="318">
        <v>3.2792725592868895E-2</v>
      </c>
      <c r="AS97" s="318">
        <v>2.8866574230543444E-2</v>
      </c>
      <c r="AT97" s="319">
        <v>3.8320796754216187E-2</v>
      </c>
    </row>
    <row r="98" spans="2:46" ht="15.5" customHeight="1" x14ac:dyDescent="0.35">
      <c r="B98" s="184" t="s">
        <v>73</v>
      </c>
      <c r="C98" s="167" t="s">
        <v>112</v>
      </c>
      <c r="D98" s="317">
        <v>1.0034799349192285E-4</v>
      </c>
      <c r="E98" s="318">
        <v>1.9994691513780996E-5</v>
      </c>
      <c r="F98" s="318">
        <v>2.1116101949900776E-4</v>
      </c>
      <c r="G98" s="318">
        <v>2.2028232135940176E-6</v>
      </c>
      <c r="H98" s="318">
        <v>8.7527985063455899E-5</v>
      </c>
      <c r="I98" s="318">
        <v>2.3846666212132666E-5</v>
      </c>
      <c r="J98" s="318">
        <v>5.6839459947235256E-5</v>
      </c>
      <c r="K98" s="318">
        <v>2.947402432725877E-5</v>
      </c>
      <c r="L98" s="318">
        <v>1.4383179771987345E-5</v>
      </c>
      <c r="M98" s="318">
        <v>9.1204972910290989E-5</v>
      </c>
      <c r="N98" s="318">
        <v>9.5555178584821629E-5</v>
      </c>
      <c r="O98" s="318">
        <v>1.9987295538917774E-5</v>
      </c>
      <c r="P98" s="318">
        <v>6.0819805467279871E-5</v>
      </c>
      <c r="Q98" s="318">
        <v>7.7370024278649633E-5</v>
      </c>
      <c r="R98" s="318">
        <v>4.3229162749597296E-5</v>
      </c>
      <c r="S98" s="318">
        <v>1.1895536634328613E-4</v>
      </c>
      <c r="T98" s="318">
        <v>5.7287597466850281E-5</v>
      </c>
      <c r="U98" s="318">
        <v>6.8488491282672867E-5</v>
      </c>
      <c r="V98" s="318">
        <v>6.9049587815972976E-5</v>
      </c>
      <c r="W98" s="318">
        <v>6.0976182541251815E-5</v>
      </c>
      <c r="X98" s="318">
        <v>7.8295244129722021E-5</v>
      </c>
      <c r="Y98" s="318">
        <v>1.5664844714507253E-5</v>
      </c>
      <c r="Z98" s="318">
        <v>1.2733607008393088E-4</v>
      </c>
      <c r="AA98" s="318">
        <v>3.3236745660037966E-5</v>
      </c>
      <c r="AB98" s="318">
        <v>1.2652055886620917E-4</v>
      </c>
      <c r="AC98" s="318">
        <v>7.73919348889068E-5</v>
      </c>
      <c r="AD98" s="318">
        <v>3.7710212308385326E-4</v>
      </c>
      <c r="AE98" s="318">
        <v>8.5872633637057829E-5</v>
      </c>
      <c r="AF98" s="318">
        <v>6.4843982185281139E-4</v>
      </c>
      <c r="AG98" s="318">
        <v>2.2231749804791937E-4</v>
      </c>
      <c r="AH98" s="318">
        <v>6.071700797544927E-4</v>
      </c>
      <c r="AI98" s="318">
        <v>4.1735994845316308E-4</v>
      </c>
      <c r="AJ98" s="318">
        <v>3.9345562488034497E-4</v>
      </c>
      <c r="AK98" s="318">
        <v>4.8478993199572859E-4</v>
      </c>
      <c r="AL98" s="318">
        <v>4.0843503026862515E-3</v>
      </c>
      <c r="AM98" s="318">
        <v>5.1788484042187015E-4</v>
      </c>
      <c r="AN98" s="318">
        <v>1.8896480421567506E-3</v>
      </c>
      <c r="AO98" s="318">
        <v>7.2873753698268215E-3</v>
      </c>
      <c r="AP98" s="318">
        <v>1.5239876368492219E-3</v>
      </c>
      <c r="AQ98" s="318">
        <v>1.0365408949067224E-3</v>
      </c>
      <c r="AR98" s="318">
        <v>0.60447339971947289</v>
      </c>
      <c r="AS98" s="318">
        <v>2.0799060743395943E-4</v>
      </c>
      <c r="AT98" s="319">
        <v>7.1857114335766828E-4</v>
      </c>
    </row>
    <row r="99" spans="2:46" ht="15.5" customHeight="1" x14ac:dyDescent="0.35">
      <c r="B99" s="184" t="s">
        <v>74</v>
      </c>
      <c r="C99" s="167" t="s">
        <v>244</v>
      </c>
      <c r="D99" s="317">
        <v>4.9594241309677161E-4</v>
      </c>
      <c r="E99" s="318">
        <v>2.2961621160134705E-4</v>
      </c>
      <c r="F99" s="318">
        <v>3.5812308461189823E-4</v>
      </c>
      <c r="G99" s="318">
        <v>1.2530463021695665E-5</v>
      </c>
      <c r="H99" s="318">
        <v>3.6863755576080738E-4</v>
      </c>
      <c r="I99" s="318">
        <v>1.5978171581984245E-4</v>
      </c>
      <c r="J99" s="318">
        <v>3.375039470239675E-4</v>
      </c>
      <c r="K99" s="318">
        <v>1.2324593994469734E-4</v>
      </c>
      <c r="L99" s="318">
        <v>3.9779785595480737E-5</v>
      </c>
      <c r="M99" s="318">
        <v>2.0291217166791694E-4</v>
      </c>
      <c r="N99" s="318">
        <v>2.9129856205955754E-4</v>
      </c>
      <c r="O99" s="318">
        <v>1.4571115673042386E-4</v>
      </c>
      <c r="P99" s="318">
        <v>4.7740798339461179E-4</v>
      </c>
      <c r="Q99" s="318">
        <v>2.4138287249023593E-4</v>
      </c>
      <c r="R99" s="318">
        <v>1.4349449719460816E-4</v>
      </c>
      <c r="S99" s="318">
        <v>4.3743418746201499E-4</v>
      </c>
      <c r="T99" s="318">
        <v>3.6490793204676603E-4</v>
      </c>
      <c r="U99" s="318">
        <v>4.6831510101992237E-4</v>
      </c>
      <c r="V99" s="318">
        <v>2.8931056566357553E-4</v>
      </c>
      <c r="W99" s="318">
        <v>2.6158470427998338E-4</v>
      </c>
      <c r="X99" s="318">
        <v>4.0313320283741133E-4</v>
      </c>
      <c r="Y99" s="318">
        <v>6.999892724586153E-5</v>
      </c>
      <c r="Z99" s="318">
        <v>4.0548823506560247E-4</v>
      </c>
      <c r="AA99" s="318">
        <v>1.7994264703281285E-4</v>
      </c>
      <c r="AB99" s="318">
        <v>1.0685650425438355E-3</v>
      </c>
      <c r="AC99" s="318">
        <v>4.3526877934714275E-4</v>
      </c>
      <c r="AD99" s="318">
        <v>1.4386122840310065E-3</v>
      </c>
      <c r="AE99" s="318">
        <v>1.5471810760707107E-4</v>
      </c>
      <c r="AF99" s="318">
        <v>1.7679252780695139E-3</v>
      </c>
      <c r="AG99" s="318">
        <v>3.647932130874523E-3</v>
      </c>
      <c r="AH99" s="318">
        <v>1.768799482760352E-3</v>
      </c>
      <c r="AI99" s="318">
        <v>3.0981952198269888E-3</v>
      </c>
      <c r="AJ99" s="318">
        <v>6.2206411821046808E-4</v>
      </c>
      <c r="AK99" s="318">
        <v>1.5491131918223214E-3</v>
      </c>
      <c r="AL99" s="318">
        <v>1.886947732239097E-3</v>
      </c>
      <c r="AM99" s="318">
        <v>3.6090828542724479E-3</v>
      </c>
      <c r="AN99" s="318">
        <v>4.0417013985087503E-3</v>
      </c>
      <c r="AO99" s="318">
        <v>2.5604190679111689E-3</v>
      </c>
      <c r="AP99" s="318">
        <v>4.1644564546796537E-3</v>
      </c>
      <c r="AQ99" s="318">
        <v>1.6797600964695929E-3</v>
      </c>
      <c r="AR99" s="318">
        <v>1.4065444308446469E-3</v>
      </c>
      <c r="AS99" s="318">
        <v>1.0007239087438558</v>
      </c>
      <c r="AT99" s="319">
        <v>7.2097880455859026E-4</v>
      </c>
    </row>
    <row r="100" spans="2:46" ht="15.5" customHeight="1" thickBot="1" x14ac:dyDescent="0.4">
      <c r="B100" s="38" t="s">
        <v>75</v>
      </c>
      <c r="C100" s="168" t="s">
        <v>245</v>
      </c>
      <c r="D100" s="320">
        <v>1.5666105306140373E-3</v>
      </c>
      <c r="E100" s="321">
        <v>3.0570907280669046E-4</v>
      </c>
      <c r="F100" s="321">
        <v>2.3315374710961563E-3</v>
      </c>
      <c r="G100" s="321">
        <v>7.5701410563284676E-5</v>
      </c>
      <c r="H100" s="321">
        <v>1.2494052567982342E-3</v>
      </c>
      <c r="I100" s="321">
        <v>3.5447360908855477E-4</v>
      </c>
      <c r="J100" s="321">
        <v>1.2187659767953841E-3</v>
      </c>
      <c r="K100" s="321">
        <v>4.6895629207676059E-4</v>
      </c>
      <c r="L100" s="321">
        <v>2.2451350342691693E-4</v>
      </c>
      <c r="M100" s="321">
        <v>1.8521387381407373E-3</v>
      </c>
      <c r="N100" s="321">
        <v>1.9330943639358634E-3</v>
      </c>
      <c r="O100" s="321">
        <v>4.3799913978200352E-4</v>
      </c>
      <c r="P100" s="321">
        <v>2.7187078998635438E-3</v>
      </c>
      <c r="Q100" s="321">
        <v>3.6022486656546787E-3</v>
      </c>
      <c r="R100" s="321">
        <v>1.0287471240242043E-3</v>
      </c>
      <c r="S100" s="321">
        <v>3.1322725663395323E-3</v>
      </c>
      <c r="T100" s="321">
        <v>1.4465848669392711E-3</v>
      </c>
      <c r="U100" s="321">
        <v>1.5143424351537712E-3</v>
      </c>
      <c r="V100" s="321">
        <v>9.4686190588102873E-4</v>
      </c>
      <c r="W100" s="321">
        <v>5.4792533094050232E-4</v>
      </c>
      <c r="X100" s="321">
        <v>1.6362642752559677E-3</v>
      </c>
      <c r="Y100" s="321">
        <v>1.4555682895340069E-4</v>
      </c>
      <c r="Z100" s="321">
        <v>1.3520196189659784E-3</v>
      </c>
      <c r="AA100" s="321">
        <v>6.8259267048910942E-4</v>
      </c>
      <c r="AB100" s="321">
        <v>3.2718864548956128E-3</v>
      </c>
      <c r="AC100" s="321">
        <v>1.0339728989244639E-3</v>
      </c>
      <c r="AD100" s="321">
        <v>8.2285293072411735E-3</v>
      </c>
      <c r="AE100" s="321">
        <v>3.4821592754744092E-3</v>
      </c>
      <c r="AF100" s="321">
        <v>1.8492742200969775E-2</v>
      </c>
      <c r="AG100" s="321">
        <v>1.0790966925655883E-2</v>
      </c>
      <c r="AH100" s="321">
        <v>5.3406347469888947E-3</v>
      </c>
      <c r="AI100" s="321">
        <v>3.3377228131350515E-3</v>
      </c>
      <c r="AJ100" s="321">
        <v>4.7491860144870781E-3</v>
      </c>
      <c r="AK100" s="321">
        <v>5.9626442758476733E-3</v>
      </c>
      <c r="AL100" s="321">
        <v>2.946162309988606E-3</v>
      </c>
      <c r="AM100" s="321">
        <v>5.4616253916631935E-3</v>
      </c>
      <c r="AN100" s="321">
        <v>6.2575151615295414E-3</v>
      </c>
      <c r="AO100" s="321">
        <v>3.498443916633415E-3</v>
      </c>
      <c r="AP100" s="321">
        <v>2.8311228156057055E-3</v>
      </c>
      <c r="AQ100" s="321">
        <v>2.3090339086084227E-3</v>
      </c>
      <c r="AR100" s="321">
        <v>2.3909973018967751E-3</v>
      </c>
      <c r="AS100" s="321">
        <v>2.5800470676776641E-3</v>
      </c>
      <c r="AT100" s="322">
        <v>0.45529052961760019</v>
      </c>
    </row>
  </sheetData>
  <mergeCells count="2">
    <mergeCell ref="B5:C6"/>
    <mergeCell ref="B56:C57"/>
  </mergeCells>
  <phoneticPr fontId="10"/>
  <pageMargins left="0.25" right="0.25" top="0.75" bottom="0.75" header="0.3" footer="0.3"/>
  <pageSetup paperSize="8" scale="3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M50"/>
  <sheetViews>
    <sheetView zoomScale="90" zoomScaleNormal="90" workbookViewId="0"/>
  </sheetViews>
  <sheetFormatPr defaultColWidth="8.81640625" defaultRowHeight="16" customHeight="1" x14ac:dyDescent="0.2"/>
  <cols>
    <col min="1" max="1" width="5.1796875" style="57" customWidth="1"/>
    <col min="2" max="2" width="6.453125" style="37" customWidth="1"/>
    <col min="3" max="3" width="24.1796875" style="37" customWidth="1"/>
    <col min="4" max="13" width="11.6328125" style="37" customWidth="1"/>
    <col min="14" max="16384" width="8.81640625" style="37"/>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59"/>
    </row>
    <row r="6" spans="1:13" ht="43.5" customHeight="1" thickBot="1" x14ac:dyDescent="0.25">
      <c r="B6" s="795" t="s">
        <v>275</v>
      </c>
      <c r="C6" s="796"/>
      <c r="D6" s="55" t="s">
        <v>121</v>
      </c>
      <c r="E6" s="52" t="s">
        <v>122</v>
      </c>
      <c r="F6" s="52" t="s">
        <v>123</v>
      </c>
      <c r="G6" s="52" t="s">
        <v>172</v>
      </c>
      <c r="H6" s="53" t="s">
        <v>125</v>
      </c>
      <c r="I6" s="53" t="s">
        <v>124</v>
      </c>
      <c r="J6" s="53" t="s">
        <v>164</v>
      </c>
      <c r="K6" s="53" t="s">
        <v>165</v>
      </c>
      <c r="L6" s="53" t="s">
        <v>166</v>
      </c>
      <c r="M6" s="54" t="s">
        <v>167</v>
      </c>
    </row>
    <row r="7" spans="1:13" ht="16" customHeight="1" x14ac:dyDescent="0.3">
      <c r="A7" s="63">
        <v>1</v>
      </c>
      <c r="B7" s="184" t="s">
        <v>39</v>
      </c>
      <c r="C7" s="167" t="s">
        <v>227</v>
      </c>
      <c r="D7" s="172">
        <v>87096</v>
      </c>
      <c r="E7" s="173">
        <v>27946</v>
      </c>
      <c r="F7" s="173">
        <v>45756</v>
      </c>
      <c r="G7" s="174">
        <v>13394</v>
      </c>
      <c r="H7" s="173">
        <v>1668</v>
      </c>
      <c r="I7" s="174">
        <v>11726</v>
      </c>
      <c r="J7" s="174">
        <v>9612</v>
      </c>
      <c r="K7" s="173">
        <v>4056</v>
      </c>
      <c r="L7" s="173">
        <v>5556</v>
      </c>
      <c r="M7" s="175">
        <v>2114</v>
      </c>
    </row>
    <row r="8" spans="1:13" ht="16" customHeight="1" x14ac:dyDescent="0.3">
      <c r="A8" s="63">
        <v>2</v>
      </c>
      <c r="B8" s="184" t="s">
        <v>228</v>
      </c>
      <c r="C8" s="167" t="s">
        <v>229</v>
      </c>
      <c r="D8" s="176">
        <v>1719</v>
      </c>
      <c r="E8" s="177">
        <v>738</v>
      </c>
      <c r="F8" s="177">
        <v>389</v>
      </c>
      <c r="G8" s="177">
        <v>592</v>
      </c>
      <c r="H8" s="177">
        <v>55</v>
      </c>
      <c r="I8" s="177">
        <v>537</v>
      </c>
      <c r="J8" s="177">
        <v>488</v>
      </c>
      <c r="K8" s="177">
        <v>353</v>
      </c>
      <c r="L8" s="177">
        <v>135</v>
      </c>
      <c r="M8" s="178">
        <v>49</v>
      </c>
    </row>
    <row r="9" spans="1:13" ht="16" customHeight="1" x14ac:dyDescent="0.3">
      <c r="A9" s="63">
        <v>3</v>
      </c>
      <c r="B9" s="184" t="s">
        <v>230</v>
      </c>
      <c r="C9" s="167" t="s">
        <v>231</v>
      </c>
      <c r="D9" s="176">
        <v>4080</v>
      </c>
      <c r="E9" s="177">
        <v>1764</v>
      </c>
      <c r="F9" s="177">
        <v>1086</v>
      </c>
      <c r="G9" s="177">
        <v>1230</v>
      </c>
      <c r="H9" s="177">
        <v>112</v>
      </c>
      <c r="I9" s="177">
        <v>1118</v>
      </c>
      <c r="J9" s="177">
        <v>885</v>
      </c>
      <c r="K9" s="177">
        <v>562</v>
      </c>
      <c r="L9" s="177">
        <v>323</v>
      </c>
      <c r="M9" s="178">
        <v>233</v>
      </c>
    </row>
    <row r="10" spans="1:13" ht="16" customHeight="1" x14ac:dyDescent="0.3">
      <c r="A10" s="63">
        <v>4</v>
      </c>
      <c r="B10" s="184" t="s">
        <v>40</v>
      </c>
      <c r="C10" s="167" t="s">
        <v>93</v>
      </c>
      <c r="D10" s="176">
        <v>857</v>
      </c>
      <c r="E10" s="177">
        <v>22</v>
      </c>
      <c r="F10" s="177">
        <v>15</v>
      </c>
      <c r="G10" s="177">
        <v>820</v>
      </c>
      <c r="H10" s="177">
        <v>169</v>
      </c>
      <c r="I10" s="177">
        <v>651</v>
      </c>
      <c r="J10" s="177">
        <v>628</v>
      </c>
      <c r="K10" s="177">
        <v>571</v>
      </c>
      <c r="L10" s="177">
        <v>57</v>
      </c>
      <c r="M10" s="178">
        <v>23</v>
      </c>
    </row>
    <row r="11" spans="1:13" ht="16" customHeight="1" x14ac:dyDescent="0.3">
      <c r="A11" s="63">
        <v>5</v>
      </c>
      <c r="B11" s="184" t="s">
        <v>41</v>
      </c>
      <c r="C11" s="167" t="s">
        <v>94</v>
      </c>
      <c r="D11" s="176">
        <v>79115</v>
      </c>
      <c r="E11" s="177">
        <v>1578</v>
      </c>
      <c r="F11" s="177">
        <v>701</v>
      </c>
      <c r="G11" s="177">
        <v>76836</v>
      </c>
      <c r="H11" s="177">
        <v>3357</v>
      </c>
      <c r="I11" s="177">
        <v>73479</v>
      </c>
      <c r="J11" s="177">
        <v>71232</v>
      </c>
      <c r="K11" s="177">
        <v>32917</v>
      </c>
      <c r="L11" s="177">
        <v>38315</v>
      </c>
      <c r="M11" s="178">
        <v>2247</v>
      </c>
    </row>
    <row r="12" spans="1:13" ht="16" customHeight="1" x14ac:dyDescent="0.3">
      <c r="A12" s="63">
        <v>6</v>
      </c>
      <c r="B12" s="184" t="s">
        <v>42</v>
      </c>
      <c r="C12" s="167" t="s">
        <v>95</v>
      </c>
      <c r="D12" s="176">
        <v>32231</v>
      </c>
      <c r="E12" s="177">
        <v>6881</v>
      </c>
      <c r="F12" s="177">
        <v>2949</v>
      </c>
      <c r="G12" s="177">
        <v>22401</v>
      </c>
      <c r="H12" s="177">
        <v>2745</v>
      </c>
      <c r="I12" s="177">
        <v>19656</v>
      </c>
      <c r="J12" s="177">
        <v>19225</v>
      </c>
      <c r="K12" s="177">
        <v>12767</v>
      </c>
      <c r="L12" s="177">
        <v>6458</v>
      </c>
      <c r="M12" s="178">
        <v>431</v>
      </c>
    </row>
    <row r="13" spans="1:13" ht="16" customHeight="1" x14ac:dyDescent="0.3">
      <c r="A13" s="63">
        <v>7</v>
      </c>
      <c r="B13" s="184" t="s">
        <v>43</v>
      </c>
      <c r="C13" s="167" t="s">
        <v>96</v>
      </c>
      <c r="D13" s="176">
        <v>36603</v>
      </c>
      <c r="E13" s="177">
        <v>4368</v>
      </c>
      <c r="F13" s="177">
        <v>1208</v>
      </c>
      <c r="G13" s="177">
        <v>31027</v>
      </c>
      <c r="H13" s="177">
        <v>3322</v>
      </c>
      <c r="I13" s="177">
        <v>27705</v>
      </c>
      <c r="J13" s="177">
        <v>27425</v>
      </c>
      <c r="K13" s="177">
        <v>20255</v>
      </c>
      <c r="L13" s="177">
        <v>7170</v>
      </c>
      <c r="M13" s="178">
        <v>280</v>
      </c>
    </row>
    <row r="14" spans="1:13" ht="16" customHeight="1" x14ac:dyDescent="0.3">
      <c r="A14" s="63">
        <v>8</v>
      </c>
      <c r="B14" s="184" t="s">
        <v>44</v>
      </c>
      <c r="C14" s="167" t="s">
        <v>97</v>
      </c>
      <c r="D14" s="176">
        <v>15828</v>
      </c>
      <c r="E14" s="177">
        <v>38</v>
      </c>
      <c r="F14" s="177">
        <v>12</v>
      </c>
      <c r="G14" s="177">
        <v>15778</v>
      </c>
      <c r="H14" s="177">
        <v>444</v>
      </c>
      <c r="I14" s="177">
        <v>15334</v>
      </c>
      <c r="J14" s="177">
        <v>15252</v>
      </c>
      <c r="K14" s="177">
        <v>12971</v>
      </c>
      <c r="L14" s="177">
        <v>2281</v>
      </c>
      <c r="M14" s="178">
        <v>82</v>
      </c>
    </row>
    <row r="15" spans="1:13" ht="16" customHeight="1" x14ac:dyDescent="0.3">
      <c r="A15" s="63">
        <v>9</v>
      </c>
      <c r="B15" s="184" t="s">
        <v>45</v>
      </c>
      <c r="C15" s="167" t="s">
        <v>98</v>
      </c>
      <c r="D15" s="176">
        <v>962</v>
      </c>
      <c r="E15" s="177">
        <v>0</v>
      </c>
      <c r="F15" s="177">
        <v>0</v>
      </c>
      <c r="G15" s="177">
        <v>962</v>
      </c>
      <c r="H15" s="177">
        <v>61</v>
      </c>
      <c r="I15" s="177">
        <v>901</v>
      </c>
      <c r="J15" s="177">
        <v>895</v>
      </c>
      <c r="K15" s="177">
        <v>736</v>
      </c>
      <c r="L15" s="177">
        <v>159</v>
      </c>
      <c r="M15" s="178">
        <v>6</v>
      </c>
    </row>
    <row r="16" spans="1:13" ht="16" customHeight="1" x14ac:dyDescent="0.3">
      <c r="A16" s="63">
        <v>10</v>
      </c>
      <c r="B16" s="184" t="s">
        <v>46</v>
      </c>
      <c r="C16" s="167" t="s">
        <v>232</v>
      </c>
      <c r="D16" s="176">
        <v>68217</v>
      </c>
      <c r="E16" s="177">
        <v>2379</v>
      </c>
      <c r="F16" s="177">
        <v>542</v>
      </c>
      <c r="G16" s="177">
        <v>65296</v>
      </c>
      <c r="H16" s="177">
        <v>4223</v>
      </c>
      <c r="I16" s="177">
        <v>61073</v>
      </c>
      <c r="J16" s="177">
        <v>60236</v>
      </c>
      <c r="K16" s="177">
        <v>42334</v>
      </c>
      <c r="L16" s="177">
        <v>17902</v>
      </c>
      <c r="M16" s="178">
        <v>837</v>
      </c>
    </row>
    <row r="17" spans="1:13" ht="16" customHeight="1" x14ac:dyDescent="0.3">
      <c r="A17" s="63">
        <v>11</v>
      </c>
      <c r="B17" s="184" t="s">
        <v>233</v>
      </c>
      <c r="C17" s="167" t="s">
        <v>234</v>
      </c>
      <c r="D17" s="176">
        <v>15557</v>
      </c>
      <c r="E17" s="177">
        <v>751</v>
      </c>
      <c r="F17" s="177">
        <v>162</v>
      </c>
      <c r="G17" s="177">
        <v>14644</v>
      </c>
      <c r="H17" s="177">
        <v>620</v>
      </c>
      <c r="I17" s="177">
        <v>14024</v>
      </c>
      <c r="J17" s="177">
        <v>13653</v>
      </c>
      <c r="K17" s="177">
        <v>10177</v>
      </c>
      <c r="L17" s="177">
        <v>3476</v>
      </c>
      <c r="M17" s="178">
        <v>371</v>
      </c>
    </row>
    <row r="18" spans="1:13" ht="16" customHeight="1" x14ac:dyDescent="0.3">
      <c r="A18" s="63">
        <v>12</v>
      </c>
      <c r="B18" s="184" t="s">
        <v>235</v>
      </c>
      <c r="C18" s="167" t="s">
        <v>236</v>
      </c>
      <c r="D18" s="176">
        <v>14876</v>
      </c>
      <c r="E18" s="177">
        <v>2628</v>
      </c>
      <c r="F18" s="177">
        <v>992</v>
      </c>
      <c r="G18" s="177">
        <v>11256</v>
      </c>
      <c r="H18" s="177">
        <v>817</v>
      </c>
      <c r="I18" s="177">
        <v>10439</v>
      </c>
      <c r="J18" s="177">
        <v>10379</v>
      </c>
      <c r="K18" s="177">
        <v>7945</v>
      </c>
      <c r="L18" s="177">
        <v>2434</v>
      </c>
      <c r="M18" s="178">
        <v>60</v>
      </c>
    </row>
    <row r="19" spans="1:13" ht="16" customHeight="1" x14ac:dyDescent="0.3">
      <c r="A19" s="63">
        <v>13</v>
      </c>
      <c r="B19" s="184" t="s">
        <v>47</v>
      </c>
      <c r="C19" s="167" t="s">
        <v>237</v>
      </c>
      <c r="D19" s="176">
        <v>19278</v>
      </c>
      <c r="E19" s="177">
        <v>858</v>
      </c>
      <c r="F19" s="177">
        <v>236</v>
      </c>
      <c r="G19" s="177">
        <v>18184</v>
      </c>
      <c r="H19" s="177">
        <v>1277</v>
      </c>
      <c r="I19" s="177">
        <v>16907</v>
      </c>
      <c r="J19" s="177">
        <v>16776</v>
      </c>
      <c r="K19" s="177">
        <v>14370</v>
      </c>
      <c r="L19" s="177">
        <v>2406</v>
      </c>
      <c r="M19" s="178">
        <v>131</v>
      </c>
    </row>
    <row r="20" spans="1:13" ht="16" customHeight="1" x14ac:dyDescent="0.3">
      <c r="A20" s="63">
        <v>14</v>
      </c>
      <c r="B20" s="184" t="s">
        <v>48</v>
      </c>
      <c r="C20" s="167" t="s">
        <v>99</v>
      </c>
      <c r="D20" s="176">
        <v>34683</v>
      </c>
      <c r="E20" s="177">
        <v>813</v>
      </c>
      <c r="F20" s="177">
        <v>216</v>
      </c>
      <c r="G20" s="177">
        <v>33654</v>
      </c>
      <c r="H20" s="177">
        <v>1471</v>
      </c>
      <c r="I20" s="177">
        <v>32183</v>
      </c>
      <c r="J20" s="177">
        <v>32013</v>
      </c>
      <c r="K20" s="177">
        <v>29618</v>
      </c>
      <c r="L20" s="177">
        <v>2395</v>
      </c>
      <c r="M20" s="178">
        <v>170</v>
      </c>
    </row>
    <row r="21" spans="1:13" ht="16" customHeight="1" x14ac:dyDescent="0.3">
      <c r="A21" s="63">
        <v>15</v>
      </c>
      <c r="B21" s="184" t="s">
        <v>49</v>
      </c>
      <c r="C21" s="167" t="s">
        <v>100</v>
      </c>
      <c r="D21" s="176">
        <v>10546</v>
      </c>
      <c r="E21" s="177">
        <v>485</v>
      </c>
      <c r="F21" s="177">
        <v>135</v>
      </c>
      <c r="G21" s="177">
        <v>9926</v>
      </c>
      <c r="H21" s="177">
        <v>516</v>
      </c>
      <c r="I21" s="177">
        <v>9410</v>
      </c>
      <c r="J21" s="177">
        <v>9303</v>
      </c>
      <c r="K21" s="177">
        <v>8033</v>
      </c>
      <c r="L21" s="177">
        <v>1270</v>
      </c>
      <c r="M21" s="178">
        <v>107</v>
      </c>
    </row>
    <row r="22" spans="1:13" ht="16" customHeight="1" x14ac:dyDescent="0.3">
      <c r="A22" s="63">
        <v>16</v>
      </c>
      <c r="B22" s="184" t="s">
        <v>50</v>
      </c>
      <c r="C22" s="167" t="s">
        <v>101</v>
      </c>
      <c r="D22" s="176">
        <v>80754</v>
      </c>
      <c r="E22" s="177">
        <v>5401</v>
      </c>
      <c r="F22" s="177">
        <v>1153</v>
      </c>
      <c r="G22" s="177">
        <v>74200</v>
      </c>
      <c r="H22" s="177">
        <v>7698</v>
      </c>
      <c r="I22" s="177">
        <v>66502</v>
      </c>
      <c r="J22" s="177">
        <v>65467</v>
      </c>
      <c r="K22" s="177">
        <v>52494</v>
      </c>
      <c r="L22" s="177">
        <v>12973</v>
      </c>
      <c r="M22" s="178">
        <v>1035</v>
      </c>
    </row>
    <row r="23" spans="1:13" ht="16" customHeight="1" x14ac:dyDescent="0.3">
      <c r="A23" s="63">
        <v>17</v>
      </c>
      <c r="B23" s="184" t="s">
        <v>51</v>
      </c>
      <c r="C23" s="167" t="s">
        <v>1</v>
      </c>
      <c r="D23" s="176">
        <v>34755</v>
      </c>
      <c r="E23" s="177">
        <v>932</v>
      </c>
      <c r="F23" s="177">
        <v>157</v>
      </c>
      <c r="G23" s="177">
        <v>33666</v>
      </c>
      <c r="H23" s="177">
        <v>2143</v>
      </c>
      <c r="I23" s="177">
        <v>31523</v>
      </c>
      <c r="J23" s="177">
        <v>31232</v>
      </c>
      <c r="K23" s="177">
        <v>26139</v>
      </c>
      <c r="L23" s="177">
        <v>5093</v>
      </c>
      <c r="M23" s="178">
        <v>291</v>
      </c>
    </row>
    <row r="24" spans="1:13" ht="16" customHeight="1" x14ac:dyDescent="0.3">
      <c r="A24" s="63">
        <v>18</v>
      </c>
      <c r="B24" s="184" t="s">
        <v>52</v>
      </c>
      <c r="C24" s="167" t="s">
        <v>2</v>
      </c>
      <c r="D24" s="176">
        <v>84505</v>
      </c>
      <c r="E24" s="177">
        <v>4098</v>
      </c>
      <c r="F24" s="177">
        <v>819</v>
      </c>
      <c r="G24" s="177">
        <v>79588</v>
      </c>
      <c r="H24" s="177">
        <v>7835</v>
      </c>
      <c r="I24" s="177">
        <v>71753</v>
      </c>
      <c r="J24" s="177">
        <v>71061</v>
      </c>
      <c r="K24" s="177">
        <v>61743</v>
      </c>
      <c r="L24" s="177">
        <v>9318</v>
      </c>
      <c r="M24" s="178">
        <v>692</v>
      </c>
    </row>
    <row r="25" spans="1:13" ht="16" customHeight="1" x14ac:dyDescent="0.3">
      <c r="A25" s="63">
        <v>19</v>
      </c>
      <c r="B25" s="184" t="s">
        <v>53</v>
      </c>
      <c r="C25" s="167" t="s">
        <v>3</v>
      </c>
      <c r="D25" s="176">
        <v>18144</v>
      </c>
      <c r="E25" s="177">
        <v>275</v>
      </c>
      <c r="F25" s="177">
        <v>85</v>
      </c>
      <c r="G25" s="177">
        <v>17784</v>
      </c>
      <c r="H25" s="177">
        <v>1006</v>
      </c>
      <c r="I25" s="177">
        <v>16778</v>
      </c>
      <c r="J25" s="177">
        <v>16605</v>
      </c>
      <c r="K25" s="177">
        <v>12660</v>
      </c>
      <c r="L25" s="177">
        <v>3945</v>
      </c>
      <c r="M25" s="178">
        <v>173</v>
      </c>
    </row>
    <row r="26" spans="1:13" ht="16" customHeight="1" x14ac:dyDescent="0.3">
      <c r="A26" s="63">
        <v>20</v>
      </c>
      <c r="B26" s="184" t="s">
        <v>54</v>
      </c>
      <c r="C26" s="167" t="s">
        <v>102</v>
      </c>
      <c r="D26" s="176">
        <v>12418</v>
      </c>
      <c r="E26" s="177">
        <v>172</v>
      </c>
      <c r="F26" s="177">
        <v>43</v>
      </c>
      <c r="G26" s="177">
        <v>12203</v>
      </c>
      <c r="H26" s="177">
        <v>437</v>
      </c>
      <c r="I26" s="177">
        <v>11766</v>
      </c>
      <c r="J26" s="177">
        <v>11593</v>
      </c>
      <c r="K26" s="177">
        <v>8912</v>
      </c>
      <c r="L26" s="177">
        <v>2681</v>
      </c>
      <c r="M26" s="178">
        <v>173</v>
      </c>
    </row>
    <row r="27" spans="1:13" ht="16" customHeight="1" x14ac:dyDescent="0.3">
      <c r="A27" s="63">
        <v>21</v>
      </c>
      <c r="B27" s="184" t="s">
        <v>55</v>
      </c>
      <c r="C27" s="167" t="s">
        <v>103</v>
      </c>
      <c r="D27" s="176">
        <v>53418</v>
      </c>
      <c r="E27" s="177">
        <v>1185</v>
      </c>
      <c r="F27" s="177">
        <v>326</v>
      </c>
      <c r="G27" s="177">
        <v>51907</v>
      </c>
      <c r="H27" s="177">
        <v>2066</v>
      </c>
      <c r="I27" s="177">
        <v>49841</v>
      </c>
      <c r="J27" s="177">
        <v>49463</v>
      </c>
      <c r="K27" s="177">
        <v>39070</v>
      </c>
      <c r="L27" s="177">
        <v>10393</v>
      </c>
      <c r="M27" s="178">
        <v>378</v>
      </c>
    </row>
    <row r="28" spans="1:13" ht="16" customHeight="1" x14ac:dyDescent="0.3">
      <c r="A28" s="63">
        <v>22</v>
      </c>
      <c r="B28" s="184" t="s">
        <v>56</v>
      </c>
      <c r="C28" s="167" t="s">
        <v>126</v>
      </c>
      <c r="D28" s="176">
        <v>8010</v>
      </c>
      <c r="E28" s="177">
        <v>20</v>
      </c>
      <c r="F28" s="177">
        <v>4</v>
      </c>
      <c r="G28" s="177">
        <v>7986</v>
      </c>
      <c r="H28" s="177">
        <v>113</v>
      </c>
      <c r="I28" s="177">
        <v>7873</v>
      </c>
      <c r="J28" s="177">
        <v>7861</v>
      </c>
      <c r="K28" s="177">
        <v>6568</v>
      </c>
      <c r="L28" s="177">
        <v>1293</v>
      </c>
      <c r="M28" s="178">
        <v>12</v>
      </c>
    </row>
    <row r="29" spans="1:13" ht="16" customHeight="1" x14ac:dyDescent="0.3">
      <c r="A29" s="63">
        <v>23</v>
      </c>
      <c r="B29" s="184" t="s">
        <v>57</v>
      </c>
      <c r="C29" s="167" t="s">
        <v>238</v>
      </c>
      <c r="D29" s="176">
        <v>275578</v>
      </c>
      <c r="E29" s="177">
        <v>1648</v>
      </c>
      <c r="F29" s="177">
        <v>364</v>
      </c>
      <c r="G29" s="177">
        <v>273566</v>
      </c>
      <c r="H29" s="177">
        <v>3342</v>
      </c>
      <c r="I29" s="177">
        <v>270224</v>
      </c>
      <c r="J29" s="177">
        <v>268500</v>
      </c>
      <c r="K29" s="177">
        <v>240139</v>
      </c>
      <c r="L29" s="177">
        <v>28361</v>
      </c>
      <c r="M29" s="178">
        <v>1724</v>
      </c>
    </row>
    <row r="30" spans="1:13" ht="16" customHeight="1" x14ac:dyDescent="0.3">
      <c r="A30" s="63">
        <v>24</v>
      </c>
      <c r="B30" s="184" t="s">
        <v>239</v>
      </c>
      <c r="C30" s="167" t="s">
        <v>240</v>
      </c>
      <c r="D30" s="176">
        <v>15099</v>
      </c>
      <c r="E30" s="177">
        <v>2</v>
      </c>
      <c r="F30" s="177">
        <v>0</v>
      </c>
      <c r="G30" s="177">
        <v>15097</v>
      </c>
      <c r="H30" s="177">
        <v>156</v>
      </c>
      <c r="I30" s="177">
        <v>14941</v>
      </c>
      <c r="J30" s="177">
        <v>14919</v>
      </c>
      <c r="K30" s="177">
        <v>13244</v>
      </c>
      <c r="L30" s="177">
        <v>1675</v>
      </c>
      <c r="M30" s="178">
        <v>22</v>
      </c>
    </row>
    <row r="31" spans="1:13" ht="16" customHeight="1" x14ac:dyDescent="0.3">
      <c r="A31" s="63">
        <v>25</v>
      </c>
      <c r="B31" s="184" t="s">
        <v>241</v>
      </c>
      <c r="C31" s="167" t="s">
        <v>242</v>
      </c>
      <c r="D31" s="176">
        <v>15874</v>
      </c>
      <c r="E31" s="177">
        <v>193</v>
      </c>
      <c r="F31" s="177">
        <v>35</v>
      </c>
      <c r="G31" s="177">
        <v>15646</v>
      </c>
      <c r="H31" s="177">
        <v>491</v>
      </c>
      <c r="I31" s="177">
        <v>15155</v>
      </c>
      <c r="J31" s="177">
        <v>15090</v>
      </c>
      <c r="K31" s="177">
        <v>13519</v>
      </c>
      <c r="L31" s="177">
        <v>1571</v>
      </c>
      <c r="M31" s="178">
        <v>65</v>
      </c>
    </row>
    <row r="32" spans="1:13" ht="16" customHeight="1" x14ac:dyDescent="0.3">
      <c r="A32" s="63">
        <v>26</v>
      </c>
      <c r="B32" s="184" t="s">
        <v>58</v>
      </c>
      <c r="C32" s="167" t="s">
        <v>4</v>
      </c>
      <c r="D32" s="176">
        <v>44665</v>
      </c>
      <c r="E32" s="177">
        <v>5017</v>
      </c>
      <c r="F32" s="177">
        <v>1373</v>
      </c>
      <c r="G32" s="177">
        <v>38275</v>
      </c>
      <c r="H32" s="177">
        <v>4747</v>
      </c>
      <c r="I32" s="177">
        <v>33528</v>
      </c>
      <c r="J32" s="177">
        <v>32839</v>
      </c>
      <c r="K32" s="177">
        <v>25564</v>
      </c>
      <c r="L32" s="177">
        <v>7275</v>
      </c>
      <c r="M32" s="178">
        <v>689</v>
      </c>
    </row>
    <row r="33" spans="1:13" ht="16" customHeight="1" x14ac:dyDescent="0.3">
      <c r="A33" s="63">
        <v>27</v>
      </c>
      <c r="B33" s="184" t="s">
        <v>59</v>
      </c>
      <c r="C33" s="167" t="s">
        <v>104</v>
      </c>
      <c r="D33" s="176">
        <v>281712</v>
      </c>
      <c r="E33" s="177">
        <v>22926</v>
      </c>
      <c r="F33" s="177">
        <v>6558</v>
      </c>
      <c r="G33" s="177">
        <v>252228</v>
      </c>
      <c r="H33" s="177">
        <v>40702</v>
      </c>
      <c r="I33" s="177">
        <v>211526</v>
      </c>
      <c r="J33" s="177">
        <v>202678</v>
      </c>
      <c r="K33" s="177">
        <v>174533</v>
      </c>
      <c r="L33" s="177">
        <v>28145</v>
      </c>
      <c r="M33" s="178">
        <v>8848</v>
      </c>
    </row>
    <row r="34" spans="1:13" ht="16" customHeight="1" x14ac:dyDescent="0.3">
      <c r="A34" s="63">
        <v>28</v>
      </c>
      <c r="B34" s="184" t="s">
        <v>60</v>
      </c>
      <c r="C34" s="167" t="s">
        <v>243</v>
      </c>
      <c r="D34" s="176">
        <v>16448</v>
      </c>
      <c r="E34" s="177">
        <v>0</v>
      </c>
      <c r="F34" s="177">
        <v>0</v>
      </c>
      <c r="G34" s="177">
        <v>16448</v>
      </c>
      <c r="H34" s="177">
        <v>219</v>
      </c>
      <c r="I34" s="177">
        <v>16229</v>
      </c>
      <c r="J34" s="177">
        <v>16201</v>
      </c>
      <c r="K34" s="177">
        <v>15277</v>
      </c>
      <c r="L34" s="177">
        <v>924</v>
      </c>
      <c r="M34" s="178">
        <v>28</v>
      </c>
    </row>
    <row r="35" spans="1:13" ht="16" customHeight="1" x14ac:dyDescent="0.3">
      <c r="A35" s="63">
        <v>29</v>
      </c>
      <c r="B35" s="184" t="s">
        <v>61</v>
      </c>
      <c r="C35" s="167" t="s">
        <v>5</v>
      </c>
      <c r="D35" s="176">
        <v>6111</v>
      </c>
      <c r="E35" s="177">
        <v>0</v>
      </c>
      <c r="F35" s="177">
        <v>0</v>
      </c>
      <c r="G35" s="177">
        <v>6111</v>
      </c>
      <c r="H35" s="177">
        <v>7</v>
      </c>
      <c r="I35" s="177">
        <v>6104</v>
      </c>
      <c r="J35" s="177">
        <v>6071</v>
      </c>
      <c r="K35" s="177">
        <v>5384</v>
      </c>
      <c r="L35" s="177">
        <v>687</v>
      </c>
      <c r="M35" s="178">
        <v>33</v>
      </c>
    </row>
    <row r="36" spans="1:13" ht="16" customHeight="1" x14ac:dyDescent="0.3">
      <c r="A36" s="63">
        <v>30</v>
      </c>
      <c r="B36" s="184" t="s">
        <v>62</v>
      </c>
      <c r="C36" s="167" t="s">
        <v>6</v>
      </c>
      <c r="D36" s="176">
        <v>26544</v>
      </c>
      <c r="E36" s="177">
        <v>563</v>
      </c>
      <c r="F36" s="177">
        <v>137</v>
      </c>
      <c r="G36" s="177">
        <v>25844</v>
      </c>
      <c r="H36" s="177">
        <v>1938</v>
      </c>
      <c r="I36" s="177">
        <v>23906</v>
      </c>
      <c r="J36" s="177">
        <v>23544</v>
      </c>
      <c r="K36" s="177">
        <v>18677</v>
      </c>
      <c r="L36" s="177">
        <v>4867</v>
      </c>
      <c r="M36" s="178">
        <v>362</v>
      </c>
    </row>
    <row r="37" spans="1:13" ht="16" customHeight="1" x14ac:dyDescent="0.3">
      <c r="A37" s="63">
        <v>31</v>
      </c>
      <c r="B37" s="184" t="s">
        <v>63</v>
      </c>
      <c r="C37" s="167" t="s">
        <v>105</v>
      </c>
      <c r="D37" s="176">
        <v>661068</v>
      </c>
      <c r="E37" s="177">
        <v>26799</v>
      </c>
      <c r="F37" s="177">
        <v>11454</v>
      </c>
      <c r="G37" s="177">
        <v>622815</v>
      </c>
      <c r="H37" s="177">
        <v>39326</v>
      </c>
      <c r="I37" s="177">
        <v>583489</v>
      </c>
      <c r="J37" s="177">
        <v>568782</v>
      </c>
      <c r="K37" s="177">
        <v>284935</v>
      </c>
      <c r="L37" s="177">
        <v>283847</v>
      </c>
      <c r="M37" s="178">
        <v>14707</v>
      </c>
    </row>
    <row r="38" spans="1:13" ht="16" customHeight="1" x14ac:dyDescent="0.3">
      <c r="A38" s="63">
        <v>32</v>
      </c>
      <c r="B38" s="184" t="s">
        <v>64</v>
      </c>
      <c r="C38" s="167" t="s">
        <v>7</v>
      </c>
      <c r="D38" s="176">
        <v>95409</v>
      </c>
      <c r="E38" s="177">
        <v>1990</v>
      </c>
      <c r="F38" s="177">
        <v>235</v>
      </c>
      <c r="G38" s="177">
        <v>93184</v>
      </c>
      <c r="H38" s="177">
        <v>2876</v>
      </c>
      <c r="I38" s="177">
        <v>90308</v>
      </c>
      <c r="J38" s="177">
        <v>89860</v>
      </c>
      <c r="K38" s="177">
        <v>72818</v>
      </c>
      <c r="L38" s="177">
        <v>17042</v>
      </c>
      <c r="M38" s="178">
        <v>448</v>
      </c>
    </row>
    <row r="39" spans="1:13" ht="16" customHeight="1" x14ac:dyDescent="0.3">
      <c r="A39" s="63">
        <v>33</v>
      </c>
      <c r="B39" s="184" t="s">
        <v>65</v>
      </c>
      <c r="C39" s="167" t="s">
        <v>106</v>
      </c>
      <c r="D39" s="176">
        <v>49119</v>
      </c>
      <c r="E39" s="177">
        <v>7738</v>
      </c>
      <c r="F39" s="177">
        <v>1750</v>
      </c>
      <c r="G39" s="177">
        <v>39631</v>
      </c>
      <c r="H39" s="177">
        <v>12803</v>
      </c>
      <c r="I39" s="177">
        <v>26828</v>
      </c>
      <c r="J39" s="177">
        <v>26057</v>
      </c>
      <c r="K39" s="177">
        <v>18406</v>
      </c>
      <c r="L39" s="177">
        <v>7651</v>
      </c>
      <c r="M39" s="178">
        <v>771</v>
      </c>
    </row>
    <row r="40" spans="1:13" ht="16" customHeight="1" x14ac:dyDescent="0.3">
      <c r="A40" s="63">
        <v>34</v>
      </c>
      <c r="B40" s="184" t="s">
        <v>66</v>
      </c>
      <c r="C40" s="167" t="s">
        <v>107</v>
      </c>
      <c r="D40" s="176">
        <v>228309</v>
      </c>
      <c r="E40" s="177">
        <v>6589</v>
      </c>
      <c r="F40" s="177">
        <v>1035</v>
      </c>
      <c r="G40" s="177">
        <v>220685</v>
      </c>
      <c r="H40" s="177">
        <v>8833</v>
      </c>
      <c r="I40" s="177">
        <v>211852</v>
      </c>
      <c r="J40" s="177">
        <v>207117</v>
      </c>
      <c r="K40" s="177">
        <v>154079</v>
      </c>
      <c r="L40" s="177">
        <v>53038</v>
      </c>
      <c r="M40" s="178">
        <v>4735</v>
      </c>
    </row>
    <row r="41" spans="1:13" ht="16" customHeight="1" x14ac:dyDescent="0.3">
      <c r="A41" s="63">
        <v>35</v>
      </c>
      <c r="B41" s="184" t="s">
        <v>67</v>
      </c>
      <c r="C41" s="167" t="s">
        <v>108</v>
      </c>
      <c r="D41" s="176">
        <v>81997</v>
      </c>
      <c r="E41" s="177">
        <v>2942</v>
      </c>
      <c r="F41" s="177">
        <v>192</v>
      </c>
      <c r="G41" s="177">
        <v>78863</v>
      </c>
      <c r="H41" s="177">
        <v>4134</v>
      </c>
      <c r="I41" s="177">
        <v>74729</v>
      </c>
      <c r="J41" s="177">
        <v>73570</v>
      </c>
      <c r="K41" s="177">
        <v>65414</v>
      </c>
      <c r="L41" s="177">
        <v>8156</v>
      </c>
      <c r="M41" s="178">
        <v>1159</v>
      </c>
    </row>
    <row r="42" spans="1:13" ht="16" customHeight="1" x14ac:dyDescent="0.3">
      <c r="A42" s="63">
        <v>36</v>
      </c>
      <c r="B42" s="184" t="s">
        <v>68</v>
      </c>
      <c r="C42" s="167" t="s">
        <v>8</v>
      </c>
      <c r="D42" s="176">
        <v>86188</v>
      </c>
      <c r="E42" s="177">
        <v>0</v>
      </c>
      <c r="F42" s="177">
        <v>0</v>
      </c>
      <c r="G42" s="177">
        <v>86188</v>
      </c>
      <c r="H42" s="177">
        <v>0</v>
      </c>
      <c r="I42" s="177">
        <v>86188</v>
      </c>
      <c r="J42" s="177">
        <v>85097</v>
      </c>
      <c r="K42" s="177">
        <v>72570</v>
      </c>
      <c r="L42" s="177">
        <v>12527</v>
      </c>
      <c r="M42" s="178">
        <v>1091</v>
      </c>
    </row>
    <row r="43" spans="1:13" ht="16" customHeight="1" x14ac:dyDescent="0.3">
      <c r="A43" s="63">
        <v>37</v>
      </c>
      <c r="B43" s="184" t="s">
        <v>69</v>
      </c>
      <c r="C43" s="167" t="s">
        <v>109</v>
      </c>
      <c r="D43" s="176">
        <v>180361</v>
      </c>
      <c r="E43" s="177">
        <v>402</v>
      </c>
      <c r="F43" s="177">
        <v>73</v>
      </c>
      <c r="G43" s="177">
        <v>179886</v>
      </c>
      <c r="H43" s="177">
        <v>1502</v>
      </c>
      <c r="I43" s="177">
        <v>178384</v>
      </c>
      <c r="J43" s="177">
        <v>174055</v>
      </c>
      <c r="K43" s="177">
        <v>119604</v>
      </c>
      <c r="L43" s="177">
        <v>54451</v>
      </c>
      <c r="M43" s="178">
        <v>4329</v>
      </c>
    </row>
    <row r="44" spans="1:13" ht="16" customHeight="1" x14ac:dyDescent="0.3">
      <c r="A44" s="63">
        <v>38</v>
      </c>
      <c r="B44" s="184" t="s">
        <v>70</v>
      </c>
      <c r="C44" s="167" t="s">
        <v>110</v>
      </c>
      <c r="D44" s="176">
        <v>392646</v>
      </c>
      <c r="E44" s="177">
        <v>9920</v>
      </c>
      <c r="F44" s="177">
        <v>4041</v>
      </c>
      <c r="G44" s="177">
        <v>378685</v>
      </c>
      <c r="H44" s="177">
        <v>9892</v>
      </c>
      <c r="I44" s="177">
        <v>368793</v>
      </c>
      <c r="J44" s="177">
        <v>355593</v>
      </c>
      <c r="K44" s="177">
        <v>215499</v>
      </c>
      <c r="L44" s="177">
        <v>140094</v>
      </c>
      <c r="M44" s="178">
        <v>13200</v>
      </c>
    </row>
    <row r="45" spans="1:13" ht="16" customHeight="1" x14ac:dyDescent="0.3">
      <c r="A45" s="63">
        <v>39</v>
      </c>
      <c r="B45" s="184" t="s">
        <v>71</v>
      </c>
      <c r="C45" s="167" t="s">
        <v>127</v>
      </c>
      <c r="D45" s="176">
        <v>25481</v>
      </c>
      <c r="E45" s="177">
        <v>1041</v>
      </c>
      <c r="F45" s="177">
        <v>425</v>
      </c>
      <c r="G45" s="177">
        <v>24015</v>
      </c>
      <c r="H45" s="177">
        <v>5018</v>
      </c>
      <c r="I45" s="177">
        <v>18997</v>
      </c>
      <c r="J45" s="177">
        <v>17853</v>
      </c>
      <c r="K45" s="177">
        <v>12585</v>
      </c>
      <c r="L45" s="177">
        <v>5268</v>
      </c>
      <c r="M45" s="178">
        <v>1144</v>
      </c>
    </row>
    <row r="46" spans="1:13" ht="16" customHeight="1" x14ac:dyDescent="0.3">
      <c r="A46" s="63">
        <v>40</v>
      </c>
      <c r="B46" s="184" t="s">
        <v>72</v>
      </c>
      <c r="C46" s="167" t="s">
        <v>111</v>
      </c>
      <c r="D46" s="176">
        <v>460701</v>
      </c>
      <c r="E46" s="177">
        <v>36466</v>
      </c>
      <c r="F46" s="177">
        <v>5196</v>
      </c>
      <c r="G46" s="177">
        <v>419039</v>
      </c>
      <c r="H46" s="177">
        <v>22564</v>
      </c>
      <c r="I46" s="177">
        <v>396475</v>
      </c>
      <c r="J46" s="177">
        <v>371729</v>
      </c>
      <c r="K46" s="177">
        <v>204582</v>
      </c>
      <c r="L46" s="177">
        <v>167147</v>
      </c>
      <c r="M46" s="178">
        <v>24746</v>
      </c>
    </row>
    <row r="47" spans="1:13" ht="16" customHeight="1" x14ac:dyDescent="0.3">
      <c r="A47" s="63">
        <v>41</v>
      </c>
      <c r="B47" s="184" t="s">
        <v>73</v>
      </c>
      <c r="C47" s="167" t="s">
        <v>112</v>
      </c>
      <c r="D47" s="176">
        <v>522768</v>
      </c>
      <c r="E47" s="177">
        <v>45705</v>
      </c>
      <c r="F47" s="177">
        <v>13455</v>
      </c>
      <c r="G47" s="177">
        <v>463608</v>
      </c>
      <c r="H47" s="177">
        <v>13931</v>
      </c>
      <c r="I47" s="177">
        <v>449677</v>
      </c>
      <c r="J47" s="177">
        <v>421699</v>
      </c>
      <c r="K47" s="177">
        <v>106732</v>
      </c>
      <c r="L47" s="177">
        <v>314967</v>
      </c>
      <c r="M47" s="178">
        <v>27978</v>
      </c>
    </row>
    <row r="48" spans="1:13" ht="16" customHeight="1" x14ac:dyDescent="0.3">
      <c r="A48" s="63">
        <v>42</v>
      </c>
      <c r="B48" s="184" t="s">
        <v>74</v>
      </c>
      <c r="C48" s="167" t="s">
        <v>244</v>
      </c>
      <c r="D48" s="176">
        <v>0</v>
      </c>
      <c r="E48" s="177">
        <v>0</v>
      </c>
      <c r="F48" s="177">
        <v>0</v>
      </c>
      <c r="G48" s="177">
        <v>0</v>
      </c>
      <c r="H48" s="177">
        <v>0</v>
      </c>
      <c r="I48" s="177">
        <v>0</v>
      </c>
      <c r="J48" s="177">
        <v>0</v>
      </c>
      <c r="K48" s="177">
        <v>0</v>
      </c>
      <c r="L48" s="177">
        <v>0</v>
      </c>
      <c r="M48" s="178">
        <v>0</v>
      </c>
    </row>
    <row r="49" spans="1:13" ht="16" customHeight="1" thickBot="1" x14ac:dyDescent="0.35">
      <c r="A49" s="63">
        <v>43</v>
      </c>
      <c r="B49" s="38" t="s">
        <v>75</v>
      </c>
      <c r="C49" s="168" t="s">
        <v>245</v>
      </c>
      <c r="D49" s="179">
        <v>634</v>
      </c>
      <c r="E49" s="180">
        <v>2</v>
      </c>
      <c r="F49" s="180">
        <v>0</v>
      </c>
      <c r="G49" s="180">
        <v>632</v>
      </c>
      <c r="H49" s="180">
        <v>55</v>
      </c>
      <c r="I49" s="180">
        <v>577</v>
      </c>
      <c r="J49" s="180">
        <v>572</v>
      </c>
      <c r="K49" s="180">
        <v>518</v>
      </c>
      <c r="L49" s="180">
        <v>54</v>
      </c>
      <c r="M49" s="181">
        <v>5</v>
      </c>
    </row>
    <row r="50" spans="1:13" ht="26" customHeight="1" thickBot="1" x14ac:dyDescent="0.25">
      <c r="B50" s="49"/>
      <c r="C50" s="56" t="s">
        <v>173</v>
      </c>
      <c r="D50" s="50">
        <f>SUM(D7:D49)</f>
        <v>4180364</v>
      </c>
      <c r="E50" s="50">
        <f t="shared" ref="E50:M50" si="0">SUM(E7:E49)</f>
        <v>233275</v>
      </c>
      <c r="F50" s="50">
        <f t="shared" si="0"/>
        <v>103309</v>
      </c>
      <c r="G50" s="50">
        <f>SUM(G7:G49)</f>
        <v>3843780</v>
      </c>
      <c r="H50" s="50">
        <f t="shared" si="0"/>
        <v>214691</v>
      </c>
      <c r="I50" s="50">
        <f t="shared" si="0"/>
        <v>3629089</v>
      </c>
      <c r="J50" s="50">
        <f t="shared" si="0"/>
        <v>3513110</v>
      </c>
      <c r="K50" s="50">
        <f t="shared" si="0"/>
        <v>2239330</v>
      </c>
      <c r="L50" s="50">
        <f t="shared" si="0"/>
        <v>1273780</v>
      </c>
      <c r="M50" s="51">
        <f t="shared" si="0"/>
        <v>115979</v>
      </c>
    </row>
  </sheetData>
  <mergeCells count="1">
    <mergeCell ref="B6:C6"/>
  </mergeCells>
  <phoneticPr fontId="11"/>
  <pageMargins left="0.7" right="0.7" top="0.75" bottom="0.75" header="0.3" footer="0.3"/>
  <pageSetup paperSize="9" scale="5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T50"/>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x14ac:dyDescent="0.2"/>
  <cols>
    <col min="1" max="1" width="4.36328125" style="275" customWidth="1"/>
    <col min="2" max="2" width="4.81640625" style="275" customWidth="1"/>
    <col min="3" max="3" width="28.6328125" style="274" customWidth="1"/>
    <col min="4" max="16" width="11.6328125" style="275" customWidth="1"/>
    <col min="17" max="16384" width="12.6328125" style="275"/>
  </cols>
  <sheetData>
    <row r="1" spans="1:46" ht="21.5" customHeight="1" x14ac:dyDescent="0.2"/>
    <row r="2" spans="1:46" ht="6" customHeight="1" x14ac:dyDescent="0.2"/>
    <row r="3" spans="1:46" s="280" customFormat="1" ht="6" customHeight="1" x14ac:dyDescent="0.2">
      <c r="B3" s="279"/>
      <c r="C3" s="323"/>
      <c r="D3" s="279"/>
      <c r="E3" s="279"/>
      <c r="F3" s="279"/>
      <c r="G3" s="279"/>
      <c r="H3" s="279"/>
      <c r="I3" s="279"/>
      <c r="J3" s="279"/>
      <c r="K3" s="279"/>
      <c r="L3" s="279"/>
      <c r="M3" s="279"/>
      <c r="N3" s="279"/>
      <c r="O3" s="279"/>
      <c r="P3" s="279"/>
    </row>
    <row r="4" spans="1:46" ht="6" customHeight="1" thickBot="1" x14ac:dyDescent="0.25">
      <c r="B4" s="282"/>
      <c r="C4" s="281"/>
      <c r="D4" s="282"/>
      <c r="E4" s="282"/>
      <c r="F4" s="282"/>
      <c r="G4" s="282"/>
      <c r="H4" s="282"/>
      <c r="I4" s="282"/>
      <c r="J4" s="282"/>
      <c r="K4" s="282"/>
      <c r="L4" s="282"/>
      <c r="M4" s="282"/>
      <c r="N4" s="282"/>
      <c r="O4" s="282"/>
      <c r="P4" s="282"/>
    </row>
    <row r="5" spans="1:46" s="290" customFormat="1" x14ac:dyDescent="0.2">
      <c r="B5" s="797" t="s">
        <v>324</v>
      </c>
      <c r="C5" s="798"/>
      <c r="D5" s="285" t="s">
        <v>39</v>
      </c>
      <c r="E5" s="285" t="s">
        <v>228</v>
      </c>
      <c r="F5" s="285" t="s">
        <v>230</v>
      </c>
      <c r="G5" s="285" t="s">
        <v>40</v>
      </c>
      <c r="H5" s="285" t="s">
        <v>41</v>
      </c>
      <c r="I5" s="285" t="s">
        <v>42</v>
      </c>
      <c r="J5" s="285" t="s">
        <v>43</v>
      </c>
      <c r="K5" s="285" t="s">
        <v>44</v>
      </c>
      <c r="L5" s="285" t="s">
        <v>45</v>
      </c>
      <c r="M5" s="285" t="s">
        <v>46</v>
      </c>
      <c r="N5" s="285" t="s">
        <v>233</v>
      </c>
      <c r="O5" s="285" t="s">
        <v>235</v>
      </c>
      <c r="P5" s="285" t="s">
        <v>47</v>
      </c>
      <c r="Q5" s="285" t="s">
        <v>48</v>
      </c>
      <c r="R5" s="285" t="s">
        <v>49</v>
      </c>
      <c r="S5" s="285" t="s">
        <v>50</v>
      </c>
      <c r="T5" s="285" t="s">
        <v>51</v>
      </c>
      <c r="U5" s="285" t="s">
        <v>52</v>
      </c>
      <c r="V5" s="285" t="s">
        <v>53</v>
      </c>
      <c r="W5" s="285" t="s">
        <v>54</v>
      </c>
      <c r="X5" s="285" t="s">
        <v>55</v>
      </c>
      <c r="Y5" s="285" t="s">
        <v>56</v>
      </c>
      <c r="Z5" s="285" t="s">
        <v>57</v>
      </c>
      <c r="AA5" s="285" t="s">
        <v>239</v>
      </c>
      <c r="AB5" s="285" t="s">
        <v>241</v>
      </c>
      <c r="AC5" s="285" t="s">
        <v>58</v>
      </c>
      <c r="AD5" s="285" t="s">
        <v>59</v>
      </c>
      <c r="AE5" s="285" t="s">
        <v>60</v>
      </c>
      <c r="AF5" s="285" t="s">
        <v>61</v>
      </c>
      <c r="AG5" s="285" t="s">
        <v>62</v>
      </c>
      <c r="AH5" s="285" t="s">
        <v>63</v>
      </c>
      <c r="AI5" s="285" t="s">
        <v>64</v>
      </c>
      <c r="AJ5" s="285" t="s">
        <v>65</v>
      </c>
      <c r="AK5" s="285" t="s">
        <v>66</v>
      </c>
      <c r="AL5" s="285" t="s">
        <v>67</v>
      </c>
      <c r="AM5" s="285" t="s">
        <v>68</v>
      </c>
      <c r="AN5" s="285" t="s">
        <v>69</v>
      </c>
      <c r="AO5" s="285" t="s">
        <v>70</v>
      </c>
      <c r="AP5" s="285" t="s">
        <v>71</v>
      </c>
      <c r="AQ5" s="285" t="s">
        <v>72</v>
      </c>
      <c r="AR5" s="285" t="s">
        <v>73</v>
      </c>
      <c r="AS5" s="285" t="s">
        <v>74</v>
      </c>
      <c r="AT5" s="289" t="s">
        <v>75</v>
      </c>
    </row>
    <row r="6" spans="1:46" s="296" customFormat="1" ht="41" thickBot="1" x14ac:dyDescent="0.25">
      <c r="B6" s="781"/>
      <c r="C6" s="799"/>
      <c r="D6" s="292" t="s">
        <v>227</v>
      </c>
      <c r="E6" s="292" t="s">
        <v>246</v>
      </c>
      <c r="F6" s="292" t="s">
        <v>247</v>
      </c>
      <c r="G6" s="292" t="s">
        <v>93</v>
      </c>
      <c r="H6" s="292" t="s">
        <v>94</v>
      </c>
      <c r="I6" s="292" t="s">
        <v>95</v>
      </c>
      <c r="J6" s="292" t="s">
        <v>248</v>
      </c>
      <c r="K6" s="292" t="s">
        <v>97</v>
      </c>
      <c r="L6" s="292" t="s">
        <v>98</v>
      </c>
      <c r="M6" s="292" t="s">
        <v>249</v>
      </c>
      <c r="N6" s="292" t="s">
        <v>234</v>
      </c>
      <c r="O6" s="292" t="s">
        <v>236</v>
      </c>
      <c r="P6" s="292" t="s">
        <v>250</v>
      </c>
      <c r="Q6" s="292" t="s">
        <v>99</v>
      </c>
      <c r="R6" s="292" t="s">
        <v>100</v>
      </c>
      <c r="S6" s="292" t="s">
        <v>101</v>
      </c>
      <c r="T6" s="292" t="s">
        <v>1</v>
      </c>
      <c r="U6" s="292" t="s">
        <v>2</v>
      </c>
      <c r="V6" s="292" t="s">
        <v>3</v>
      </c>
      <c r="W6" s="292" t="s">
        <v>102</v>
      </c>
      <c r="X6" s="292" t="s">
        <v>103</v>
      </c>
      <c r="Y6" s="292" t="s">
        <v>126</v>
      </c>
      <c r="Z6" s="292" t="s">
        <v>251</v>
      </c>
      <c r="AA6" s="292" t="s">
        <v>240</v>
      </c>
      <c r="AB6" s="292" t="s">
        <v>252</v>
      </c>
      <c r="AC6" s="292" t="s">
        <v>253</v>
      </c>
      <c r="AD6" s="292" t="s">
        <v>104</v>
      </c>
      <c r="AE6" s="292" t="s">
        <v>254</v>
      </c>
      <c r="AF6" s="292" t="s">
        <v>5</v>
      </c>
      <c r="AG6" s="292" t="s">
        <v>6</v>
      </c>
      <c r="AH6" s="292" t="s">
        <v>105</v>
      </c>
      <c r="AI6" s="292" t="s">
        <v>7</v>
      </c>
      <c r="AJ6" s="292" t="s">
        <v>106</v>
      </c>
      <c r="AK6" s="292" t="s">
        <v>107</v>
      </c>
      <c r="AL6" s="292" t="s">
        <v>108</v>
      </c>
      <c r="AM6" s="292" t="s">
        <v>8</v>
      </c>
      <c r="AN6" s="292" t="s">
        <v>109</v>
      </c>
      <c r="AO6" s="292" t="s">
        <v>110</v>
      </c>
      <c r="AP6" s="292" t="s">
        <v>255</v>
      </c>
      <c r="AQ6" s="292" t="s">
        <v>256</v>
      </c>
      <c r="AR6" s="292" t="s">
        <v>257</v>
      </c>
      <c r="AS6" s="292" t="s">
        <v>258</v>
      </c>
      <c r="AT6" s="263" t="s">
        <v>259</v>
      </c>
    </row>
    <row r="7" spans="1:46" ht="15.5" customHeight="1" x14ac:dyDescent="0.3">
      <c r="A7" s="297">
        <v>1</v>
      </c>
      <c r="B7" s="203" t="s">
        <v>39</v>
      </c>
      <c r="C7" s="204" t="s">
        <v>227</v>
      </c>
      <c r="D7" s="324">
        <v>1</v>
      </c>
      <c r="E7" s="325">
        <v>0</v>
      </c>
      <c r="F7" s="325">
        <v>0</v>
      </c>
      <c r="G7" s="325">
        <v>0</v>
      </c>
      <c r="H7" s="325">
        <v>0</v>
      </c>
      <c r="I7" s="325">
        <v>0</v>
      </c>
      <c r="J7" s="325">
        <v>0</v>
      </c>
      <c r="K7" s="325">
        <v>0</v>
      </c>
      <c r="L7" s="325">
        <v>0</v>
      </c>
      <c r="M7" s="325">
        <v>0</v>
      </c>
      <c r="N7" s="325">
        <v>0</v>
      </c>
      <c r="O7" s="325">
        <v>0</v>
      </c>
      <c r="P7" s="325">
        <v>0</v>
      </c>
      <c r="Q7" s="325">
        <v>0</v>
      </c>
      <c r="R7" s="325">
        <v>0</v>
      </c>
      <c r="S7" s="325">
        <v>0</v>
      </c>
      <c r="T7" s="325">
        <v>0</v>
      </c>
      <c r="U7" s="325">
        <v>0</v>
      </c>
      <c r="V7" s="325">
        <v>0</v>
      </c>
      <c r="W7" s="325">
        <v>0</v>
      </c>
      <c r="X7" s="325">
        <v>0</v>
      </c>
      <c r="Y7" s="325">
        <v>0</v>
      </c>
      <c r="Z7" s="325">
        <v>0</v>
      </c>
      <c r="AA7" s="325">
        <v>0</v>
      </c>
      <c r="AB7" s="325">
        <v>0</v>
      </c>
      <c r="AC7" s="325">
        <v>0</v>
      </c>
      <c r="AD7" s="325">
        <v>0</v>
      </c>
      <c r="AE7" s="325">
        <v>0</v>
      </c>
      <c r="AF7" s="325">
        <v>0</v>
      </c>
      <c r="AG7" s="325">
        <v>0</v>
      </c>
      <c r="AH7" s="325">
        <v>0</v>
      </c>
      <c r="AI7" s="325">
        <v>0</v>
      </c>
      <c r="AJ7" s="325">
        <v>0</v>
      </c>
      <c r="AK7" s="325">
        <v>0</v>
      </c>
      <c r="AL7" s="325">
        <v>0</v>
      </c>
      <c r="AM7" s="325">
        <v>0</v>
      </c>
      <c r="AN7" s="325">
        <v>0</v>
      </c>
      <c r="AO7" s="325">
        <v>0</v>
      </c>
      <c r="AP7" s="325">
        <v>0</v>
      </c>
      <c r="AQ7" s="325">
        <v>0</v>
      </c>
      <c r="AR7" s="325">
        <v>0</v>
      </c>
      <c r="AS7" s="325">
        <v>0</v>
      </c>
      <c r="AT7" s="326">
        <v>0</v>
      </c>
    </row>
    <row r="8" spans="1:46" ht="15.5" customHeight="1" x14ac:dyDescent="0.3">
      <c r="A8" s="297">
        <v>2</v>
      </c>
      <c r="B8" s="203" t="s">
        <v>228</v>
      </c>
      <c r="C8" s="204" t="s">
        <v>229</v>
      </c>
      <c r="D8" s="327">
        <v>0</v>
      </c>
      <c r="E8" s="328">
        <v>1</v>
      </c>
      <c r="F8" s="329">
        <v>0</v>
      </c>
      <c r="G8" s="329">
        <v>0</v>
      </c>
      <c r="H8" s="329">
        <v>0</v>
      </c>
      <c r="I8" s="329">
        <v>0</v>
      </c>
      <c r="J8" s="329">
        <v>0</v>
      </c>
      <c r="K8" s="329">
        <v>0</v>
      </c>
      <c r="L8" s="329">
        <v>0</v>
      </c>
      <c r="M8" s="329">
        <v>0</v>
      </c>
      <c r="N8" s="329">
        <v>0</v>
      </c>
      <c r="O8" s="329">
        <v>0</v>
      </c>
      <c r="P8" s="329">
        <v>0</v>
      </c>
      <c r="Q8" s="329">
        <v>0</v>
      </c>
      <c r="R8" s="329">
        <v>0</v>
      </c>
      <c r="S8" s="329">
        <v>0</v>
      </c>
      <c r="T8" s="329">
        <v>0</v>
      </c>
      <c r="U8" s="329">
        <v>0</v>
      </c>
      <c r="V8" s="329">
        <v>0</v>
      </c>
      <c r="W8" s="329">
        <v>0</v>
      </c>
      <c r="X8" s="329">
        <v>0</v>
      </c>
      <c r="Y8" s="329">
        <v>0</v>
      </c>
      <c r="Z8" s="329">
        <v>0</v>
      </c>
      <c r="AA8" s="329">
        <v>0</v>
      </c>
      <c r="AB8" s="329">
        <v>0</v>
      </c>
      <c r="AC8" s="329">
        <v>0</v>
      </c>
      <c r="AD8" s="329">
        <v>0</v>
      </c>
      <c r="AE8" s="329">
        <v>0</v>
      </c>
      <c r="AF8" s="329">
        <v>0</v>
      </c>
      <c r="AG8" s="329">
        <v>0</v>
      </c>
      <c r="AH8" s="329">
        <v>0</v>
      </c>
      <c r="AI8" s="329">
        <v>0</v>
      </c>
      <c r="AJ8" s="329">
        <v>0</v>
      </c>
      <c r="AK8" s="329">
        <v>0</v>
      </c>
      <c r="AL8" s="329">
        <v>0</v>
      </c>
      <c r="AM8" s="329">
        <v>0</v>
      </c>
      <c r="AN8" s="329">
        <v>0</v>
      </c>
      <c r="AO8" s="329">
        <v>0</v>
      </c>
      <c r="AP8" s="329">
        <v>0</v>
      </c>
      <c r="AQ8" s="329">
        <v>0</v>
      </c>
      <c r="AR8" s="329">
        <v>0</v>
      </c>
      <c r="AS8" s="329">
        <v>0</v>
      </c>
      <c r="AT8" s="330">
        <v>0</v>
      </c>
    </row>
    <row r="9" spans="1:46" ht="15.5" customHeight="1" x14ac:dyDescent="0.3">
      <c r="A9" s="297">
        <v>3</v>
      </c>
      <c r="B9" s="203" t="s">
        <v>230</v>
      </c>
      <c r="C9" s="204" t="s">
        <v>231</v>
      </c>
      <c r="D9" s="327">
        <v>0</v>
      </c>
      <c r="E9" s="329">
        <v>0</v>
      </c>
      <c r="F9" s="328">
        <v>1</v>
      </c>
      <c r="G9" s="329">
        <v>0</v>
      </c>
      <c r="H9" s="329">
        <v>0</v>
      </c>
      <c r="I9" s="329">
        <v>0</v>
      </c>
      <c r="J9" s="329">
        <v>0</v>
      </c>
      <c r="K9" s="329">
        <v>0</v>
      </c>
      <c r="L9" s="329">
        <v>0</v>
      </c>
      <c r="M9" s="329">
        <v>0</v>
      </c>
      <c r="N9" s="329">
        <v>0</v>
      </c>
      <c r="O9" s="329">
        <v>0</v>
      </c>
      <c r="P9" s="329">
        <v>0</v>
      </c>
      <c r="Q9" s="329">
        <v>0</v>
      </c>
      <c r="R9" s="329">
        <v>0</v>
      </c>
      <c r="S9" s="329">
        <v>0</v>
      </c>
      <c r="T9" s="329">
        <v>0</v>
      </c>
      <c r="U9" s="329">
        <v>0</v>
      </c>
      <c r="V9" s="329">
        <v>0</v>
      </c>
      <c r="W9" s="329">
        <v>0</v>
      </c>
      <c r="X9" s="329">
        <v>0</v>
      </c>
      <c r="Y9" s="329">
        <v>0</v>
      </c>
      <c r="Z9" s="329">
        <v>0</v>
      </c>
      <c r="AA9" s="329">
        <v>0</v>
      </c>
      <c r="AB9" s="329">
        <v>0</v>
      </c>
      <c r="AC9" s="329">
        <v>0</v>
      </c>
      <c r="AD9" s="329">
        <v>0</v>
      </c>
      <c r="AE9" s="329">
        <v>0</v>
      </c>
      <c r="AF9" s="329">
        <v>0</v>
      </c>
      <c r="AG9" s="329">
        <v>0</v>
      </c>
      <c r="AH9" s="329">
        <v>0</v>
      </c>
      <c r="AI9" s="329">
        <v>0</v>
      </c>
      <c r="AJ9" s="329">
        <v>0</v>
      </c>
      <c r="AK9" s="329">
        <v>0</v>
      </c>
      <c r="AL9" s="329">
        <v>0</v>
      </c>
      <c r="AM9" s="329">
        <v>0</v>
      </c>
      <c r="AN9" s="329">
        <v>0</v>
      </c>
      <c r="AO9" s="329">
        <v>0</v>
      </c>
      <c r="AP9" s="329">
        <v>0</v>
      </c>
      <c r="AQ9" s="329">
        <v>0</v>
      </c>
      <c r="AR9" s="329">
        <v>0</v>
      </c>
      <c r="AS9" s="329">
        <v>0</v>
      </c>
      <c r="AT9" s="330">
        <v>0</v>
      </c>
    </row>
    <row r="10" spans="1:46" ht="15.5" customHeight="1" x14ac:dyDescent="0.3">
      <c r="A10" s="297">
        <v>4</v>
      </c>
      <c r="B10" s="203" t="s">
        <v>40</v>
      </c>
      <c r="C10" s="204" t="s">
        <v>93</v>
      </c>
      <c r="D10" s="327">
        <v>0</v>
      </c>
      <c r="E10" s="329">
        <v>0</v>
      </c>
      <c r="F10" s="329">
        <v>0</v>
      </c>
      <c r="G10" s="328">
        <v>1</v>
      </c>
      <c r="H10" s="329">
        <v>0</v>
      </c>
      <c r="I10" s="329">
        <v>0</v>
      </c>
      <c r="J10" s="329">
        <v>0</v>
      </c>
      <c r="K10" s="329">
        <v>0</v>
      </c>
      <c r="L10" s="329">
        <v>0</v>
      </c>
      <c r="M10" s="329">
        <v>0</v>
      </c>
      <c r="N10" s="329">
        <v>0</v>
      </c>
      <c r="O10" s="329">
        <v>0</v>
      </c>
      <c r="P10" s="329">
        <v>0</v>
      </c>
      <c r="Q10" s="329">
        <v>0</v>
      </c>
      <c r="R10" s="329">
        <v>0</v>
      </c>
      <c r="S10" s="329">
        <v>0</v>
      </c>
      <c r="T10" s="329">
        <v>0</v>
      </c>
      <c r="U10" s="329">
        <v>0</v>
      </c>
      <c r="V10" s="329">
        <v>0</v>
      </c>
      <c r="W10" s="329">
        <v>0</v>
      </c>
      <c r="X10" s="329">
        <v>0</v>
      </c>
      <c r="Y10" s="329">
        <v>0</v>
      </c>
      <c r="Z10" s="329">
        <v>0</v>
      </c>
      <c r="AA10" s="329">
        <v>0</v>
      </c>
      <c r="AB10" s="329">
        <v>0</v>
      </c>
      <c r="AC10" s="329">
        <v>0</v>
      </c>
      <c r="AD10" s="329">
        <v>0</v>
      </c>
      <c r="AE10" s="329">
        <v>0</v>
      </c>
      <c r="AF10" s="329">
        <v>0</v>
      </c>
      <c r="AG10" s="329">
        <v>0</v>
      </c>
      <c r="AH10" s="329">
        <v>0</v>
      </c>
      <c r="AI10" s="329">
        <v>0</v>
      </c>
      <c r="AJ10" s="329">
        <v>0</v>
      </c>
      <c r="AK10" s="329">
        <v>0</v>
      </c>
      <c r="AL10" s="329">
        <v>0</v>
      </c>
      <c r="AM10" s="329">
        <v>0</v>
      </c>
      <c r="AN10" s="329">
        <v>0</v>
      </c>
      <c r="AO10" s="329">
        <v>0</v>
      </c>
      <c r="AP10" s="329">
        <v>0</v>
      </c>
      <c r="AQ10" s="329">
        <v>0</v>
      </c>
      <c r="AR10" s="329">
        <v>0</v>
      </c>
      <c r="AS10" s="329">
        <v>0</v>
      </c>
      <c r="AT10" s="330">
        <v>0</v>
      </c>
    </row>
    <row r="11" spans="1:46" ht="15.5" customHeight="1" x14ac:dyDescent="0.3">
      <c r="A11" s="297">
        <v>5</v>
      </c>
      <c r="B11" s="203" t="s">
        <v>41</v>
      </c>
      <c r="C11" s="204" t="s">
        <v>94</v>
      </c>
      <c r="D11" s="327">
        <v>0</v>
      </c>
      <c r="E11" s="329">
        <v>0</v>
      </c>
      <c r="F11" s="329">
        <v>0</v>
      </c>
      <c r="G11" s="329">
        <v>0</v>
      </c>
      <c r="H11" s="328">
        <v>1</v>
      </c>
      <c r="I11" s="329">
        <v>0</v>
      </c>
      <c r="J11" s="329">
        <v>0</v>
      </c>
      <c r="K11" s="329">
        <v>0</v>
      </c>
      <c r="L11" s="329">
        <v>0</v>
      </c>
      <c r="M11" s="329">
        <v>0</v>
      </c>
      <c r="N11" s="329">
        <v>0</v>
      </c>
      <c r="O11" s="329">
        <v>0</v>
      </c>
      <c r="P11" s="329">
        <v>0</v>
      </c>
      <c r="Q11" s="329">
        <v>0</v>
      </c>
      <c r="R11" s="329">
        <v>0</v>
      </c>
      <c r="S11" s="329">
        <v>0</v>
      </c>
      <c r="T11" s="329">
        <v>0</v>
      </c>
      <c r="U11" s="329">
        <v>0</v>
      </c>
      <c r="V11" s="329">
        <v>0</v>
      </c>
      <c r="W11" s="329">
        <v>0</v>
      </c>
      <c r="X11" s="329">
        <v>0</v>
      </c>
      <c r="Y11" s="329">
        <v>0</v>
      </c>
      <c r="Z11" s="329">
        <v>0</v>
      </c>
      <c r="AA11" s="329">
        <v>0</v>
      </c>
      <c r="AB11" s="329">
        <v>0</v>
      </c>
      <c r="AC11" s="329">
        <v>0</v>
      </c>
      <c r="AD11" s="329">
        <v>0</v>
      </c>
      <c r="AE11" s="329">
        <v>0</v>
      </c>
      <c r="AF11" s="329">
        <v>0</v>
      </c>
      <c r="AG11" s="329">
        <v>0</v>
      </c>
      <c r="AH11" s="329">
        <v>0</v>
      </c>
      <c r="AI11" s="329">
        <v>0</v>
      </c>
      <c r="AJ11" s="329">
        <v>0</v>
      </c>
      <c r="AK11" s="329">
        <v>0</v>
      </c>
      <c r="AL11" s="329">
        <v>0</v>
      </c>
      <c r="AM11" s="329">
        <v>0</v>
      </c>
      <c r="AN11" s="329">
        <v>0</v>
      </c>
      <c r="AO11" s="329">
        <v>0</v>
      </c>
      <c r="AP11" s="329">
        <v>0</v>
      </c>
      <c r="AQ11" s="329">
        <v>0</v>
      </c>
      <c r="AR11" s="329">
        <v>0</v>
      </c>
      <c r="AS11" s="329">
        <v>0</v>
      </c>
      <c r="AT11" s="330">
        <v>0</v>
      </c>
    </row>
    <row r="12" spans="1:46" ht="15.5" customHeight="1" x14ac:dyDescent="0.3">
      <c r="A12" s="297">
        <v>6</v>
      </c>
      <c r="B12" s="203" t="s">
        <v>42</v>
      </c>
      <c r="C12" s="204" t="s">
        <v>95</v>
      </c>
      <c r="D12" s="327">
        <v>0</v>
      </c>
      <c r="E12" s="329">
        <v>0</v>
      </c>
      <c r="F12" s="329">
        <v>0</v>
      </c>
      <c r="G12" s="329">
        <v>0</v>
      </c>
      <c r="H12" s="329">
        <v>0</v>
      </c>
      <c r="I12" s="328">
        <v>1</v>
      </c>
      <c r="J12" s="329">
        <v>0</v>
      </c>
      <c r="K12" s="329">
        <v>0</v>
      </c>
      <c r="L12" s="329">
        <v>0</v>
      </c>
      <c r="M12" s="329">
        <v>0</v>
      </c>
      <c r="N12" s="329">
        <v>0</v>
      </c>
      <c r="O12" s="329">
        <v>0</v>
      </c>
      <c r="P12" s="329">
        <v>0</v>
      </c>
      <c r="Q12" s="329">
        <v>0</v>
      </c>
      <c r="R12" s="329">
        <v>0</v>
      </c>
      <c r="S12" s="329">
        <v>0</v>
      </c>
      <c r="T12" s="329">
        <v>0</v>
      </c>
      <c r="U12" s="329">
        <v>0</v>
      </c>
      <c r="V12" s="329">
        <v>0</v>
      </c>
      <c r="W12" s="329">
        <v>0</v>
      </c>
      <c r="X12" s="329">
        <v>0</v>
      </c>
      <c r="Y12" s="329">
        <v>0</v>
      </c>
      <c r="Z12" s="329">
        <v>0</v>
      </c>
      <c r="AA12" s="329">
        <v>0</v>
      </c>
      <c r="AB12" s="329">
        <v>0</v>
      </c>
      <c r="AC12" s="329">
        <v>0</v>
      </c>
      <c r="AD12" s="329">
        <v>0</v>
      </c>
      <c r="AE12" s="329">
        <v>0</v>
      </c>
      <c r="AF12" s="329">
        <v>0</v>
      </c>
      <c r="AG12" s="329">
        <v>0</v>
      </c>
      <c r="AH12" s="329">
        <v>0</v>
      </c>
      <c r="AI12" s="329">
        <v>0</v>
      </c>
      <c r="AJ12" s="329">
        <v>0</v>
      </c>
      <c r="AK12" s="329">
        <v>0</v>
      </c>
      <c r="AL12" s="329">
        <v>0</v>
      </c>
      <c r="AM12" s="329">
        <v>0</v>
      </c>
      <c r="AN12" s="329">
        <v>0</v>
      </c>
      <c r="AO12" s="329">
        <v>0</v>
      </c>
      <c r="AP12" s="329">
        <v>0</v>
      </c>
      <c r="AQ12" s="329">
        <v>0</v>
      </c>
      <c r="AR12" s="329">
        <v>0</v>
      </c>
      <c r="AS12" s="329">
        <v>0</v>
      </c>
      <c r="AT12" s="330">
        <v>0</v>
      </c>
    </row>
    <row r="13" spans="1:46" ht="15.5" customHeight="1" x14ac:dyDescent="0.3">
      <c r="A13" s="297">
        <v>7</v>
      </c>
      <c r="B13" s="203" t="s">
        <v>43</v>
      </c>
      <c r="C13" s="204" t="s">
        <v>96</v>
      </c>
      <c r="D13" s="327">
        <v>0</v>
      </c>
      <c r="E13" s="329">
        <v>0</v>
      </c>
      <c r="F13" s="329">
        <v>0</v>
      </c>
      <c r="G13" s="329">
        <v>0</v>
      </c>
      <c r="H13" s="329">
        <v>0</v>
      </c>
      <c r="I13" s="329">
        <v>0</v>
      </c>
      <c r="J13" s="328">
        <v>1</v>
      </c>
      <c r="K13" s="329">
        <v>0</v>
      </c>
      <c r="L13" s="329">
        <v>0</v>
      </c>
      <c r="M13" s="329">
        <v>0</v>
      </c>
      <c r="N13" s="329">
        <v>0</v>
      </c>
      <c r="O13" s="329">
        <v>0</v>
      </c>
      <c r="P13" s="329">
        <v>0</v>
      </c>
      <c r="Q13" s="329">
        <v>0</v>
      </c>
      <c r="R13" s="329">
        <v>0</v>
      </c>
      <c r="S13" s="329">
        <v>0</v>
      </c>
      <c r="T13" s="329">
        <v>0</v>
      </c>
      <c r="U13" s="329">
        <v>0</v>
      </c>
      <c r="V13" s="329">
        <v>0</v>
      </c>
      <c r="W13" s="329">
        <v>0</v>
      </c>
      <c r="X13" s="329">
        <v>0</v>
      </c>
      <c r="Y13" s="329">
        <v>0</v>
      </c>
      <c r="Z13" s="329">
        <v>0</v>
      </c>
      <c r="AA13" s="329">
        <v>0</v>
      </c>
      <c r="AB13" s="329">
        <v>0</v>
      </c>
      <c r="AC13" s="329">
        <v>0</v>
      </c>
      <c r="AD13" s="329">
        <v>0</v>
      </c>
      <c r="AE13" s="329">
        <v>0</v>
      </c>
      <c r="AF13" s="329">
        <v>0</v>
      </c>
      <c r="AG13" s="329">
        <v>0</v>
      </c>
      <c r="AH13" s="329">
        <v>0</v>
      </c>
      <c r="AI13" s="329">
        <v>0</v>
      </c>
      <c r="AJ13" s="329">
        <v>0</v>
      </c>
      <c r="AK13" s="329">
        <v>0</v>
      </c>
      <c r="AL13" s="329">
        <v>0</v>
      </c>
      <c r="AM13" s="329">
        <v>0</v>
      </c>
      <c r="AN13" s="329">
        <v>0</v>
      </c>
      <c r="AO13" s="329">
        <v>0</v>
      </c>
      <c r="AP13" s="329">
        <v>0</v>
      </c>
      <c r="AQ13" s="329">
        <v>0</v>
      </c>
      <c r="AR13" s="329">
        <v>0</v>
      </c>
      <c r="AS13" s="329">
        <v>0</v>
      </c>
      <c r="AT13" s="330">
        <v>0</v>
      </c>
    </row>
    <row r="14" spans="1:46" ht="15.5" customHeight="1" x14ac:dyDescent="0.3">
      <c r="A14" s="297">
        <v>8</v>
      </c>
      <c r="B14" s="203" t="s">
        <v>44</v>
      </c>
      <c r="C14" s="204" t="s">
        <v>97</v>
      </c>
      <c r="D14" s="327">
        <v>0</v>
      </c>
      <c r="E14" s="329">
        <v>0</v>
      </c>
      <c r="F14" s="329">
        <v>0</v>
      </c>
      <c r="G14" s="329">
        <v>0</v>
      </c>
      <c r="H14" s="329">
        <v>0</v>
      </c>
      <c r="I14" s="329">
        <v>0</v>
      </c>
      <c r="J14" s="329">
        <v>0</v>
      </c>
      <c r="K14" s="328">
        <v>1</v>
      </c>
      <c r="L14" s="329">
        <v>0</v>
      </c>
      <c r="M14" s="329">
        <v>0</v>
      </c>
      <c r="N14" s="329">
        <v>0</v>
      </c>
      <c r="O14" s="329">
        <v>0</v>
      </c>
      <c r="P14" s="329">
        <v>0</v>
      </c>
      <c r="Q14" s="329">
        <v>0</v>
      </c>
      <c r="R14" s="329">
        <v>0</v>
      </c>
      <c r="S14" s="329">
        <v>0</v>
      </c>
      <c r="T14" s="329">
        <v>0</v>
      </c>
      <c r="U14" s="329">
        <v>0</v>
      </c>
      <c r="V14" s="329">
        <v>0</v>
      </c>
      <c r="W14" s="329">
        <v>0</v>
      </c>
      <c r="X14" s="329">
        <v>0</v>
      </c>
      <c r="Y14" s="329">
        <v>0</v>
      </c>
      <c r="Z14" s="329">
        <v>0</v>
      </c>
      <c r="AA14" s="329">
        <v>0</v>
      </c>
      <c r="AB14" s="329">
        <v>0</v>
      </c>
      <c r="AC14" s="329">
        <v>0</v>
      </c>
      <c r="AD14" s="329">
        <v>0</v>
      </c>
      <c r="AE14" s="329">
        <v>0</v>
      </c>
      <c r="AF14" s="329">
        <v>0</v>
      </c>
      <c r="AG14" s="329">
        <v>0</v>
      </c>
      <c r="AH14" s="329">
        <v>0</v>
      </c>
      <c r="AI14" s="329">
        <v>0</v>
      </c>
      <c r="AJ14" s="329">
        <v>0</v>
      </c>
      <c r="AK14" s="329">
        <v>0</v>
      </c>
      <c r="AL14" s="329">
        <v>0</v>
      </c>
      <c r="AM14" s="329">
        <v>0</v>
      </c>
      <c r="AN14" s="329">
        <v>0</v>
      </c>
      <c r="AO14" s="329">
        <v>0</v>
      </c>
      <c r="AP14" s="329">
        <v>0</v>
      </c>
      <c r="AQ14" s="329">
        <v>0</v>
      </c>
      <c r="AR14" s="329">
        <v>0</v>
      </c>
      <c r="AS14" s="329">
        <v>0</v>
      </c>
      <c r="AT14" s="330">
        <v>0</v>
      </c>
    </row>
    <row r="15" spans="1:46" ht="15.5" customHeight="1" x14ac:dyDescent="0.3">
      <c r="A15" s="297">
        <v>9</v>
      </c>
      <c r="B15" s="203" t="s">
        <v>45</v>
      </c>
      <c r="C15" s="204" t="s">
        <v>98</v>
      </c>
      <c r="D15" s="327">
        <v>0</v>
      </c>
      <c r="E15" s="329">
        <v>0</v>
      </c>
      <c r="F15" s="329">
        <v>0</v>
      </c>
      <c r="G15" s="329">
        <v>0</v>
      </c>
      <c r="H15" s="329">
        <v>0</v>
      </c>
      <c r="I15" s="329">
        <v>0</v>
      </c>
      <c r="J15" s="329">
        <v>0</v>
      </c>
      <c r="K15" s="329">
        <v>0</v>
      </c>
      <c r="L15" s="328">
        <v>1</v>
      </c>
      <c r="M15" s="329">
        <v>0</v>
      </c>
      <c r="N15" s="329">
        <v>0</v>
      </c>
      <c r="O15" s="329">
        <v>0</v>
      </c>
      <c r="P15" s="329">
        <v>0</v>
      </c>
      <c r="Q15" s="329">
        <v>0</v>
      </c>
      <c r="R15" s="329">
        <v>0</v>
      </c>
      <c r="S15" s="329">
        <v>0</v>
      </c>
      <c r="T15" s="329">
        <v>0</v>
      </c>
      <c r="U15" s="329">
        <v>0</v>
      </c>
      <c r="V15" s="329">
        <v>0</v>
      </c>
      <c r="W15" s="329">
        <v>0</v>
      </c>
      <c r="X15" s="329">
        <v>0</v>
      </c>
      <c r="Y15" s="329">
        <v>0</v>
      </c>
      <c r="Z15" s="329">
        <v>0</v>
      </c>
      <c r="AA15" s="329">
        <v>0</v>
      </c>
      <c r="AB15" s="329">
        <v>0</v>
      </c>
      <c r="AC15" s="329">
        <v>0</v>
      </c>
      <c r="AD15" s="329">
        <v>0</v>
      </c>
      <c r="AE15" s="329">
        <v>0</v>
      </c>
      <c r="AF15" s="329">
        <v>0</v>
      </c>
      <c r="AG15" s="329">
        <v>0</v>
      </c>
      <c r="AH15" s="329">
        <v>0</v>
      </c>
      <c r="AI15" s="329">
        <v>0</v>
      </c>
      <c r="AJ15" s="329">
        <v>0</v>
      </c>
      <c r="AK15" s="329">
        <v>0</v>
      </c>
      <c r="AL15" s="329">
        <v>0</v>
      </c>
      <c r="AM15" s="329">
        <v>0</v>
      </c>
      <c r="AN15" s="329">
        <v>0</v>
      </c>
      <c r="AO15" s="329">
        <v>0</v>
      </c>
      <c r="AP15" s="329">
        <v>0</v>
      </c>
      <c r="AQ15" s="329">
        <v>0</v>
      </c>
      <c r="AR15" s="329">
        <v>0</v>
      </c>
      <c r="AS15" s="329">
        <v>0</v>
      </c>
      <c r="AT15" s="330">
        <v>0</v>
      </c>
    </row>
    <row r="16" spans="1:46" ht="15.5" customHeight="1" x14ac:dyDescent="0.3">
      <c r="A16" s="297">
        <v>10</v>
      </c>
      <c r="B16" s="203" t="s">
        <v>46</v>
      </c>
      <c r="C16" s="204" t="s">
        <v>232</v>
      </c>
      <c r="D16" s="327">
        <v>0</v>
      </c>
      <c r="E16" s="329">
        <v>0</v>
      </c>
      <c r="F16" s="329">
        <v>0</v>
      </c>
      <c r="G16" s="329">
        <v>0</v>
      </c>
      <c r="H16" s="329">
        <v>0</v>
      </c>
      <c r="I16" s="329">
        <v>0</v>
      </c>
      <c r="J16" s="329">
        <v>0</v>
      </c>
      <c r="K16" s="329">
        <v>0</v>
      </c>
      <c r="L16" s="329">
        <v>0</v>
      </c>
      <c r="M16" s="328">
        <v>1</v>
      </c>
      <c r="N16" s="329">
        <v>0</v>
      </c>
      <c r="O16" s="329">
        <v>0</v>
      </c>
      <c r="P16" s="329">
        <v>0</v>
      </c>
      <c r="Q16" s="329">
        <v>0</v>
      </c>
      <c r="R16" s="329">
        <v>0</v>
      </c>
      <c r="S16" s="329">
        <v>0</v>
      </c>
      <c r="T16" s="329">
        <v>0</v>
      </c>
      <c r="U16" s="329">
        <v>0</v>
      </c>
      <c r="V16" s="329">
        <v>0</v>
      </c>
      <c r="W16" s="329">
        <v>0</v>
      </c>
      <c r="X16" s="329">
        <v>0</v>
      </c>
      <c r="Y16" s="329">
        <v>0</v>
      </c>
      <c r="Z16" s="329">
        <v>0</v>
      </c>
      <c r="AA16" s="329">
        <v>0</v>
      </c>
      <c r="AB16" s="329">
        <v>0</v>
      </c>
      <c r="AC16" s="329">
        <v>0</v>
      </c>
      <c r="AD16" s="329">
        <v>0</v>
      </c>
      <c r="AE16" s="329">
        <v>0</v>
      </c>
      <c r="AF16" s="329">
        <v>0</v>
      </c>
      <c r="AG16" s="329">
        <v>0</v>
      </c>
      <c r="AH16" s="329">
        <v>0</v>
      </c>
      <c r="AI16" s="329">
        <v>0</v>
      </c>
      <c r="AJ16" s="329">
        <v>0</v>
      </c>
      <c r="AK16" s="329">
        <v>0</v>
      </c>
      <c r="AL16" s="329">
        <v>0</v>
      </c>
      <c r="AM16" s="329">
        <v>0</v>
      </c>
      <c r="AN16" s="329">
        <v>0</v>
      </c>
      <c r="AO16" s="329">
        <v>0</v>
      </c>
      <c r="AP16" s="329">
        <v>0</v>
      </c>
      <c r="AQ16" s="329">
        <v>0</v>
      </c>
      <c r="AR16" s="329">
        <v>0</v>
      </c>
      <c r="AS16" s="329">
        <v>0</v>
      </c>
      <c r="AT16" s="330">
        <v>0</v>
      </c>
    </row>
    <row r="17" spans="1:46" ht="15.5" customHeight="1" x14ac:dyDescent="0.3">
      <c r="A17" s="297">
        <v>11</v>
      </c>
      <c r="B17" s="203" t="s">
        <v>233</v>
      </c>
      <c r="C17" s="204" t="s">
        <v>234</v>
      </c>
      <c r="D17" s="327">
        <v>0</v>
      </c>
      <c r="E17" s="329">
        <v>0</v>
      </c>
      <c r="F17" s="329">
        <v>0</v>
      </c>
      <c r="G17" s="329">
        <v>0</v>
      </c>
      <c r="H17" s="329">
        <v>0</v>
      </c>
      <c r="I17" s="329">
        <v>0</v>
      </c>
      <c r="J17" s="329">
        <v>0</v>
      </c>
      <c r="K17" s="329">
        <v>0</v>
      </c>
      <c r="L17" s="329">
        <v>0</v>
      </c>
      <c r="M17" s="329">
        <v>0</v>
      </c>
      <c r="N17" s="328">
        <v>1</v>
      </c>
      <c r="O17" s="329">
        <v>0</v>
      </c>
      <c r="P17" s="329">
        <v>0</v>
      </c>
      <c r="Q17" s="329">
        <v>0</v>
      </c>
      <c r="R17" s="329">
        <v>0</v>
      </c>
      <c r="S17" s="329">
        <v>0</v>
      </c>
      <c r="T17" s="329">
        <v>0</v>
      </c>
      <c r="U17" s="329">
        <v>0</v>
      </c>
      <c r="V17" s="329">
        <v>0</v>
      </c>
      <c r="W17" s="329">
        <v>0</v>
      </c>
      <c r="X17" s="329">
        <v>0</v>
      </c>
      <c r="Y17" s="329">
        <v>0</v>
      </c>
      <c r="Z17" s="329">
        <v>0</v>
      </c>
      <c r="AA17" s="329">
        <v>0</v>
      </c>
      <c r="AB17" s="329">
        <v>0</v>
      </c>
      <c r="AC17" s="329">
        <v>0</v>
      </c>
      <c r="AD17" s="329">
        <v>0</v>
      </c>
      <c r="AE17" s="329">
        <v>0</v>
      </c>
      <c r="AF17" s="329">
        <v>0</v>
      </c>
      <c r="AG17" s="329">
        <v>0</v>
      </c>
      <c r="AH17" s="329">
        <v>0</v>
      </c>
      <c r="AI17" s="329">
        <v>0</v>
      </c>
      <c r="AJ17" s="329">
        <v>0</v>
      </c>
      <c r="AK17" s="329">
        <v>0</v>
      </c>
      <c r="AL17" s="329">
        <v>0</v>
      </c>
      <c r="AM17" s="329">
        <v>0</v>
      </c>
      <c r="AN17" s="329">
        <v>0</v>
      </c>
      <c r="AO17" s="329">
        <v>0</v>
      </c>
      <c r="AP17" s="329">
        <v>0</v>
      </c>
      <c r="AQ17" s="329">
        <v>0</v>
      </c>
      <c r="AR17" s="329">
        <v>0</v>
      </c>
      <c r="AS17" s="329">
        <v>0</v>
      </c>
      <c r="AT17" s="330">
        <v>0</v>
      </c>
    </row>
    <row r="18" spans="1:46" ht="15.5" customHeight="1" x14ac:dyDescent="0.3">
      <c r="A18" s="297">
        <v>12</v>
      </c>
      <c r="B18" s="203" t="s">
        <v>235</v>
      </c>
      <c r="C18" s="204" t="s">
        <v>236</v>
      </c>
      <c r="D18" s="327">
        <v>0</v>
      </c>
      <c r="E18" s="329">
        <v>0</v>
      </c>
      <c r="F18" s="329">
        <v>0</v>
      </c>
      <c r="G18" s="329">
        <v>0</v>
      </c>
      <c r="H18" s="329">
        <v>0</v>
      </c>
      <c r="I18" s="329">
        <v>0</v>
      </c>
      <c r="J18" s="329">
        <v>0</v>
      </c>
      <c r="K18" s="329">
        <v>0</v>
      </c>
      <c r="L18" s="329">
        <v>0</v>
      </c>
      <c r="M18" s="329">
        <v>0</v>
      </c>
      <c r="N18" s="329">
        <v>0</v>
      </c>
      <c r="O18" s="328">
        <v>1</v>
      </c>
      <c r="P18" s="329">
        <v>0</v>
      </c>
      <c r="Q18" s="329">
        <v>0</v>
      </c>
      <c r="R18" s="329">
        <v>0</v>
      </c>
      <c r="S18" s="329">
        <v>0</v>
      </c>
      <c r="T18" s="329">
        <v>0</v>
      </c>
      <c r="U18" s="329">
        <v>0</v>
      </c>
      <c r="V18" s="329">
        <v>0</v>
      </c>
      <c r="W18" s="329">
        <v>0</v>
      </c>
      <c r="X18" s="329">
        <v>0</v>
      </c>
      <c r="Y18" s="329">
        <v>0</v>
      </c>
      <c r="Z18" s="329">
        <v>0</v>
      </c>
      <c r="AA18" s="329">
        <v>0</v>
      </c>
      <c r="AB18" s="329">
        <v>0</v>
      </c>
      <c r="AC18" s="329">
        <v>0</v>
      </c>
      <c r="AD18" s="329">
        <v>0</v>
      </c>
      <c r="AE18" s="329">
        <v>0</v>
      </c>
      <c r="AF18" s="329">
        <v>0</v>
      </c>
      <c r="AG18" s="329">
        <v>0</v>
      </c>
      <c r="AH18" s="329">
        <v>0</v>
      </c>
      <c r="AI18" s="329">
        <v>0</v>
      </c>
      <c r="AJ18" s="329">
        <v>0</v>
      </c>
      <c r="AK18" s="329">
        <v>0</v>
      </c>
      <c r="AL18" s="329">
        <v>0</v>
      </c>
      <c r="AM18" s="329">
        <v>0</v>
      </c>
      <c r="AN18" s="329">
        <v>0</v>
      </c>
      <c r="AO18" s="329">
        <v>0</v>
      </c>
      <c r="AP18" s="329">
        <v>0</v>
      </c>
      <c r="AQ18" s="329">
        <v>0</v>
      </c>
      <c r="AR18" s="329">
        <v>0</v>
      </c>
      <c r="AS18" s="329">
        <v>0</v>
      </c>
      <c r="AT18" s="330">
        <v>0</v>
      </c>
    </row>
    <row r="19" spans="1:46" ht="15.5" customHeight="1" x14ac:dyDescent="0.3">
      <c r="A19" s="297">
        <v>13</v>
      </c>
      <c r="B19" s="203" t="s">
        <v>47</v>
      </c>
      <c r="C19" s="204" t="s">
        <v>237</v>
      </c>
      <c r="D19" s="327">
        <v>0</v>
      </c>
      <c r="E19" s="329">
        <v>0</v>
      </c>
      <c r="F19" s="329">
        <v>0</v>
      </c>
      <c r="G19" s="329">
        <v>0</v>
      </c>
      <c r="H19" s="329">
        <v>0</v>
      </c>
      <c r="I19" s="329">
        <v>0</v>
      </c>
      <c r="J19" s="329">
        <v>0</v>
      </c>
      <c r="K19" s="329">
        <v>0</v>
      </c>
      <c r="L19" s="329">
        <v>0</v>
      </c>
      <c r="M19" s="329">
        <v>0</v>
      </c>
      <c r="N19" s="329">
        <v>0</v>
      </c>
      <c r="O19" s="329">
        <v>0</v>
      </c>
      <c r="P19" s="328">
        <v>1</v>
      </c>
      <c r="Q19" s="329">
        <v>0</v>
      </c>
      <c r="R19" s="329">
        <v>0</v>
      </c>
      <c r="S19" s="329">
        <v>0</v>
      </c>
      <c r="T19" s="329">
        <v>0</v>
      </c>
      <c r="U19" s="329">
        <v>0</v>
      </c>
      <c r="V19" s="329">
        <v>0</v>
      </c>
      <c r="W19" s="329">
        <v>0</v>
      </c>
      <c r="X19" s="329">
        <v>0</v>
      </c>
      <c r="Y19" s="329">
        <v>0</v>
      </c>
      <c r="Z19" s="329">
        <v>0</v>
      </c>
      <c r="AA19" s="329">
        <v>0</v>
      </c>
      <c r="AB19" s="329">
        <v>0</v>
      </c>
      <c r="AC19" s="329">
        <v>0</v>
      </c>
      <c r="AD19" s="329">
        <v>0</v>
      </c>
      <c r="AE19" s="329">
        <v>0</v>
      </c>
      <c r="AF19" s="329">
        <v>0</v>
      </c>
      <c r="AG19" s="329">
        <v>0</v>
      </c>
      <c r="AH19" s="329">
        <v>0</v>
      </c>
      <c r="AI19" s="329">
        <v>0</v>
      </c>
      <c r="AJ19" s="329">
        <v>0</v>
      </c>
      <c r="AK19" s="329">
        <v>0</v>
      </c>
      <c r="AL19" s="329">
        <v>0</v>
      </c>
      <c r="AM19" s="329">
        <v>0</v>
      </c>
      <c r="AN19" s="329">
        <v>0</v>
      </c>
      <c r="AO19" s="329">
        <v>0</v>
      </c>
      <c r="AP19" s="329">
        <v>0</v>
      </c>
      <c r="AQ19" s="329">
        <v>0</v>
      </c>
      <c r="AR19" s="329">
        <v>0</v>
      </c>
      <c r="AS19" s="329">
        <v>0</v>
      </c>
      <c r="AT19" s="330">
        <v>0</v>
      </c>
    </row>
    <row r="20" spans="1:46" ht="15.5" customHeight="1" x14ac:dyDescent="0.3">
      <c r="A20" s="297">
        <v>14</v>
      </c>
      <c r="B20" s="203" t="s">
        <v>48</v>
      </c>
      <c r="C20" s="204" t="s">
        <v>99</v>
      </c>
      <c r="D20" s="327">
        <v>0</v>
      </c>
      <c r="E20" s="329">
        <v>0</v>
      </c>
      <c r="F20" s="329">
        <v>0</v>
      </c>
      <c r="G20" s="329">
        <v>0</v>
      </c>
      <c r="H20" s="329">
        <v>0</v>
      </c>
      <c r="I20" s="329">
        <v>0</v>
      </c>
      <c r="J20" s="329">
        <v>0</v>
      </c>
      <c r="K20" s="329">
        <v>0</v>
      </c>
      <c r="L20" s="329">
        <v>0</v>
      </c>
      <c r="M20" s="329">
        <v>0</v>
      </c>
      <c r="N20" s="329">
        <v>0</v>
      </c>
      <c r="O20" s="329">
        <v>0</v>
      </c>
      <c r="P20" s="329">
        <v>0</v>
      </c>
      <c r="Q20" s="328">
        <v>1</v>
      </c>
      <c r="R20" s="329">
        <v>0</v>
      </c>
      <c r="S20" s="329">
        <v>0</v>
      </c>
      <c r="T20" s="329">
        <v>0</v>
      </c>
      <c r="U20" s="329">
        <v>0</v>
      </c>
      <c r="V20" s="329">
        <v>0</v>
      </c>
      <c r="W20" s="329">
        <v>0</v>
      </c>
      <c r="X20" s="329">
        <v>0</v>
      </c>
      <c r="Y20" s="329">
        <v>0</v>
      </c>
      <c r="Z20" s="329">
        <v>0</v>
      </c>
      <c r="AA20" s="329">
        <v>0</v>
      </c>
      <c r="AB20" s="329">
        <v>0</v>
      </c>
      <c r="AC20" s="329">
        <v>0</v>
      </c>
      <c r="AD20" s="329">
        <v>0</v>
      </c>
      <c r="AE20" s="329">
        <v>0</v>
      </c>
      <c r="AF20" s="329">
        <v>0</v>
      </c>
      <c r="AG20" s="329">
        <v>0</v>
      </c>
      <c r="AH20" s="329">
        <v>0</v>
      </c>
      <c r="AI20" s="329">
        <v>0</v>
      </c>
      <c r="AJ20" s="329">
        <v>0</v>
      </c>
      <c r="AK20" s="329">
        <v>0</v>
      </c>
      <c r="AL20" s="329">
        <v>0</v>
      </c>
      <c r="AM20" s="329">
        <v>0</v>
      </c>
      <c r="AN20" s="329">
        <v>0</v>
      </c>
      <c r="AO20" s="329">
        <v>0</v>
      </c>
      <c r="AP20" s="329">
        <v>0</v>
      </c>
      <c r="AQ20" s="329">
        <v>0</v>
      </c>
      <c r="AR20" s="329">
        <v>0</v>
      </c>
      <c r="AS20" s="329">
        <v>0</v>
      </c>
      <c r="AT20" s="330">
        <v>0</v>
      </c>
    </row>
    <row r="21" spans="1:46" ht="15.5" customHeight="1" x14ac:dyDescent="0.3">
      <c r="A21" s="297">
        <v>15</v>
      </c>
      <c r="B21" s="203" t="s">
        <v>49</v>
      </c>
      <c r="C21" s="204" t="s">
        <v>100</v>
      </c>
      <c r="D21" s="327">
        <v>0</v>
      </c>
      <c r="E21" s="329">
        <v>0</v>
      </c>
      <c r="F21" s="329">
        <v>0</v>
      </c>
      <c r="G21" s="329">
        <v>0</v>
      </c>
      <c r="H21" s="329">
        <v>0</v>
      </c>
      <c r="I21" s="329">
        <v>0</v>
      </c>
      <c r="J21" s="329">
        <v>0</v>
      </c>
      <c r="K21" s="329">
        <v>0</v>
      </c>
      <c r="L21" s="329">
        <v>0</v>
      </c>
      <c r="M21" s="329">
        <v>0</v>
      </c>
      <c r="N21" s="329">
        <v>0</v>
      </c>
      <c r="O21" s="329">
        <v>0</v>
      </c>
      <c r="P21" s="329">
        <v>0</v>
      </c>
      <c r="Q21" s="329">
        <v>0</v>
      </c>
      <c r="R21" s="328">
        <v>1</v>
      </c>
      <c r="S21" s="329">
        <v>0</v>
      </c>
      <c r="T21" s="329">
        <v>0</v>
      </c>
      <c r="U21" s="329">
        <v>0</v>
      </c>
      <c r="V21" s="329">
        <v>0</v>
      </c>
      <c r="W21" s="329">
        <v>0</v>
      </c>
      <c r="X21" s="329">
        <v>0</v>
      </c>
      <c r="Y21" s="329">
        <v>0</v>
      </c>
      <c r="Z21" s="329">
        <v>0</v>
      </c>
      <c r="AA21" s="329">
        <v>0</v>
      </c>
      <c r="AB21" s="329">
        <v>0</v>
      </c>
      <c r="AC21" s="329">
        <v>0</v>
      </c>
      <c r="AD21" s="329">
        <v>0</v>
      </c>
      <c r="AE21" s="329">
        <v>0</v>
      </c>
      <c r="AF21" s="329">
        <v>0</v>
      </c>
      <c r="AG21" s="329">
        <v>0</v>
      </c>
      <c r="AH21" s="329">
        <v>0</v>
      </c>
      <c r="AI21" s="329">
        <v>0</v>
      </c>
      <c r="AJ21" s="329">
        <v>0</v>
      </c>
      <c r="AK21" s="329">
        <v>0</v>
      </c>
      <c r="AL21" s="329">
        <v>0</v>
      </c>
      <c r="AM21" s="329">
        <v>0</v>
      </c>
      <c r="AN21" s="329">
        <v>0</v>
      </c>
      <c r="AO21" s="329">
        <v>0</v>
      </c>
      <c r="AP21" s="329">
        <v>0</v>
      </c>
      <c r="AQ21" s="329">
        <v>0</v>
      </c>
      <c r="AR21" s="329">
        <v>0</v>
      </c>
      <c r="AS21" s="329">
        <v>0</v>
      </c>
      <c r="AT21" s="330">
        <v>0</v>
      </c>
    </row>
    <row r="22" spans="1:46" ht="15.5" customHeight="1" x14ac:dyDescent="0.3">
      <c r="A22" s="297">
        <v>16</v>
      </c>
      <c r="B22" s="203" t="s">
        <v>50</v>
      </c>
      <c r="C22" s="204" t="s">
        <v>101</v>
      </c>
      <c r="D22" s="327">
        <v>0</v>
      </c>
      <c r="E22" s="329">
        <v>0</v>
      </c>
      <c r="F22" s="329">
        <v>0</v>
      </c>
      <c r="G22" s="329">
        <v>0</v>
      </c>
      <c r="H22" s="329">
        <v>0</v>
      </c>
      <c r="I22" s="329">
        <v>0</v>
      </c>
      <c r="J22" s="329">
        <v>0</v>
      </c>
      <c r="K22" s="329">
        <v>0</v>
      </c>
      <c r="L22" s="329">
        <v>0</v>
      </c>
      <c r="M22" s="329">
        <v>0</v>
      </c>
      <c r="N22" s="329">
        <v>0</v>
      </c>
      <c r="O22" s="329">
        <v>0</v>
      </c>
      <c r="P22" s="329">
        <v>0</v>
      </c>
      <c r="Q22" s="329">
        <v>0</v>
      </c>
      <c r="R22" s="329">
        <v>0</v>
      </c>
      <c r="S22" s="328">
        <v>1</v>
      </c>
      <c r="T22" s="329">
        <v>0</v>
      </c>
      <c r="U22" s="329">
        <v>0</v>
      </c>
      <c r="V22" s="329">
        <v>0</v>
      </c>
      <c r="W22" s="329">
        <v>0</v>
      </c>
      <c r="X22" s="329">
        <v>0</v>
      </c>
      <c r="Y22" s="329">
        <v>0</v>
      </c>
      <c r="Z22" s="329">
        <v>0</v>
      </c>
      <c r="AA22" s="329">
        <v>0</v>
      </c>
      <c r="AB22" s="329">
        <v>0</v>
      </c>
      <c r="AC22" s="329">
        <v>0</v>
      </c>
      <c r="AD22" s="329">
        <v>0</v>
      </c>
      <c r="AE22" s="329">
        <v>0</v>
      </c>
      <c r="AF22" s="329">
        <v>0</v>
      </c>
      <c r="AG22" s="329">
        <v>0</v>
      </c>
      <c r="AH22" s="329">
        <v>0</v>
      </c>
      <c r="AI22" s="329">
        <v>0</v>
      </c>
      <c r="AJ22" s="329">
        <v>0</v>
      </c>
      <c r="AK22" s="329">
        <v>0</v>
      </c>
      <c r="AL22" s="329">
        <v>0</v>
      </c>
      <c r="AM22" s="329">
        <v>0</v>
      </c>
      <c r="AN22" s="329">
        <v>0</v>
      </c>
      <c r="AO22" s="329">
        <v>0</v>
      </c>
      <c r="AP22" s="329">
        <v>0</v>
      </c>
      <c r="AQ22" s="329">
        <v>0</v>
      </c>
      <c r="AR22" s="329">
        <v>0</v>
      </c>
      <c r="AS22" s="329">
        <v>0</v>
      </c>
      <c r="AT22" s="330">
        <v>0</v>
      </c>
    </row>
    <row r="23" spans="1:46" ht="15.5" customHeight="1" x14ac:dyDescent="0.3">
      <c r="A23" s="297">
        <v>17</v>
      </c>
      <c r="B23" s="203" t="s">
        <v>51</v>
      </c>
      <c r="C23" s="204" t="s">
        <v>1</v>
      </c>
      <c r="D23" s="327">
        <v>0</v>
      </c>
      <c r="E23" s="329">
        <v>0</v>
      </c>
      <c r="F23" s="329">
        <v>0</v>
      </c>
      <c r="G23" s="329">
        <v>0</v>
      </c>
      <c r="H23" s="329">
        <v>0</v>
      </c>
      <c r="I23" s="329">
        <v>0</v>
      </c>
      <c r="J23" s="329">
        <v>0</v>
      </c>
      <c r="K23" s="329">
        <v>0</v>
      </c>
      <c r="L23" s="329">
        <v>0</v>
      </c>
      <c r="M23" s="329">
        <v>0</v>
      </c>
      <c r="N23" s="329">
        <v>0</v>
      </c>
      <c r="O23" s="329">
        <v>0</v>
      </c>
      <c r="P23" s="329">
        <v>0</v>
      </c>
      <c r="Q23" s="329">
        <v>0</v>
      </c>
      <c r="R23" s="329">
        <v>0</v>
      </c>
      <c r="S23" s="329">
        <v>0</v>
      </c>
      <c r="T23" s="328">
        <v>1</v>
      </c>
      <c r="U23" s="329">
        <v>0</v>
      </c>
      <c r="V23" s="329">
        <v>0</v>
      </c>
      <c r="W23" s="329">
        <v>0</v>
      </c>
      <c r="X23" s="329">
        <v>0</v>
      </c>
      <c r="Y23" s="329">
        <v>0</v>
      </c>
      <c r="Z23" s="329">
        <v>0</v>
      </c>
      <c r="AA23" s="329">
        <v>0</v>
      </c>
      <c r="AB23" s="329">
        <v>0</v>
      </c>
      <c r="AC23" s="329">
        <v>0</v>
      </c>
      <c r="AD23" s="329">
        <v>0</v>
      </c>
      <c r="AE23" s="329">
        <v>0</v>
      </c>
      <c r="AF23" s="329">
        <v>0</v>
      </c>
      <c r="AG23" s="329">
        <v>0</v>
      </c>
      <c r="AH23" s="329">
        <v>0</v>
      </c>
      <c r="AI23" s="329">
        <v>0</v>
      </c>
      <c r="AJ23" s="329">
        <v>0</v>
      </c>
      <c r="AK23" s="329">
        <v>0</v>
      </c>
      <c r="AL23" s="329">
        <v>0</v>
      </c>
      <c r="AM23" s="329">
        <v>0</v>
      </c>
      <c r="AN23" s="329">
        <v>0</v>
      </c>
      <c r="AO23" s="329">
        <v>0</v>
      </c>
      <c r="AP23" s="329">
        <v>0</v>
      </c>
      <c r="AQ23" s="329">
        <v>0</v>
      </c>
      <c r="AR23" s="329">
        <v>0</v>
      </c>
      <c r="AS23" s="329">
        <v>0</v>
      </c>
      <c r="AT23" s="330">
        <v>0</v>
      </c>
    </row>
    <row r="24" spans="1:46" ht="15.5" customHeight="1" x14ac:dyDescent="0.3">
      <c r="A24" s="297">
        <v>18</v>
      </c>
      <c r="B24" s="203" t="s">
        <v>52</v>
      </c>
      <c r="C24" s="204" t="s">
        <v>2</v>
      </c>
      <c r="D24" s="327">
        <v>0</v>
      </c>
      <c r="E24" s="329">
        <v>0</v>
      </c>
      <c r="F24" s="329">
        <v>0</v>
      </c>
      <c r="G24" s="329">
        <v>0</v>
      </c>
      <c r="H24" s="329">
        <v>0</v>
      </c>
      <c r="I24" s="329">
        <v>0</v>
      </c>
      <c r="J24" s="329">
        <v>0</v>
      </c>
      <c r="K24" s="329">
        <v>0</v>
      </c>
      <c r="L24" s="329">
        <v>0</v>
      </c>
      <c r="M24" s="329">
        <v>0</v>
      </c>
      <c r="N24" s="329">
        <v>0</v>
      </c>
      <c r="O24" s="329">
        <v>0</v>
      </c>
      <c r="P24" s="329">
        <v>0</v>
      </c>
      <c r="Q24" s="329">
        <v>0</v>
      </c>
      <c r="R24" s="329">
        <v>0</v>
      </c>
      <c r="S24" s="329">
        <v>0</v>
      </c>
      <c r="T24" s="329">
        <v>0</v>
      </c>
      <c r="U24" s="328">
        <v>1</v>
      </c>
      <c r="V24" s="329">
        <v>0</v>
      </c>
      <c r="W24" s="329">
        <v>0</v>
      </c>
      <c r="X24" s="329">
        <v>0</v>
      </c>
      <c r="Y24" s="329">
        <v>0</v>
      </c>
      <c r="Z24" s="329">
        <v>0</v>
      </c>
      <c r="AA24" s="329">
        <v>0</v>
      </c>
      <c r="AB24" s="329">
        <v>0</v>
      </c>
      <c r="AC24" s="329">
        <v>0</v>
      </c>
      <c r="AD24" s="329">
        <v>0</v>
      </c>
      <c r="AE24" s="329">
        <v>0</v>
      </c>
      <c r="AF24" s="329">
        <v>0</v>
      </c>
      <c r="AG24" s="329">
        <v>0</v>
      </c>
      <c r="AH24" s="329">
        <v>0</v>
      </c>
      <c r="AI24" s="329">
        <v>0</v>
      </c>
      <c r="AJ24" s="329">
        <v>0</v>
      </c>
      <c r="AK24" s="329">
        <v>0</v>
      </c>
      <c r="AL24" s="329">
        <v>0</v>
      </c>
      <c r="AM24" s="329">
        <v>0</v>
      </c>
      <c r="AN24" s="329">
        <v>0</v>
      </c>
      <c r="AO24" s="329">
        <v>0</v>
      </c>
      <c r="AP24" s="329">
        <v>0</v>
      </c>
      <c r="AQ24" s="329">
        <v>0</v>
      </c>
      <c r="AR24" s="329">
        <v>0</v>
      </c>
      <c r="AS24" s="329">
        <v>0</v>
      </c>
      <c r="AT24" s="330">
        <v>0</v>
      </c>
    </row>
    <row r="25" spans="1:46" ht="15.5" customHeight="1" x14ac:dyDescent="0.3">
      <c r="A25" s="297">
        <v>19</v>
      </c>
      <c r="B25" s="203" t="s">
        <v>53</v>
      </c>
      <c r="C25" s="204" t="s">
        <v>3</v>
      </c>
      <c r="D25" s="327">
        <v>0</v>
      </c>
      <c r="E25" s="329">
        <v>0</v>
      </c>
      <c r="F25" s="329">
        <v>0</v>
      </c>
      <c r="G25" s="329">
        <v>0</v>
      </c>
      <c r="H25" s="329">
        <v>0</v>
      </c>
      <c r="I25" s="329">
        <v>0</v>
      </c>
      <c r="J25" s="329">
        <v>0</v>
      </c>
      <c r="K25" s="329">
        <v>0</v>
      </c>
      <c r="L25" s="329">
        <v>0</v>
      </c>
      <c r="M25" s="329">
        <v>0</v>
      </c>
      <c r="N25" s="329">
        <v>0</v>
      </c>
      <c r="O25" s="329">
        <v>0</v>
      </c>
      <c r="P25" s="329">
        <v>0</v>
      </c>
      <c r="Q25" s="329">
        <v>0</v>
      </c>
      <c r="R25" s="329">
        <v>0</v>
      </c>
      <c r="S25" s="329">
        <v>0</v>
      </c>
      <c r="T25" s="329">
        <v>0</v>
      </c>
      <c r="U25" s="329">
        <v>0</v>
      </c>
      <c r="V25" s="328">
        <v>1</v>
      </c>
      <c r="W25" s="329">
        <v>0</v>
      </c>
      <c r="X25" s="329">
        <v>0</v>
      </c>
      <c r="Y25" s="329">
        <v>0</v>
      </c>
      <c r="Z25" s="329">
        <v>0</v>
      </c>
      <c r="AA25" s="329">
        <v>0</v>
      </c>
      <c r="AB25" s="329">
        <v>0</v>
      </c>
      <c r="AC25" s="329">
        <v>0</v>
      </c>
      <c r="AD25" s="329">
        <v>0</v>
      </c>
      <c r="AE25" s="329">
        <v>0</v>
      </c>
      <c r="AF25" s="329">
        <v>0</v>
      </c>
      <c r="AG25" s="329">
        <v>0</v>
      </c>
      <c r="AH25" s="329">
        <v>0</v>
      </c>
      <c r="AI25" s="329">
        <v>0</v>
      </c>
      <c r="AJ25" s="329">
        <v>0</v>
      </c>
      <c r="AK25" s="329">
        <v>0</v>
      </c>
      <c r="AL25" s="329">
        <v>0</v>
      </c>
      <c r="AM25" s="329">
        <v>0</v>
      </c>
      <c r="AN25" s="329">
        <v>0</v>
      </c>
      <c r="AO25" s="329">
        <v>0</v>
      </c>
      <c r="AP25" s="329">
        <v>0</v>
      </c>
      <c r="AQ25" s="329">
        <v>0</v>
      </c>
      <c r="AR25" s="329">
        <v>0</v>
      </c>
      <c r="AS25" s="329">
        <v>0</v>
      </c>
      <c r="AT25" s="330">
        <v>0</v>
      </c>
    </row>
    <row r="26" spans="1:46" ht="15.5" customHeight="1" x14ac:dyDescent="0.3">
      <c r="A26" s="297">
        <v>20</v>
      </c>
      <c r="B26" s="203" t="s">
        <v>54</v>
      </c>
      <c r="C26" s="204" t="s">
        <v>102</v>
      </c>
      <c r="D26" s="327">
        <v>0</v>
      </c>
      <c r="E26" s="329">
        <v>0</v>
      </c>
      <c r="F26" s="329">
        <v>0</v>
      </c>
      <c r="G26" s="329">
        <v>0</v>
      </c>
      <c r="H26" s="329">
        <v>0</v>
      </c>
      <c r="I26" s="329">
        <v>0</v>
      </c>
      <c r="J26" s="329">
        <v>0</v>
      </c>
      <c r="K26" s="329">
        <v>0</v>
      </c>
      <c r="L26" s="329">
        <v>0</v>
      </c>
      <c r="M26" s="329">
        <v>0</v>
      </c>
      <c r="N26" s="329">
        <v>0</v>
      </c>
      <c r="O26" s="329">
        <v>0</v>
      </c>
      <c r="P26" s="329">
        <v>0</v>
      </c>
      <c r="Q26" s="329">
        <v>0</v>
      </c>
      <c r="R26" s="329">
        <v>0</v>
      </c>
      <c r="S26" s="329">
        <v>0</v>
      </c>
      <c r="T26" s="329">
        <v>0</v>
      </c>
      <c r="U26" s="329">
        <v>0</v>
      </c>
      <c r="V26" s="329">
        <v>0</v>
      </c>
      <c r="W26" s="328">
        <v>1</v>
      </c>
      <c r="X26" s="329">
        <v>0</v>
      </c>
      <c r="Y26" s="329">
        <v>0</v>
      </c>
      <c r="Z26" s="329">
        <v>0</v>
      </c>
      <c r="AA26" s="329">
        <v>0</v>
      </c>
      <c r="AB26" s="329">
        <v>0</v>
      </c>
      <c r="AC26" s="329">
        <v>0</v>
      </c>
      <c r="AD26" s="329">
        <v>0</v>
      </c>
      <c r="AE26" s="329">
        <v>0</v>
      </c>
      <c r="AF26" s="329">
        <v>0</v>
      </c>
      <c r="AG26" s="329">
        <v>0</v>
      </c>
      <c r="AH26" s="329">
        <v>0</v>
      </c>
      <c r="AI26" s="329">
        <v>0</v>
      </c>
      <c r="AJ26" s="329">
        <v>0</v>
      </c>
      <c r="AK26" s="329">
        <v>0</v>
      </c>
      <c r="AL26" s="329">
        <v>0</v>
      </c>
      <c r="AM26" s="329">
        <v>0</v>
      </c>
      <c r="AN26" s="329">
        <v>0</v>
      </c>
      <c r="AO26" s="329">
        <v>0</v>
      </c>
      <c r="AP26" s="329">
        <v>0</v>
      </c>
      <c r="AQ26" s="329">
        <v>0</v>
      </c>
      <c r="AR26" s="329">
        <v>0</v>
      </c>
      <c r="AS26" s="329">
        <v>0</v>
      </c>
      <c r="AT26" s="330">
        <v>0</v>
      </c>
    </row>
    <row r="27" spans="1:46" ht="15.5" customHeight="1" x14ac:dyDescent="0.3">
      <c r="A27" s="297">
        <v>21</v>
      </c>
      <c r="B27" s="203" t="s">
        <v>55</v>
      </c>
      <c r="C27" s="204" t="s">
        <v>103</v>
      </c>
      <c r="D27" s="327">
        <v>0</v>
      </c>
      <c r="E27" s="329">
        <v>0</v>
      </c>
      <c r="F27" s="329">
        <v>0</v>
      </c>
      <c r="G27" s="329">
        <v>0</v>
      </c>
      <c r="H27" s="329">
        <v>0</v>
      </c>
      <c r="I27" s="329">
        <v>0</v>
      </c>
      <c r="J27" s="329">
        <v>0</v>
      </c>
      <c r="K27" s="329">
        <v>0</v>
      </c>
      <c r="L27" s="329">
        <v>0</v>
      </c>
      <c r="M27" s="329">
        <v>0</v>
      </c>
      <c r="N27" s="329">
        <v>0</v>
      </c>
      <c r="O27" s="329">
        <v>0</v>
      </c>
      <c r="P27" s="329">
        <v>0</v>
      </c>
      <c r="Q27" s="329">
        <v>0</v>
      </c>
      <c r="R27" s="329">
        <v>0</v>
      </c>
      <c r="S27" s="329">
        <v>0</v>
      </c>
      <c r="T27" s="329">
        <v>0</v>
      </c>
      <c r="U27" s="329">
        <v>0</v>
      </c>
      <c r="V27" s="329">
        <v>0</v>
      </c>
      <c r="W27" s="329">
        <v>0</v>
      </c>
      <c r="X27" s="328">
        <v>1</v>
      </c>
      <c r="Y27" s="329">
        <v>0</v>
      </c>
      <c r="Z27" s="329">
        <v>0</v>
      </c>
      <c r="AA27" s="329">
        <v>0</v>
      </c>
      <c r="AB27" s="329">
        <v>0</v>
      </c>
      <c r="AC27" s="329">
        <v>0</v>
      </c>
      <c r="AD27" s="329">
        <v>0</v>
      </c>
      <c r="AE27" s="329">
        <v>0</v>
      </c>
      <c r="AF27" s="329">
        <v>0</v>
      </c>
      <c r="AG27" s="329">
        <v>0</v>
      </c>
      <c r="AH27" s="329">
        <v>0</v>
      </c>
      <c r="AI27" s="329">
        <v>0</v>
      </c>
      <c r="AJ27" s="329">
        <v>0</v>
      </c>
      <c r="AK27" s="329">
        <v>0</v>
      </c>
      <c r="AL27" s="329">
        <v>0</v>
      </c>
      <c r="AM27" s="329">
        <v>0</v>
      </c>
      <c r="AN27" s="329">
        <v>0</v>
      </c>
      <c r="AO27" s="329">
        <v>0</v>
      </c>
      <c r="AP27" s="329">
        <v>0</v>
      </c>
      <c r="AQ27" s="329">
        <v>0</v>
      </c>
      <c r="AR27" s="329">
        <v>0</v>
      </c>
      <c r="AS27" s="329">
        <v>0</v>
      </c>
      <c r="AT27" s="330">
        <v>0</v>
      </c>
    </row>
    <row r="28" spans="1:46" ht="15.5" customHeight="1" x14ac:dyDescent="0.3">
      <c r="A28" s="297">
        <v>22</v>
      </c>
      <c r="B28" s="203" t="s">
        <v>56</v>
      </c>
      <c r="C28" s="204" t="s">
        <v>126</v>
      </c>
      <c r="D28" s="327">
        <v>0</v>
      </c>
      <c r="E28" s="329">
        <v>0</v>
      </c>
      <c r="F28" s="329">
        <v>0</v>
      </c>
      <c r="G28" s="329">
        <v>0</v>
      </c>
      <c r="H28" s="329">
        <v>0</v>
      </c>
      <c r="I28" s="329">
        <v>0</v>
      </c>
      <c r="J28" s="329">
        <v>0</v>
      </c>
      <c r="K28" s="329">
        <v>0</v>
      </c>
      <c r="L28" s="329">
        <v>0</v>
      </c>
      <c r="M28" s="329">
        <v>0</v>
      </c>
      <c r="N28" s="329">
        <v>0</v>
      </c>
      <c r="O28" s="329">
        <v>0</v>
      </c>
      <c r="P28" s="329">
        <v>0</v>
      </c>
      <c r="Q28" s="329">
        <v>0</v>
      </c>
      <c r="R28" s="329">
        <v>0</v>
      </c>
      <c r="S28" s="329">
        <v>0</v>
      </c>
      <c r="T28" s="329">
        <v>0</v>
      </c>
      <c r="U28" s="329">
        <v>0</v>
      </c>
      <c r="V28" s="329">
        <v>0</v>
      </c>
      <c r="W28" s="329">
        <v>0</v>
      </c>
      <c r="X28" s="329">
        <v>0</v>
      </c>
      <c r="Y28" s="328">
        <v>1</v>
      </c>
      <c r="Z28" s="329">
        <v>0</v>
      </c>
      <c r="AA28" s="329">
        <v>0</v>
      </c>
      <c r="AB28" s="329">
        <v>0</v>
      </c>
      <c r="AC28" s="329">
        <v>0</v>
      </c>
      <c r="AD28" s="329">
        <v>0</v>
      </c>
      <c r="AE28" s="329">
        <v>0</v>
      </c>
      <c r="AF28" s="329">
        <v>0</v>
      </c>
      <c r="AG28" s="329">
        <v>0</v>
      </c>
      <c r="AH28" s="329">
        <v>0</v>
      </c>
      <c r="AI28" s="329">
        <v>0</v>
      </c>
      <c r="AJ28" s="329">
        <v>0</v>
      </c>
      <c r="AK28" s="329">
        <v>0</v>
      </c>
      <c r="AL28" s="329">
        <v>0</v>
      </c>
      <c r="AM28" s="329">
        <v>0</v>
      </c>
      <c r="AN28" s="329">
        <v>0</v>
      </c>
      <c r="AO28" s="329">
        <v>0</v>
      </c>
      <c r="AP28" s="329">
        <v>0</v>
      </c>
      <c r="AQ28" s="329">
        <v>0</v>
      </c>
      <c r="AR28" s="329">
        <v>0</v>
      </c>
      <c r="AS28" s="329">
        <v>0</v>
      </c>
      <c r="AT28" s="330">
        <v>0</v>
      </c>
    </row>
    <row r="29" spans="1:46" ht="15.5" customHeight="1" x14ac:dyDescent="0.3">
      <c r="A29" s="297">
        <v>23</v>
      </c>
      <c r="B29" s="203" t="s">
        <v>57</v>
      </c>
      <c r="C29" s="204" t="s">
        <v>238</v>
      </c>
      <c r="D29" s="327">
        <v>0</v>
      </c>
      <c r="E29" s="329">
        <v>0</v>
      </c>
      <c r="F29" s="329">
        <v>0</v>
      </c>
      <c r="G29" s="329">
        <v>0</v>
      </c>
      <c r="H29" s="329">
        <v>0</v>
      </c>
      <c r="I29" s="329">
        <v>0</v>
      </c>
      <c r="J29" s="329">
        <v>0</v>
      </c>
      <c r="K29" s="329">
        <v>0</v>
      </c>
      <c r="L29" s="329">
        <v>0</v>
      </c>
      <c r="M29" s="329">
        <v>0</v>
      </c>
      <c r="N29" s="329">
        <v>0</v>
      </c>
      <c r="O29" s="329">
        <v>0</v>
      </c>
      <c r="P29" s="329">
        <v>0</v>
      </c>
      <c r="Q29" s="329">
        <v>0</v>
      </c>
      <c r="R29" s="329">
        <v>0</v>
      </c>
      <c r="S29" s="329">
        <v>0</v>
      </c>
      <c r="T29" s="329">
        <v>0</v>
      </c>
      <c r="U29" s="329">
        <v>0</v>
      </c>
      <c r="V29" s="329">
        <v>0</v>
      </c>
      <c r="W29" s="329">
        <v>0</v>
      </c>
      <c r="X29" s="329">
        <v>0</v>
      </c>
      <c r="Y29" s="329">
        <v>0</v>
      </c>
      <c r="Z29" s="328">
        <v>1</v>
      </c>
      <c r="AA29" s="329">
        <v>0</v>
      </c>
      <c r="AB29" s="329">
        <v>0</v>
      </c>
      <c r="AC29" s="329">
        <v>0</v>
      </c>
      <c r="AD29" s="329">
        <v>0</v>
      </c>
      <c r="AE29" s="329">
        <v>0</v>
      </c>
      <c r="AF29" s="329">
        <v>0</v>
      </c>
      <c r="AG29" s="329">
        <v>0</v>
      </c>
      <c r="AH29" s="329">
        <v>0</v>
      </c>
      <c r="AI29" s="329">
        <v>0</v>
      </c>
      <c r="AJ29" s="329">
        <v>0</v>
      </c>
      <c r="AK29" s="329">
        <v>0</v>
      </c>
      <c r="AL29" s="329">
        <v>0</v>
      </c>
      <c r="AM29" s="329">
        <v>0</v>
      </c>
      <c r="AN29" s="329">
        <v>0</v>
      </c>
      <c r="AO29" s="329">
        <v>0</v>
      </c>
      <c r="AP29" s="329">
        <v>0</v>
      </c>
      <c r="AQ29" s="329">
        <v>0</v>
      </c>
      <c r="AR29" s="329">
        <v>0</v>
      </c>
      <c r="AS29" s="329">
        <v>0</v>
      </c>
      <c r="AT29" s="330">
        <v>0</v>
      </c>
    </row>
    <row r="30" spans="1:46" ht="15.5" customHeight="1" x14ac:dyDescent="0.3">
      <c r="A30" s="297">
        <v>24</v>
      </c>
      <c r="B30" s="203" t="s">
        <v>239</v>
      </c>
      <c r="C30" s="204" t="s">
        <v>240</v>
      </c>
      <c r="D30" s="327">
        <v>0</v>
      </c>
      <c r="E30" s="329">
        <v>0</v>
      </c>
      <c r="F30" s="329">
        <v>0</v>
      </c>
      <c r="G30" s="329">
        <v>0</v>
      </c>
      <c r="H30" s="329">
        <v>0</v>
      </c>
      <c r="I30" s="329">
        <v>0</v>
      </c>
      <c r="J30" s="329">
        <v>0</v>
      </c>
      <c r="K30" s="329">
        <v>0</v>
      </c>
      <c r="L30" s="329">
        <v>0</v>
      </c>
      <c r="M30" s="329">
        <v>0</v>
      </c>
      <c r="N30" s="329">
        <v>0</v>
      </c>
      <c r="O30" s="329">
        <v>0</v>
      </c>
      <c r="P30" s="329">
        <v>0</v>
      </c>
      <c r="Q30" s="329">
        <v>0</v>
      </c>
      <c r="R30" s="329">
        <v>0</v>
      </c>
      <c r="S30" s="329">
        <v>0</v>
      </c>
      <c r="T30" s="329">
        <v>0</v>
      </c>
      <c r="U30" s="329">
        <v>0</v>
      </c>
      <c r="V30" s="329">
        <v>0</v>
      </c>
      <c r="W30" s="329">
        <v>0</v>
      </c>
      <c r="X30" s="329">
        <v>0</v>
      </c>
      <c r="Y30" s="329">
        <v>0</v>
      </c>
      <c r="Z30" s="329">
        <v>0</v>
      </c>
      <c r="AA30" s="328">
        <v>1</v>
      </c>
      <c r="AB30" s="329">
        <v>0</v>
      </c>
      <c r="AC30" s="329">
        <v>0</v>
      </c>
      <c r="AD30" s="329">
        <v>0</v>
      </c>
      <c r="AE30" s="329">
        <v>0</v>
      </c>
      <c r="AF30" s="329">
        <v>0</v>
      </c>
      <c r="AG30" s="329">
        <v>0</v>
      </c>
      <c r="AH30" s="329">
        <v>0</v>
      </c>
      <c r="AI30" s="329">
        <v>0</v>
      </c>
      <c r="AJ30" s="329">
        <v>0</v>
      </c>
      <c r="AK30" s="329">
        <v>0</v>
      </c>
      <c r="AL30" s="329">
        <v>0</v>
      </c>
      <c r="AM30" s="329">
        <v>0</v>
      </c>
      <c r="AN30" s="329">
        <v>0</v>
      </c>
      <c r="AO30" s="329">
        <v>0</v>
      </c>
      <c r="AP30" s="329">
        <v>0</v>
      </c>
      <c r="AQ30" s="329">
        <v>0</v>
      </c>
      <c r="AR30" s="329">
        <v>0</v>
      </c>
      <c r="AS30" s="329">
        <v>0</v>
      </c>
      <c r="AT30" s="330">
        <v>0</v>
      </c>
    </row>
    <row r="31" spans="1:46" ht="15.5" customHeight="1" x14ac:dyDescent="0.3">
      <c r="A31" s="297">
        <v>25</v>
      </c>
      <c r="B31" s="203" t="s">
        <v>241</v>
      </c>
      <c r="C31" s="204" t="s">
        <v>242</v>
      </c>
      <c r="D31" s="327">
        <v>0</v>
      </c>
      <c r="E31" s="329">
        <v>0</v>
      </c>
      <c r="F31" s="329">
        <v>0</v>
      </c>
      <c r="G31" s="329">
        <v>0</v>
      </c>
      <c r="H31" s="329">
        <v>0</v>
      </c>
      <c r="I31" s="329">
        <v>0</v>
      </c>
      <c r="J31" s="329">
        <v>0</v>
      </c>
      <c r="K31" s="329">
        <v>0</v>
      </c>
      <c r="L31" s="329">
        <v>0</v>
      </c>
      <c r="M31" s="329">
        <v>0</v>
      </c>
      <c r="N31" s="329">
        <v>0</v>
      </c>
      <c r="O31" s="329">
        <v>0</v>
      </c>
      <c r="P31" s="329">
        <v>0</v>
      </c>
      <c r="Q31" s="329">
        <v>0</v>
      </c>
      <c r="R31" s="329">
        <v>0</v>
      </c>
      <c r="S31" s="329">
        <v>0</v>
      </c>
      <c r="T31" s="329">
        <v>0</v>
      </c>
      <c r="U31" s="329">
        <v>0</v>
      </c>
      <c r="V31" s="329">
        <v>0</v>
      </c>
      <c r="W31" s="329">
        <v>0</v>
      </c>
      <c r="X31" s="329">
        <v>0</v>
      </c>
      <c r="Y31" s="329">
        <v>0</v>
      </c>
      <c r="Z31" s="329">
        <v>0</v>
      </c>
      <c r="AA31" s="329">
        <v>0</v>
      </c>
      <c r="AB31" s="328">
        <v>1</v>
      </c>
      <c r="AC31" s="329">
        <v>0</v>
      </c>
      <c r="AD31" s="329">
        <v>0</v>
      </c>
      <c r="AE31" s="329">
        <v>0</v>
      </c>
      <c r="AF31" s="329">
        <v>0</v>
      </c>
      <c r="AG31" s="329">
        <v>0</v>
      </c>
      <c r="AH31" s="329">
        <v>0</v>
      </c>
      <c r="AI31" s="329">
        <v>0</v>
      </c>
      <c r="AJ31" s="329">
        <v>0</v>
      </c>
      <c r="AK31" s="329">
        <v>0</v>
      </c>
      <c r="AL31" s="329">
        <v>0</v>
      </c>
      <c r="AM31" s="329">
        <v>0</v>
      </c>
      <c r="AN31" s="329">
        <v>0</v>
      </c>
      <c r="AO31" s="329">
        <v>0</v>
      </c>
      <c r="AP31" s="329">
        <v>0</v>
      </c>
      <c r="AQ31" s="329">
        <v>0</v>
      </c>
      <c r="AR31" s="329">
        <v>0</v>
      </c>
      <c r="AS31" s="329">
        <v>0</v>
      </c>
      <c r="AT31" s="330">
        <v>0</v>
      </c>
    </row>
    <row r="32" spans="1:46" ht="15.5" customHeight="1" x14ac:dyDescent="0.3">
      <c r="A32" s="297">
        <v>26</v>
      </c>
      <c r="B32" s="203" t="s">
        <v>58</v>
      </c>
      <c r="C32" s="204" t="s">
        <v>4</v>
      </c>
      <c r="D32" s="327">
        <v>0</v>
      </c>
      <c r="E32" s="329">
        <v>0</v>
      </c>
      <c r="F32" s="329">
        <v>0</v>
      </c>
      <c r="G32" s="329">
        <v>0</v>
      </c>
      <c r="H32" s="329">
        <v>0</v>
      </c>
      <c r="I32" s="329">
        <v>0</v>
      </c>
      <c r="J32" s="329">
        <v>0</v>
      </c>
      <c r="K32" s="329">
        <v>0</v>
      </c>
      <c r="L32" s="329">
        <v>0</v>
      </c>
      <c r="M32" s="329">
        <v>0</v>
      </c>
      <c r="N32" s="329">
        <v>0</v>
      </c>
      <c r="O32" s="329">
        <v>0</v>
      </c>
      <c r="P32" s="329">
        <v>0</v>
      </c>
      <c r="Q32" s="329">
        <v>0</v>
      </c>
      <c r="R32" s="329">
        <v>0</v>
      </c>
      <c r="S32" s="329">
        <v>0</v>
      </c>
      <c r="T32" s="329">
        <v>0</v>
      </c>
      <c r="U32" s="329">
        <v>0</v>
      </c>
      <c r="V32" s="329">
        <v>0</v>
      </c>
      <c r="W32" s="329">
        <v>0</v>
      </c>
      <c r="X32" s="329">
        <v>0</v>
      </c>
      <c r="Y32" s="329">
        <v>0</v>
      </c>
      <c r="Z32" s="329">
        <v>0</v>
      </c>
      <c r="AA32" s="329">
        <v>0</v>
      </c>
      <c r="AB32" s="329">
        <v>0</v>
      </c>
      <c r="AC32" s="328">
        <v>1</v>
      </c>
      <c r="AD32" s="329">
        <v>0</v>
      </c>
      <c r="AE32" s="329">
        <v>0</v>
      </c>
      <c r="AF32" s="329">
        <v>0</v>
      </c>
      <c r="AG32" s="329">
        <v>0</v>
      </c>
      <c r="AH32" s="329">
        <v>0</v>
      </c>
      <c r="AI32" s="329">
        <v>0</v>
      </c>
      <c r="AJ32" s="329">
        <v>0</v>
      </c>
      <c r="AK32" s="329">
        <v>0</v>
      </c>
      <c r="AL32" s="329">
        <v>0</v>
      </c>
      <c r="AM32" s="329">
        <v>0</v>
      </c>
      <c r="AN32" s="329">
        <v>0</v>
      </c>
      <c r="AO32" s="329">
        <v>0</v>
      </c>
      <c r="AP32" s="329">
        <v>0</v>
      </c>
      <c r="AQ32" s="329">
        <v>0</v>
      </c>
      <c r="AR32" s="329">
        <v>0</v>
      </c>
      <c r="AS32" s="329">
        <v>0</v>
      </c>
      <c r="AT32" s="330">
        <v>0</v>
      </c>
    </row>
    <row r="33" spans="1:46" ht="15.5" customHeight="1" x14ac:dyDescent="0.3">
      <c r="A33" s="297">
        <v>27</v>
      </c>
      <c r="B33" s="203" t="s">
        <v>59</v>
      </c>
      <c r="C33" s="204" t="s">
        <v>104</v>
      </c>
      <c r="D33" s="327">
        <v>0</v>
      </c>
      <c r="E33" s="329">
        <v>0</v>
      </c>
      <c r="F33" s="329">
        <v>0</v>
      </c>
      <c r="G33" s="329">
        <v>0</v>
      </c>
      <c r="H33" s="329">
        <v>0</v>
      </c>
      <c r="I33" s="329">
        <v>0</v>
      </c>
      <c r="J33" s="329">
        <v>0</v>
      </c>
      <c r="K33" s="329">
        <v>0</v>
      </c>
      <c r="L33" s="329">
        <v>0</v>
      </c>
      <c r="M33" s="329">
        <v>0</v>
      </c>
      <c r="N33" s="329">
        <v>0</v>
      </c>
      <c r="O33" s="329">
        <v>0</v>
      </c>
      <c r="P33" s="329">
        <v>0</v>
      </c>
      <c r="Q33" s="329">
        <v>0</v>
      </c>
      <c r="R33" s="329">
        <v>0</v>
      </c>
      <c r="S33" s="329">
        <v>0</v>
      </c>
      <c r="T33" s="329">
        <v>0</v>
      </c>
      <c r="U33" s="329">
        <v>0</v>
      </c>
      <c r="V33" s="329">
        <v>0</v>
      </c>
      <c r="W33" s="329">
        <v>0</v>
      </c>
      <c r="X33" s="329">
        <v>0</v>
      </c>
      <c r="Y33" s="329">
        <v>0</v>
      </c>
      <c r="Z33" s="329">
        <v>0</v>
      </c>
      <c r="AA33" s="329">
        <v>0</v>
      </c>
      <c r="AB33" s="329">
        <v>0</v>
      </c>
      <c r="AC33" s="329">
        <v>0</v>
      </c>
      <c r="AD33" s="328">
        <v>1</v>
      </c>
      <c r="AE33" s="329">
        <v>0</v>
      </c>
      <c r="AF33" s="329">
        <v>0</v>
      </c>
      <c r="AG33" s="329">
        <v>0</v>
      </c>
      <c r="AH33" s="329">
        <v>0</v>
      </c>
      <c r="AI33" s="329">
        <v>0</v>
      </c>
      <c r="AJ33" s="329">
        <v>0</v>
      </c>
      <c r="AK33" s="329">
        <v>0</v>
      </c>
      <c r="AL33" s="329">
        <v>0</v>
      </c>
      <c r="AM33" s="329">
        <v>0</v>
      </c>
      <c r="AN33" s="329">
        <v>0</v>
      </c>
      <c r="AO33" s="329">
        <v>0</v>
      </c>
      <c r="AP33" s="329">
        <v>0</v>
      </c>
      <c r="AQ33" s="329">
        <v>0</v>
      </c>
      <c r="AR33" s="329">
        <v>0</v>
      </c>
      <c r="AS33" s="329">
        <v>0</v>
      </c>
      <c r="AT33" s="330">
        <v>0</v>
      </c>
    </row>
    <row r="34" spans="1:46" ht="15.5" customHeight="1" x14ac:dyDescent="0.3">
      <c r="A34" s="297">
        <v>28</v>
      </c>
      <c r="B34" s="203" t="s">
        <v>60</v>
      </c>
      <c r="C34" s="204" t="s">
        <v>243</v>
      </c>
      <c r="D34" s="327">
        <v>0</v>
      </c>
      <c r="E34" s="329">
        <v>0</v>
      </c>
      <c r="F34" s="329">
        <v>0</v>
      </c>
      <c r="G34" s="329">
        <v>0</v>
      </c>
      <c r="H34" s="329">
        <v>0</v>
      </c>
      <c r="I34" s="329">
        <v>0</v>
      </c>
      <c r="J34" s="329">
        <v>0</v>
      </c>
      <c r="K34" s="329">
        <v>0</v>
      </c>
      <c r="L34" s="329">
        <v>0</v>
      </c>
      <c r="M34" s="329">
        <v>0</v>
      </c>
      <c r="N34" s="329">
        <v>0</v>
      </c>
      <c r="O34" s="329">
        <v>0</v>
      </c>
      <c r="P34" s="329">
        <v>0</v>
      </c>
      <c r="Q34" s="329">
        <v>0</v>
      </c>
      <c r="R34" s="329">
        <v>0</v>
      </c>
      <c r="S34" s="329">
        <v>0</v>
      </c>
      <c r="T34" s="329">
        <v>0</v>
      </c>
      <c r="U34" s="329">
        <v>0</v>
      </c>
      <c r="V34" s="329">
        <v>0</v>
      </c>
      <c r="W34" s="329">
        <v>0</v>
      </c>
      <c r="X34" s="329">
        <v>0</v>
      </c>
      <c r="Y34" s="329">
        <v>0</v>
      </c>
      <c r="Z34" s="329">
        <v>0</v>
      </c>
      <c r="AA34" s="329">
        <v>0</v>
      </c>
      <c r="AB34" s="329">
        <v>0</v>
      </c>
      <c r="AC34" s="329">
        <v>0</v>
      </c>
      <c r="AD34" s="329">
        <v>0</v>
      </c>
      <c r="AE34" s="328">
        <v>1</v>
      </c>
      <c r="AF34" s="329">
        <v>0</v>
      </c>
      <c r="AG34" s="329">
        <v>0</v>
      </c>
      <c r="AH34" s="329">
        <v>0</v>
      </c>
      <c r="AI34" s="329">
        <v>0</v>
      </c>
      <c r="AJ34" s="329">
        <v>0</v>
      </c>
      <c r="AK34" s="329">
        <v>0</v>
      </c>
      <c r="AL34" s="329">
        <v>0</v>
      </c>
      <c r="AM34" s="329">
        <v>0</v>
      </c>
      <c r="AN34" s="329">
        <v>0</v>
      </c>
      <c r="AO34" s="329">
        <v>0</v>
      </c>
      <c r="AP34" s="329">
        <v>0</v>
      </c>
      <c r="AQ34" s="329">
        <v>0</v>
      </c>
      <c r="AR34" s="329">
        <v>0</v>
      </c>
      <c r="AS34" s="329">
        <v>0</v>
      </c>
      <c r="AT34" s="330">
        <v>0</v>
      </c>
    </row>
    <row r="35" spans="1:46" ht="15.5" customHeight="1" x14ac:dyDescent="0.3">
      <c r="A35" s="297">
        <v>29</v>
      </c>
      <c r="B35" s="203" t="s">
        <v>61</v>
      </c>
      <c r="C35" s="204" t="s">
        <v>5</v>
      </c>
      <c r="D35" s="327">
        <v>0</v>
      </c>
      <c r="E35" s="329">
        <v>0</v>
      </c>
      <c r="F35" s="329">
        <v>0</v>
      </c>
      <c r="G35" s="329">
        <v>0</v>
      </c>
      <c r="H35" s="329">
        <v>0</v>
      </c>
      <c r="I35" s="329">
        <v>0</v>
      </c>
      <c r="J35" s="329">
        <v>0</v>
      </c>
      <c r="K35" s="329">
        <v>0</v>
      </c>
      <c r="L35" s="329">
        <v>0</v>
      </c>
      <c r="M35" s="329">
        <v>0</v>
      </c>
      <c r="N35" s="329">
        <v>0</v>
      </c>
      <c r="O35" s="329">
        <v>0</v>
      </c>
      <c r="P35" s="329">
        <v>0</v>
      </c>
      <c r="Q35" s="329">
        <v>0</v>
      </c>
      <c r="R35" s="329">
        <v>0</v>
      </c>
      <c r="S35" s="329">
        <v>0</v>
      </c>
      <c r="T35" s="329">
        <v>0</v>
      </c>
      <c r="U35" s="329">
        <v>0</v>
      </c>
      <c r="V35" s="329">
        <v>0</v>
      </c>
      <c r="W35" s="329">
        <v>0</v>
      </c>
      <c r="X35" s="329">
        <v>0</v>
      </c>
      <c r="Y35" s="329">
        <v>0</v>
      </c>
      <c r="Z35" s="329">
        <v>0</v>
      </c>
      <c r="AA35" s="329">
        <v>0</v>
      </c>
      <c r="AB35" s="329">
        <v>0</v>
      </c>
      <c r="AC35" s="329">
        <v>0</v>
      </c>
      <c r="AD35" s="329">
        <v>0</v>
      </c>
      <c r="AE35" s="329">
        <v>0</v>
      </c>
      <c r="AF35" s="328">
        <v>1</v>
      </c>
      <c r="AG35" s="329">
        <v>0</v>
      </c>
      <c r="AH35" s="329">
        <v>0</v>
      </c>
      <c r="AI35" s="329">
        <v>0</v>
      </c>
      <c r="AJ35" s="329">
        <v>0</v>
      </c>
      <c r="AK35" s="329">
        <v>0</v>
      </c>
      <c r="AL35" s="329">
        <v>0</v>
      </c>
      <c r="AM35" s="329">
        <v>0</v>
      </c>
      <c r="AN35" s="329">
        <v>0</v>
      </c>
      <c r="AO35" s="329">
        <v>0</v>
      </c>
      <c r="AP35" s="329">
        <v>0</v>
      </c>
      <c r="AQ35" s="329">
        <v>0</v>
      </c>
      <c r="AR35" s="329">
        <v>0</v>
      </c>
      <c r="AS35" s="329">
        <v>0</v>
      </c>
      <c r="AT35" s="330">
        <v>0</v>
      </c>
    </row>
    <row r="36" spans="1:46" ht="15.5" customHeight="1" x14ac:dyDescent="0.3">
      <c r="A36" s="297">
        <v>30</v>
      </c>
      <c r="B36" s="203" t="s">
        <v>62</v>
      </c>
      <c r="C36" s="204" t="s">
        <v>6</v>
      </c>
      <c r="D36" s="327">
        <v>0</v>
      </c>
      <c r="E36" s="329">
        <v>0</v>
      </c>
      <c r="F36" s="329">
        <v>0</v>
      </c>
      <c r="G36" s="329">
        <v>0</v>
      </c>
      <c r="H36" s="329">
        <v>0</v>
      </c>
      <c r="I36" s="329">
        <v>0</v>
      </c>
      <c r="J36" s="329">
        <v>0</v>
      </c>
      <c r="K36" s="329">
        <v>0</v>
      </c>
      <c r="L36" s="329">
        <v>0</v>
      </c>
      <c r="M36" s="329">
        <v>0</v>
      </c>
      <c r="N36" s="329">
        <v>0</v>
      </c>
      <c r="O36" s="329">
        <v>0</v>
      </c>
      <c r="P36" s="329">
        <v>0</v>
      </c>
      <c r="Q36" s="329">
        <v>0</v>
      </c>
      <c r="R36" s="329">
        <v>0</v>
      </c>
      <c r="S36" s="329">
        <v>0</v>
      </c>
      <c r="T36" s="329">
        <v>0</v>
      </c>
      <c r="U36" s="329">
        <v>0</v>
      </c>
      <c r="V36" s="329">
        <v>0</v>
      </c>
      <c r="W36" s="329">
        <v>0</v>
      </c>
      <c r="X36" s="329">
        <v>0</v>
      </c>
      <c r="Y36" s="329">
        <v>0</v>
      </c>
      <c r="Z36" s="329">
        <v>0</v>
      </c>
      <c r="AA36" s="329">
        <v>0</v>
      </c>
      <c r="AB36" s="329">
        <v>0</v>
      </c>
      <c r="AC36" s="329">
        <v>0</v>
      </c>
      <c r="AD36" s="329">
        <v>0</v>
      </c>
      <c r="AE36" s="329">
        <v>0</v>
      </c>
      <c r="AF36" s="329">
        <v>0</v>
      </c>
      <c r="AG36" s="328">
        <v>1</v>
      </c>
      <c r="AH36" s="329">
        <v>0</v>
      </c>
      <c r="AI36" s="329">
        <v>0</v>
      </c>
      <c r="AJ36" s="329">
        <v>0</v>
      </c>
      <c r="AK36" s="329">
        <v>0</v>
      </c>
      <c r="AL36" s="329">
        <v>0</v>
      </c>
      <c r="AM36" s="329">
        <v>0</v>
      </c>
      <c r="AN36" s="329">
        <v>0</v>
      </c>
      <c r="AO36" s="329">
        <v>0</v>
      </c>
      <c r="AP36" s="329">
        <v>0</v>
      </c>
      <c r="AQ36" s="329">
        <v>0</v>
      </c>
      <c r="AR36" s="329">
        <v>0</v>
      </c>
      <c r="AS36" s="329">
        <v>0</v>
      </c>
      <c r="AT36" s="330">
        <v>0</v>
      </c>
    </row>
    <row r="37" spans="1:46" ht="15.5" customHeight="1" x14ac:dyDescent="0.3">
      <c r="A37" s="297">
        <v>31</v>
      </c>
      <c r="B37" s="203" t="s">
        <v>63</v>
      </c>
      <c r="C37" s="204" t="s">
        <v>105</v>
      </c>
      <c r="D37" s="327">
        <v>0</v>
      </c>
      <c r="E37" s="329">
        <v>0</v>
      </c>
      <c r="F37" s="329">
        <v>0</v>
      </c>
      <c r="G37" s="329">
        <v>0</v>
      </c>
      <c r="H37" s="329">
        <v>0</v>
      </c>
      <c r="I37" s="329">
        <v>0</v>
      </c>
      <c r="J37" s="329">
        <v>0</v>
      </c>
      <c r="K37" s="329">
        <v>0</v>
      </c>
      <c r="L37" s="329">
        <v>0</v>
      </c>
      <c r="M37" s="329">
        <v>0</v>
      </c>
      <c r="N37" s="329">
        <v>0</v>
      </c>
      <c r="O37" s="329">
        <v>0</v>
      </c>
      <c r="P37" s="329">
        <v>0</v>
      </c>
      <c r="Q37" s="329">
        <v>0</v>
      </c>
      <c r="R37" s="329">
        <v>0</v>
      </c>
      <c r="S37" s="329">
        <v>0</v>
      </c>
      <c r="T37" s="329">
        <v>0</v>
      </c>
      <c r="U37" s="329">
        <v>0</v>
      </c>
      <c r="V37" s="329">
        <v>0</v>
      </c>
      <c r="W37" s="329">
        <v>0</v>
      </c>
      <c r="X37" s="329">
        <v>0</v>
      </c>
      <c r="Y37" s="329">
        <v>0</v>
      </c>
      <c r="Z37" s="329">
        <v>0</v>
      </c>
      <c r="AA37" s="329">
        <v>0</v>
      </c>
      <c r="AB37" s="329">
        <v>0</v>
      </c>
      <c r="AC37" s="329">
        <v>0</v>
      </c>
      <c r="AD37" s="329">
        <v>0</v>
      </c>
      <c r="AE37" s="329">
        <v>0</v>
      </c>
      <c r="AF37" s="329">
        <v>0</v>
      </c>
      <c r="AG37" s="329">
        <v>0</v>
      </c>
      <c r="AH37" s="328">
        <v>1</v>
      </c>
      <c r="AI37" s="329">
        <v>0</v>
      </c>
      <c r="AJ37" s="329">
        <v>0</v>
      </c>
      <c r="AK37" s="329">
        <v>0</v>
      </c>
      <c r="AL37" s="329">
        <v>0</v>
      </c>
      <c r="AM37" s="329">
        <v>0</v>
      </c>
      <c r="AN37" s="329">
        <v>0</v>
      </c>
      <c r="AO37" s="329">
        <v>0</v>
      </c>
      <c r="AP37" s="329">
        <v>0</v>
      </c>
      <c r="AQ37" s="329">
        <v>0</v>
      </c>
      <c r="AR37" s="329">
        <v>0</v>
      </c>
      <c r="AS37" s="329">
        <v>0</v>
      </c>
      <c r="AT37" s="330">
        <v>0</v>
      </c>
    </row>
    <row r="38" spans="1:46" ht="15.5" customHeight="1" x14ac:dyDescent="0.3">
      <c r="A38" s="297">
        <v>32</v>
      </c>
      <c r="B38" s="203" t="s">
        <v>64</v>
      </c>
      <c r="C38" s="204" t="s">
        <v>7</v>
      </c>
      <c r="D38" s="327">
        <v>0</v>
      </c>
      <c r="E38" s="329">
        <v>0</v>
      </c>
      <c r="F38" s="329">
        <v>0</v>
      </c>
      <c r="G38" s="329">
        <v>0</v>
      </c>
      <c r="H38" s="329">
        <v>0</v>
      </c>
      <c r="I38" s="329">
        <v>0</v>
      </c>
      <c r="J38" s="329">
        <v>0</v>
      </c>
      <c r="K38" s="329">
        <v>0</v>
      </c>
      <c r="L38" s="329">
        <v>0</v>
      </c>
      <c r="M38" s="329">
        <v>0</v>
      </c>
      <c r="N38" s="329">
        <v>0</v>
      </c>
      <c r="O38" s="329">
        <v>0</v>
      </c>
      <c r="P38" s="329">
        <v>0</v>
      </c>
      <c r="Q38" s="329">
        <v>0</v>
      </c>
      <c r="R38" s="329">
        <v>0</v>
      </c>
      <c r="S38" s="329">
        <v>0</v>
      </c>
      <c r="T38" s="329">
        <v>0</v>
      </c>
      <c r="U38" s="329">
        <v>0</v>
      </c>
      <c r="V38" s="329">
        <v>0</v>
      </c>
      <c r="W38" s="329">
        <v>0</v>
      </c>
      <c r="X38" s="329">
        <v>0</v>
      </c>
      <c r="Y38" s="329">
        <v>0</v>
      </c>
      <c r="Z38" s="329">
        <v>0</v>
      </c>
      <c r="AA38" s="329">
        <v>0</v>
      </c>
      <c r="AB38" s="329">
        <v>0</v>
      </c>
      <c r="AC38" s="329">
        <v>0</v>
      </c>
      <c r="AD38" s="329">
        <v>0</v>
      </c>
      <c r="AE38" s="329">
        <v>0</v>
      </c>
      <c r="AF38" s="329">
        <v>0</v>
      </c>
      <c r="AG38" s="329">
        <v>0</v>
      </c>
      <c r="AH38" s="329">
        <v>0</v>
      </c>
      <c r="AI38" s="328">
        <v>1</v>
      </c>
      <c r="AJ38" s="329">
        <v>0</v>
      </c>
      <c r="AK38" s="329">
        <v>0</v>
      </c>
      <c r="AL38" s="329">
        <v>0</v>
      </c>
      <c r="AM38" s="329">
        <v>0</v>
      </c>
      <c r="AN38" s="329">
        <v>0</v>
      </c>
      <c r="AO38" s="329">
        <v>0</v>
      </c>
      <c r="AP38" s="329">
        <v>0</v>
      </c>
      <c r="AQ38" s="329">
        <v>0</v>
      </c>
      <c r="AR38" s="329">
        <v>0</v>
      </c>
      <c r="AS38" s="329">
        <v>0</v>
      </c>
      <c r="AT38" s="330">
        <v>0</v>
      </c>
    </row>
    <row r="39" spans="1:46" ht="15.5" customHeight="1" x14ac:dyDescent="0.3">
      <c r="A39" s="297">
        <v>33</v>
      </c>
      <c r="B39" s="203" t="s">
        <v>65</v>
      </c>
      <c r="C39" s="204" t="s">
        <v>106</v>
      </c>
      <c r="D39" s="327">
        <v>0</v>
      </c>
      <c r="E39" s="329">
        <v>0</v>
      </c>
      <c r="F39" s="329">
        <v>0</v>
      </c>
      <c r="G39" s="329">
        <v>0</v>
      </c>
      <c r="H39" s="329">
        <v>0</v>
      </c>
      <c r="I39" s="329">
        <v>0</v>
      </c>
      <c r="J39" s="329">
        <v>0</v>
      </c>
      <c r="K39" s="329">
        <v>0</v>
      </c>
      <c r="L39" s="329">
        <v>0</v>
      </c>
      <c r="M39" s="329">
        <v>0</v>
      </c>
      <c r="N39" s="329">
        <v>0</v>
      </c>
      <c r="O39" s="329">
        <v>0</v>
      </c>
      <c r="P39" s="329">
        <v>0</v>
      </c>
      <c r="Q39" s="329">
        <v>0</v>
      </c>
      <c r="R39" s="329">
        <v>0</v>
      </c>
      <c r="S39" s="329">
        <v>0</v>
      </c>
      <c r="T39" s="329">
        <v>0</v>
      </c>
      <c r="U39" s="329">
        <v>0</v>
      </c>
      <c r="V39" s="329">
        <v>0</v>
      </c>
      <c r="W39" s="329">
        <v>0</v>
      </c>
      <c r="X39" s="329">
        <v>0</v>
      </c>
      <c r="Y39" s="329">
        <v>0</v>
      </c>
      <c r="Z39" s="329">
        <v>0</v>
      </c>
      <c r="AA39" s="329">
        <v>0</v>
      </c>
      <c r="AB39" s="329">
        <v>0</v>
      </c>
      <c r="AC39" s="329">
        <v>0</v>
      </c>
      <c r="AD39" s="329">
        <v>0</v>
      </c>
      <c r="AE39" s="329">
        <v>0</v>
      </c>
      <c r="AF39" s="329">
        <v>0</v>
      </c>
      <c r="AG39" s="329">
        <v>0</v>
      </c>
      <c r="AH39" s="329">
        <v>0</v>
      </c>
      <c r="AI39" s="329">
        <v>0</v>
      </c>
      <c r="AJ39" s="328">
        <v>1</v>
      </c>
      <c r="AK39" s="329">
        <v>0</v>
      </c>
      <c r="AL39" s="329">
        <v>0</v>
      </c>
      <c r="AM39" s="329">
        <v>0</v>
      </c>
      <c r="AN39" s="329">
        <v>0</v>
      </c>
      <c r="AO39" s="329">
        <v>0</v>
      </c>
      <c r="AP39" s="329">
        <v>0</v>
      </c>
      <c r="AQ39" s="329">
        <v>0</v>
      </c>
      <c r="AR39" s="329">
        <v>0</v>
      </c>
      <c r="AS39" s="329">
        <v>0</v>
      </c>
      <c r="AT39" s="330">
        <v>0</v>
      </c>
    </row>
    <row r="40" spans="1:46" ht="15.5" customHeight="1" x14ac:dyDescent="0.3">
      <c r="A40" s="297">
        <v>34</v>
      </c>
      <c r="B40" s="203" t="s">
        <v>66</v>
      </c>
      <c r="C40" s="204" t="s">
        <v>107</v>
      </c>
      <c r="D40" s="327">
        <v>0</v>
      </c>
      <c r="E40" s="329">
        <v>0</v>
      </c>
      <c r="F40" s="329">
        <v>0</v>
      </c>
      <c r="G40" s="329">
        <v>0</v>
      </c>
      <c r="H40" s="329">
        <v>0</v>
      </c>
      <c r="I40" s="329">
        <v>0</v>
      </c>
      <c r="J40" s="329">
        <v>0</v>
      </c>
      <c r="K40" s="329">
        <v>0</v>
      </c>
      <c r="L40" s="329">
        <v>0</v>
      </c>
      <c r="M40" s="329">
        <v>0</v>
      </c>
      <c r="N40" s="329">
        <v>0</v>
      </c>
      <c r="O40" s="329">
        <v>0</v>
      </c>
      <c r="P40" s="329">
        <v>0</v>
      </c>
      <c r="Q40" s="329">
        <v>0</v>
      </c>
      <c r="R40" s="329">
        <v>0</v>
      </c>
      <c r="S40" s="329">
        <v>0</v>
      </c>
      <c r="T40" s="329">
        <v>0</v>
      </c>
      <c r="U40" s="329">
        <v>0</v>
      </c>
      <c r="V40" s="329">
        <v>0</v>
      </c>
      <c r="W40" s="329">
        <v>0</v>
      </c>
      <c r="X40" s="329">
        <v>0</v>
      </c>
      <c r="Y40" s="329">
        <v>0</v>
      </c>
      <c r="Z40" s="329">
        <v>0</v>
      </c>
      <c r="AA40" s="329">
        <v>0</v>
      </c>
      <c r="AB40" s="329">
        <v>0</v>
      </c>
      <c r="AC40" s="329">
        <v>0</v>
      </c>
      <c r="AD40" s="329">
        <v>0</v>
      </c>
      <c r="AE40" s="329">
        <v>0</v>
      </c>
      <c r="AF40" s="329">
        <v>0</v>
      </c>
      <c r="AG40" s="329">
        <v>0</v>
      </c>
      <c r="AH40" s="329">
        <v>0</v>
      </c>
      <c r="AI40" s="329">
        <v>0</v>
      </c>
      <c r="AJ40" s="329">
        <v>0</v>
      </c>
      <c r="AK40" s="328">
        <v>1</v>
      </c>
      <c r="AL40" s="329">
        <v>0</v>
      </c>
      <c r="AM40" s="329">
        <v>0</v>
      </c>
      <c r="AN40" s="329">
        <v>0</v>
      </c>
      <c r="AO40" s="329">
        <v>0</v>
      </c>
      <c r="AP40" s="329">
        <v>0</v>
      </c>
      <c r="AQ40" s="329">
        <v>0</v>
      </c>
      <c r="AR40" s="329">
        <v>0</v>
      </c>
      <c r="AS40" s="329">
        <v>0</v>
      </c>
      <c r="AT40" s="330">
        <v>0</v>
      </c>
    </row>
    <row r="41" spans="1:46" ht="15.5" customHeight="1" x14ac:dyDescent="0.3">
      <c r="A41" s="297">
        <v>35</v>
      </c>
      <c r="B41" s="203" t="s">
        <v>67</v>
      </c>
      <c r="C41" s="204" t="s">
        <v>108</v>
      </c>
      <c r="D41" s="327">
        <v>0</v>
      </c>
      <c r="E41" s="329">
        <v>0</v>
      </c>
      <c r="F41" s="329">
        <v>0</v>
      </c>
      <c r="G41" s="329">
        <v>0</v>
      </c>
      <c r="H41" s="329">
        <v>0</v>
      </c>
      <c r="I41" s="329">
        <v>0</v>
      </c>
      <c r="J41" s="329">
        <v>0</v>
      </c>
      <c r="K41" s="329">
        <v>0</v>
      </c>
      <c r="L41" s="329">
        <v>0</v>
      </c>
      <c r="M41" s="329">
        <v>0</v>
      </c>
      <c r="N41" s="329">
        <v>0</v>
      </c>
      <c r="O41" s="329">
        <v>0</v>
      </c>
      <c r="P41" s="329">
        <v>0</v>
      </c>
      <c r="Q41" s="329">
        <v>0</v>
      </c>
      <c r="R41" s="329">
        <v>0</v>
      </c>
      <c r="S41" s="329">
        <v>0</v>
      </c>
      <c r="T41" s="329">
        <v>0</v>
      </c>
      <c r="U41" s="329">
        <v>0</v>
      </c>
      <c r="V41" s="329">
        <v>0</v>
      </c>
      <c r="W41" s="329">
        <v>0</v>
      </c>
      <c r="X41" s="329">
        <v>0</v>
      </c>
      <c r="Y41" s="329">
        <v>0</v>
      </c>
      <c r="Z41" s="329">
        <v>0</v>
      </c>
      <c r="AA41" s="329">
        <v>0</v>
      </c>
      <c r="AB41" s="329">
        <v>0</v>
      </c>
      <c r="AC41" s="329">
        <v>0</v>
      </c>
      <c r="AD41" s="329">
        <v>0</v>
      </c>
      <c r="AE41" s="329">
        <v>0</v>
      </c>
      <c r="AF41" s="329">
        <v>0</v>
      </c>
      <c r="AG41" s="329">
        <v>0</v>
      </c>
      <c r="AH41" s="329">
        <v>0</v>
      </c>
      <c r="AI41" s="329">
        <v>0</v>
      </c>
      <c r="AJ41" s="329">
        <v>0</v>
      </c>
      <c r="AK41" s="329">
        <v>0</v>
      </c>
      <c r="AL41" s="328">
        <v>1</v>
      </c>
      <c r="AM41" s="329">
        <v>0</v>
      </c>
      <c r="AN41" s="329">
        <v>0</v>
      </c>
      <c r="AO41" s="329">
        <v>0</v>
      </c>
      <c r="AP41" s="329">
        <v>0</v>
      </c>
      <c r="AQ41" s="329">
        <v>0</v>
      </c>
      <c r="AR41" s="329">
        <v>0</v>
      </c>
      <c r="AS41" s="329">
        <v>0</v>
      </c>
      <c r="AT41" s="330">
        <v>0</v>
      </c>
    </row>
    <row r="42" spans="1:46" ht="15.5" customHeight="1" x14ac:dyDescent="0.3">
      <c r="A42" s="297">
        <v>36</v>
      </c>
      <c r="B42" s="203" t="s">
        <v>68</v>
      </c>
      <c r="C42" s="204" t="s">
        <v>8</v>
      </c>
      <c r="D42" s="327">
        <v>0</v>
      </c>
      <c r="E42" s="329">
        <v>0</v>
      </c>
      <c r="F42" s="329">
        <v>0</v>
      </c>
      <c r="G42" s="329">
        <v>0</v>
      </c>
      <c r="H42" s="329">
        <v>0</v>
      </c>
      <c r="I42" s="329">
        <v>0</v>
      </c>
      <c r="J42" s="329">
        <v>0</v>
      </c>
      <c r="K42" s="329">
        <v>0</v>
      </c>
      <c r="L42" s="329">
        <v>0</v>
      </c>
      <c r="M42" s="329">
        <v>0</v>
      </c>
      <c r="N42" s="329">
        <v>0</v>
      </c>
      <c r="O42" s="329">
        <v>0</v>
      </c>
      <c r="P42" s="329">
        <v>0</v>
      </c>
      <c r="Q42" s="329">
        <v>0</v>
      </c>
      <c r="R42" s="329">
        <v>0</v>
      </c>
      <c r="S42" s="329">
        <v>0</v>
      </c>
      <c r="T42" s="329">
        <v>0</v>
      </c>
      <c r="U42" s="329">
        <v>0</v>
      </c>
      <c r="V42" s="329">
        <v>0</v>
      </c>
      <c r="W42" s="329">
        <v>0</v>
      </c>
      <c r="X42" s="329">
        <v>0</v>
      </c>
      <c r="Y42" s="329">
        <v>0</v>
      </c>
      <c r="Z42" s="329">
        <v>0</v>
      </c>
      <c r="AA42" s="329">
        <v>0</v>
      </c>
      <c r="AB42" s="329">
        <v>0</v>
      </c>
      <c r="AC42" s="329">
        <v>0</v>
      </c>
      <c r="AD42" s="329">
        <v>0</v>
      </c>
      <c r="AE42" s="329">
        <v>0</v>
      </c>
      <c r="AF42" s="329">
        <v>0</v>
      </c>
      <c r="AG42" s="329">
        <v>0</v>
      </c>
      <c r="AH42" s="329">
        <v>0</v>
      </c>
      <c r="AI42" s="329">
        <v>0</v>
      </c>
      <c r="AJ42" s="329">
        <v>0</v>
      </c>
      <c r="AK42" s="329">
        <v>0</v>
      </c>
      <c r="AL42" s="329">
        <v>0</v>
      </c>
      <c r="AM42" s="328">
        <v>1</v>
      </c>
      <c r="AN42" s="329">
        <v>0</v>
      </c>
      <c r="AO42" s="329">
        <v>0</v>
      </c>
      <c r="AP42" s="329">
        <v>0</v>
      </c>
      <c r="AQ42" s="329">
        <v>0</v>
      </c>
      <c r="AR42" s="329">
        <v>0</v>
      </c>
      <c r="AS42" s="329">
        <v>0</v>
      </c>
      <c r="AT42" s="330">
        <v>0</v>
      </c>
    </row>
    <row r="43" spans="1:46" ht="15.5" customHeight="1" x14ac:dyDescent="0.3">
      <c r="A43" s="297">
        <v>37</v>
      </c>
      <c r="B43" s="203" t="s">
        <v>69</v>
      </c>
      <c r="C43" s="204" t="s">
        <v>109</v>
      </c>
      <c r="D43" s="327">
        <v>0</v>
      </c>
      <c r="E43" s="329">
        <v>0</v>
      </c>
      <c r="F43" s="329">
        <v>0</v>
      </c>
      <c r="G43" s="329">
        <v>0</v>
      </c>
      <c r="H43" s="329">
        <v>0</v>
      </c>
      <c r="I43" s="329">
        <v>0</v>
      </c>
      <c r="J43" s="329">
        <v>0</v>
      </c>
      <c r="K43" s="329">
        <v>0</v>
      </c>
      <c r="L43" s="329">
        <v>0</v>
      </c>
      <c r="M43" s="329">
        <v>0</v>
      </c>
      <c r="N43" s="329">
        <v>0</v>
      </c>
      <c r="O43" s="329">
        <v>0</v>
      </c>
      <c r="P43" s="329">
        <v>0</v>
      </c>
      <c r="Q43" s="329">
        <v>0</v>
      </c>
      <c r="R43" s="329">
        <v>0</v>
      </c>
      <c r="S43" s="329">
        <v>0</v>
      </c>
      <c r="T43" s="329">
        <v>0</v>
      </c>
      <c r="U43" s="329">
        <v>0</v>
      </c>
      <c r="V43" s="329">
        <v>0</v>
      </c>
      <c r="W43" s="329">
        <v>0</v>
      </c>
      <c r="X43" s="329">
        <v>0</v>
      </c>
      <c r="Y43" s="329">
        <v>0</v>
      </c>
      <c r="Z43" s="329">
        <v>0</v>
      </c>
      <c r="AA43" s="329">
        <v>0</v>
      </c>
      <c r="AB43" s="329">
        <v>0</v>
      </c>
      <c r="AC43" s="329">
        <v>0</v>
      </c>
      <c r="AD43" s="329">
        <v>0</v>
      </c>
      <c r="AE43" s="329">
        <v>0</v>
      </c>
      <c r="AF43" s="329">
        <v>0</v>
      </c>
      <c r="AG43" s="329">
        <v>0</v>
      </c>
      <c r="AH43" s="329">
        <v>0</v>
      </c>
      <c r="AI43" s="329">
        <v>0</v>
      </c>
      <c r="AJ43" s="329">
        <v>0</v>
      </c>
      <c r="AK43" s="329">
        <v>0</v>
      </c>
      <c r="AL43" s="329">
        <v>0</v>
      </c>
      <c r="AM43" s="329">
        <v>0</v>
      </c>
      <c r="AN43" s="328">
        <v>1</v>
      </c>
      <c r="AO43" s="329">
        <v>0</v>
      </c>
      <c r="AP43" s="329">
        <v>0</v>
      </c>
      <c r="AQ43" s="329">
        <v>0</v>
      </c>
      <c r="AR43" s="329">
        <v>0</v>
      </c>
      <c r="AS43" s="329">
        <v>0</v>
      </c>
      <c r="AT43" s="330">
        <v>0</v>
      </c>
    </row>
    <row r="44" spans="1:46" ht="15.5" customHeight="1" x14ac:dyDescent="0.3">
      <c r="A44" s="297">
        <v>38</v>
      </c>
      <c r="B44" s="203" t="s">
        <v>70</v>
      </c>
      <c r="C44" s="204" t="s">
        <v>110</v>
      </c>
      <c r="D44" s="327">
        <v>0</v>
      </c>
      <c r="E44" s="329">
        <v>0</v>
      </c>
      <c r="F44" s="329">
        <v>0</v>
      </c>
      <c r="G44" s="329">
        <v>0</v>
      </c>
      <c r="H44" s="329">
        <v>0</v>
      </c>
      <c r="I44" s="329">
        <v>0</v>
      </c>
      <c r="J44" s="329">
        <v>0</v>
      </c>
      <c r="K44" s="329">
        <v>0</v>
      </c>
      <c r="L44" s="329">
        <v>0</v>
      </c>
      <c r="M44" s="329">
        <v>0</v>
      </c>
      <c r="N44" s="329">
        <v>0</v>
      </c>
      <c r="O44" s="329">
        <v>0</v>
      </c>
      <c r="P44" s="329">
        <v>0</v>
      </c>
      <c r="Q44" s="329">
        <v>0</v>
      </c>
      <c r="R44" s="329">
        <v>0</v>
      </c>
      <c r="S44" s="329">
        <v>0</v>
      </c>
      <c r="T44" s="329">
        <v>0</v>
      </c>
      <c r="U44" s="329">
        <v>0</v>
      </c>
      <c r="V44" s="329">
        <v>0</v>
      </c>
      <c r="W44" s="329">
        <v>0</v>
      </c>
      <c r="X44" s="329">
        <v>0</v>
      </c>
      <c r="Y44" s="329">
        <v>0</v>
      </c>
      <c r="Z44" s="329">
        <v>0</v>
      </c>
      <c r="AA44" s="329">
        <v>0</v>
      </c>
      <c r="AB44" s="329">
        <v>0</v>
      </c>
      <c r="AC44" s="329">
        <v>0</v>
      </c>
      <c r="AD44" s="329">
        <v>0</v>
      </c>
      <c r="AE44" s="329">
        <v>0</v>
      </c>
      <c r="AF44" s="329">
        <v>0</v>
      </c>
      <c r="AG44" s="329">
        <v>0</v>
      </c>
      <c r="AH44" s="329">
        <v>0</v>
      </c>
      <c r="AI44" s="329">
        <v>0</v>
      </c>
      <c r="AJ44" s="329">
        <v>0</v>
      </c>
      <c r="AK44" s="329">
        <v>0</v>
      </c>
      <c r="AL44" s="329">
        <v>0</v>
      </c>
      <c r="AM44" s="329">
        <v>0</v>
      </c>
      <c r="AN44" s="329">
        <v>0</v>
      </c>
      <c r="AO44" s="328">
        <v>1</v>
      </c>
      <c r="AP44" s="329">
        <v>0</v>
      </c>
      <c r="AQ44" s="329">
        <v>0</v>
      </c>
      <c r="AR44" s="329">
        <v>0</v>
      </c>
      <c r="AS44" s="329">
        <v>0</v>
      </c>
      <c r="AT44" s="330">
        <v>0</v>
      </c>
    </row>
    <row r="45" spans="1:46" ht="15.5" customHeight="1" x14ac:dyDescent="0.3">
      <c r="A45" s="297">
        <v>39</v>
      </c>
      <c r="B45" s="203" t="s">
        <v>71</v>
      </c>
      <c r="C45" s="204" t="s">
        <v>127</v>
      </c>
      <c r="D45" s="327">
        <v>0</v>
      </c>
      <c r="E45" s="329">
        <v>0</v>
      </c>
      <c r="F45" s="329">
        <v>0</v>
      </c>
      <c r="G45" s="329">
        <v>0</v>
      </c>
      <c r="H45" s="329">
        <v>0</v>
      </c>
      <c r="I45" s="329">
        <v>0</v>
      </c>
      <c r="J45" s="329">
        <v>0</v>
      </c>
      <c r="K45" s="329">
        <v>0</v>
      </c>
      <c r="L45" s="329">
        <v>0</v>
      </c>
      <c r="M45" s="329">
        <v>0</v>
      </c>
      <c r="N45" s="329">
        <v>0</v>
      </c>
      <c r="O45" s="329">
        <v>0</v>
      </c>
      <c r="P45" s="329">
        <v>0</v>
      </c>
      <c r="Q45" s="329">
        <v>0</v>
      </c>
      <c r="R45" s="329">
        <v>0</v>
      </c>
      <c r="S45" s="329">
        <v>0</v>
      </c>
      <c r="T45" s="329">
        <v>0</v>
      </c>
      <c r="U45" s="329">
        <v>0</v>
      </c>
      <c r="V45" s="329">
        <v>0</v>
      </c>
      <c r="W45" s="329">
        <v>0</v>
      </c>
      <c r="X45" s="329">
        <v>0</v>
      </c>
      <c r="Y45" s="329">
        <v>0</v>
      </c>
      <c r="Z45" s="329">
        <v>0</v>
      </c>
      <c r="AA45" s="329">
        <v>0</v>
      </c>
      <c r="AB45" s="329">
        <v>0</v>
      </c>
      <c r="AC45" s="329">
        <v>0</v>
      </c>
      <c r="AD45" s="329">
        <v>0</v>
      </c>
      <c r="AE45" s="329">
        <v>0</v>
      </c>
      <c r="AF45" s="329">
        <v>0</v>
      </c>
      <c r="AG45" s="329">
        <v>0</v>
      </c>
      <c r="AH45" s="329">
        <v>0</v>
      </c>
      <c r="AI45" s="329">
        <v>0</v>
      </c>
      <c r="AJ45" s="329">
        <v>0</v>
      </c>
      <c r="AK45" s="329">
        <v>0</v>
      </c>
      <c r="AL45" s="329">
        <v>0</v>
      </c>
      <c r="AM45" s="329">
        <v>0</v>
      </c>
      <c r="AN45" s="329">
        <v>0</v>
      </c>
      <c r="AO45" s="329">
        <v>0</v>
      </c>
      <c r="AP45" s="328">
        <v>1</v>
      </c>
      <c r="AQ45" s="329">
        <v>0</v>
      </c>
      <c r="AR45" s="329">
        <v>0</v>
      </c>
      <c r="AS45" s="329">
        <v>0</v>
      </c>
      <c r="AT45" s="330">
        <v>0</v>
      </c>
    </row>
    <row r="46" spans="1:46" ht="15.5" customHeight="1" x14ac:dyDescent="0.3">
      <c r="A46" s="297">
        <v>40</v>
      </c>
      <c r="B46" s="203" t="s">
        <v>72</v>
      </c>
      <c r="C46" s="204" t="s">
        <v>111</v>
      </c>
      <c r="D46" s="327">
        <v>0</v>
      </c>
      <c r="E46" s="329">
        <v>0</v>
      </c>
      <c r="F46" s="329">
        <v>0</v>
      </c>
      <c r="G46" s="329">
        <v>0</v>
      </c>
      <c r="H46" s="329">
        <v>0</v>
      </c>
      <c r="I46" s="329">
        <v>0</v>
      </c>
      <c r="J46" s="329">
        <v>0</v>
      </c>
      <c r="K46" s="329">
        <v>0</v>
      </c>
      <c r="L46" s="329">
        <v>0</v>
      </c>
      <c r="M46" s="329">
        <v>0</v>
      </c>
      <c r="N46" s="329">
        <v>0</v>
      </c>
      <c r="O46" s="329">
        <v>0</v>
      </c>
      <c r="P46" s="329">
        <v>0</v>
      </c>
      <c r="Q46" s="329">
        <v>0</v>
      </c>
      <c r="R46" s="329">
        <v>0</v>
      </c>
      <c r="S46" s="329">
        <v>0</v>
      </c>
      <c r="T46" s="329">
        <v>0</v>
      </c>
      <c r="U46" s="329">
        <v>0</v>
      </c>
      <c r="V46" s="329">
        <v>0</v>
      </c>
      <c r="W46" s="329">
        <v>0</v>
      </c>
      <c r="X46" s="329">
        <v>0</v>
      </c>
      <c r="Y46" s="329">
        <v>0</v>
      </c>
      <c r="Z46" s="329">
        <v>0</v>
      </c>
      <c r="AA46" s="329">
        <v>0</v>
      </c>
      <c r="AB46" s="329">
        <v>0</v>
      </c>
      <c r="AC46" s="329">
        <v>0</v>
      </c>
      <c r="AD46" s="329">
        <v>0</v>
      </c>
      <c r="AE46" s="329">
        <v>0</v>
      </c>
      <c r="AF46" s="329">
        <v>0</v>
      </c>
      <c r="AG46" s="329">
        <v>0</v>
      </c>
      <c r="AH46" s="329">
        <v>0</v>
      </c>
      <c r="AI46" s="329">
        <v>0</v>
      </c>
      <c r="AJ46" s="329">
        <v>0</v>
      </c>
      <c r="AK46" s="329">
        <v>0</v>
      </c>
      <c r="AL46" s="329">
        <v>0</v>
      </c>
      <c r="AM46" s="329">
        <v>0</v>
      </c>
      <c r="AN46" s="329">
        <v>0</v>
      </c>
      <c r="AO46" s="329">
        <v>0</v>
      </c>
      <c r="AP46" s="329">
        <v>0</v>
      </c>
      <c r="AQ46" s="328">
        <v>1</v>
      </c>
      <c r="AR46" s="329">
        <v>0</v>
      </c>
      <c r="AS46" s="329">
        <v>0</v>
      </c>
      <c r="AT46" s="330">
        <v>0</v>
      </c>
    </row>
    <row r="47" spans="1:46" ht="15.5" customHeight="1" x14ac:dyDescent="0.3">
      <c r="A47" s="297">
        <v>41</v>
      </c>
      <c r="B47" s="203" t="s">
        <v>73</v>
      </c>
      <c r="C47" s="204" t="s">
        <v>112</v>
      </c>
      <c r="D47" s="327">
        <v>0</v>
      </c>
      <c r="E47" s="329">
        <v>0</v>
      </c>
      <c r="F47" s="329">
        <v>0</v>
      </c>
      <c r="G47" s="329">
        <v>0</v>
      </c>
      <c r="H47" s="329">
        <v>0</v>
      </c>
      <c r="I47" s="329">
        <v>0</v>
      </c>
      <c r="J47" s="329">
        <v>0</v>
      </c>
      <c r="K47" s="329">
        <v>0</v>
      </c>
      <c r="L47" s="329">
        <v>0</v>
      </c>
      <c r="M47" s="329">
        <v>0</v>
      </c>
      <c r="N47" s="329">
        <v>0</v>
      </c>
      <c r="O47" s="329">
        <v>0</v>
      </c>
      <c r="P47" s="329">
        <v>0</v>
      </c>
      <c r="Q47" s="329">
        <v>0</v>
      </c>
      <c r="R47" s="329">
        <v>0</v>
      </c>
      <c r="S47" s="329">
        <v>0</v>
      </c>
      <c r="T47" s="329">
        <v>0</v>
      </c>
      <c r="U47" s="329">
        <v>0</v>
      </c>
      <c r="V47" s="329">
        <v>0</v>
      </c>
      <c r="W47" s="329">
        <v>0</v>
      </c>
      <c r="X47" s="329">
        <v>0</v>
      </c>
      <c r="Y47" s="329">
        <v>0</v>
      </c>
      <c r="Z47" s="329">
        <v>0</v>
      </c>
      <c r="AA47" s="329">
        <v>0</v>
      </c>
      <c r="AB47" s="329">
        <v>0</v>
      </c>
      <c r="AC47" s="329">
        <v>0</v>
      </c>
      <c r="AD47" s="329">
        <v>0</v>
      </c>
      <c r="AE47" s="329">
        <v>0</v>
      </c>
      <c r="AF47" s="329">
        <v>0</v>
      </c>
      <c r="AG47" s="329">
        <v>0</v>
      </c>
      <c r="AH47" s="329">
        <v>0</v>
      </c>
      <c r="AI47" s="329">
        <v>0</v>
      </c>
      <c r="AJ47" s="329">
        <v>0</v>
      </c>
      <c r="AK47" s="329">
        <v>0</v>
      </c>
      <c r="AL47" s="329">
        <v>0</v>
      </c>
      <c r="AM47" s="329">
        <v>0</v>
      </c>
      <c r="AN47" s="329">
        <v>0</v>
      </c>
      <c r="AO47" s="329">
        <v>0</v>
      </c>
      <c r="AP47" s="329">
        <v>0</v>
      </c>
      <c r="AQ47" s="329">
        <v>0</v>
      </c>
      <c r="AR47" s="328">
        <v>1</v>
      </c>
      <c r="AS47" s="329">
        <v>0</v>
      </c>
      <c r="AT47" s="330">
        <v>0</v>
      </c>
    </row>
    <row r="48" spans="1:46" ht="15.5" customHeight="1" x14ac:dyDescent="0.3">
      <c r="A48" s="297">
        <v>42</v>
      </c>
      <c r="B48" s="203" t="s">
        <v>74</v>
      </c>
      <c r="C48" s="204" t="s">
        <v>244</v>
      </c>
      <c r="D48" s="327">
        <v>0</v>
      </c>
      <c r="E48" s="329">
        <v>0</v>
      </c>
      <c r="F48" s="329">
        <v>0</v>
      </c>
      <c r="G48" s="329">
        <v>0</v>
      </c>
      <c r="H48" s="329">
        <v>0</v>
      </c>
      <c r="I48" s="329">
        <v>0</v>
      </c>
      <c r="J48" s="329">
        <v>0</v>
      </c>
      <c r="K48" s="329">
        <v>0</v>
      </c>
      <c r="L48" s="329">
        <v>0</v>
      </c>
      <c r="M48" s="329">
        <v>0</v>
      </c>
      <c r="N48" s="329">
        <v>0</v>
      </c>
      <c r="O48" s="329">
        <v>0</v>
      </c>
      <c r="P48" s="329">
        <v>0</v>
      </c>
      <c r="Q48" s="329">
        <v>0</v>
      </c>
      <c r="R48" s="329">
        <v>0</v>
      </c>
      <c r="S48" s="329">
        <v>0</v>
      </c>
      <c r="T48" s="329">
        <v>0</v>
      </c>
      <c r="U48" s="329">
        <v>0</v>
      </c>
      <c r="V48" s="329">
        <v>0</v>
      </c>
      <c r="W48" s="329">
        <v>0</v>
      </c>
      <c r="X48" s="329">
        <v>0</v>
      </c>
      <c r="Y48" s="329">
        <v>0</v>
      </c>
      <c r="Z48" s="329">
        <v>0</v>
      </c>
      <c r="AA48" s="329">
        <v>0</v>
      </c>
      <c r="AB48" s="329">
        <v>0</v>
      </c>
      <c r="AC48" s="329">
        <v>0</v>
      </c>
      <c r="AD48" s="329">
        <v>0</v>
      </c>
      <c r="AE48" s="329">
        <v>0</v>
      </c>
      <c r="AF48" s="329">
        <v>0</v>
      </c>
      <c r="AG48" s="329">
        <v>0</v>
      </c>
      <c r="AH48" s="329">
        <v>0</v>
      </c>
      <c r="AI48" s="329">
        <v>0</v>
      </c>
      <c r="AJ48" s="329">
        <v>0</v>
      </c>
      <c r="AK48" s="329">
        <v>0</v>
      </c>
      <c r="AL48" s="329">
        <v>0</v>
      </c>
      <c r="AM48" s="329">
        <v>0</v>
      </c>
      <c r="AN48" s="329">
        <v>0</v>
      </c>
      <c r="AO48" s="329">
        <v>0</v>
      </c>
      <c r="AP48" s="329">
        <v>0</v>
      </c>
      <c r="AQ48" s="329">
        <v>0</v>
      </c>
      <c r="AR48" s="329">
        <v>0</v>
      </c>
      <c r="AS48" s="328">
        <v>1</v>
      </c>
      <c r="AT48" s="330">
        <v>0</v>
      </c>
    </row>
    <row r="49" spans="1:46" ht="15.5" customHeight="1" thickBot="1" x14ac:dyDescent="0.35">
      <c r="A49" s="297">
        <v>43</v>
      </c>
      <c r="B49" s="262" t="s">
        <v>75</v>
      </c>
      <c r="C49" s="263" t="s">
        <v>245</v>
      </c>
      <c r="D49" s="331">
        <v>0</v>
      </c>
      <c r="E49" s="332">
        <v>0</v>
      </c>
      <c r="F49" s="332">
        <v>0</v>
      </c>
      <c r="G49" s="332">
        <v>0</v>
      </c>
      <c r="H49" s="332">
        <v>0</v>
      </c>
      <c r="I49" s="332">
        <v>0</v>
      </c>
      <c r="J49" s="332">
        <v>0</v>
      </c>
      <c r="K49" s="332">
        <v>0</v>
      </c>
      <c r="L49" s="332">
        <v>0</v>
      </c>
      <c r="M49" s="332">
        <v>0</v>
      </c>
      <c r="N49" s="332">
        <v>0</v>
      </c>
      <c r="O49" s="332">
        <v>0</v>
      </c>
      <c r="P49" s="332">
        <v>0</v>
      </c>
      <c r="Q49" s="332">
        <v>0</v>
      </c>
      <c r="R49" s="332">
        <v>0</v>
      </c>
      <c r="S49" s="332">
        <v>0</v>
      </c>
      <c r="T49" s="332">
        <v>0</v>
      </c>
      <c r="U49" s="332">
        <v>0</v>
      </c>
      <c r="V49" s="332">
        <v>0</v>
      </c>
      <c r="W49" s="332">
        <v>0</v>
      </c>
      <c r="X49" s="332">
        <v>0</v>
      </c>
      <c r="Y49" s="332">
        <v>0</v>
      </c>
      <c r="Z49" s="332">
        <v>0</v>
      </c>
      <c r="AA49" s="332">
        <v>0</v>
      </c>
      <c r="AB49" s="332">
        <v>0</v>
      </c>
      <c r="AC49" s="332">
        <v>0</v>
      </c>
      <c r="AD49" s="332">
        <v>0</v>
      </c>
      <c r="AE49" s="332">
        <v>0</v>
      </c>
      <c r="AF49" s="332">
        <v>0</v>
      </c>
      <c r="AG49" s="332">
        <v>0</v>
      </c>
      <c r="AH49" s="332">
        <v>0</v>
      </c>
      <c r="AI49" s="332">
        <v>0</v>
      </c>
      <c r="AJ49" s="332">
        <v>0</v>
      </c>
      <c r="AK49" s="332">
        <v>0</v>
      </c>
      <c r="AL49" s="332">
        <v>0</v>
      </c>
      <c r="AM49" s="332">
        <v>0</v>
      </c>
      <c r="AN49" s="332">
        <v>0</v>
      </c>
      <c r="AO49" s="332">
        <v>0</v>
      </c>
      <c r="AP49" s="332">
        <v>0</v>
      </c>
      <c r="AQ49" s="332">
        <v>0</v>
      </c>
      <c r="AR49" s="332">
        <v>0</v>
      </c>
      <c r="AS49" s="332">
        <v>0</v>
      </c>
      <c r="AT49" s="333">
        <v>1</v>
      </c>
    </row>
    <row r="50" spans="1:46" ht="15.5" customHeight="1" x14ac:dyDescent="0.2"/>
  </sheetData>
  <mergeCells count="1">
    <mergeCell ref="B5:C6"/>
  </mergeCells>
  <phoneticPr fontId="3"/>
  <pageMargins left="0.25" right="0.25" top="0.75" bottom="0.75" header="0.3" footer="0.3"/>
  <pageSetup paperSize="8" scale="3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T50"/>
  <sheetViews>
    <sheetView zoomScale="90" zoomScaleNormal="90" workbookViewId="0"/>
  </sheetViews>
  <sheetFormatPr defaultColWidth="12.6328125" defaultRowHeight="13.5" x14ac:dyDescent="0.2"/>
  <cols>
    <col min="1" max="1" width="3.54296875" style="275" customWidth="1"/>
    <col min="2" max="2" width="5.6328125" style="275" customWidth="1"/>
    <col min="3" max="3" width="23.81640625" style="274" customWidth="1"/>
    <col min="4" max="46" width="10.6328125" style="275" customWidth="1"/>
    <col min="47" max="16384" width="12.6328125" style="275"/>
  </cols>
  <sheetData>
    <row r="1" spans="1:46" ht="21" customHeight="1" x14ac:dyDescent="0.2">
      <c r="D1" s="334"/>
    </row>
    <row r="2" spans="1:46" ht="7.5" customHeight="1" x14ac:dyDescent="0.2">
      <c r="D2" s="334"/>
    </row>
    <row r="3" spans="1:46" s="280" customFormat="1" ht="7.5" customHeight="1" x14ac:dyDescent="0.2">
      <c r="B3" s="279"/>
      <c r="C3" s="323"/>
      <c r="D3" s="279"/>
      <c r="E3" s="279"/>
      <c r="F3" s="279"/>
      <c r="G3" s="335"/>
      <c r="H3" s="335"/>
      <c r="I3" s="335"/>
      <c r="J3" s="279"/>
      <c r="K3" s="279"/>
      <c r="L3" s="279"/>
      <c r="M3" s="279"/>
      <c r="N3" s="279"/>
      <c r="O3" s="279"/>
      <c r="P3" s="279"/>
    </row>
    <row r="4" spans="1:46" ht="7.5" customHeight="1" thickBot="1" x14ac:dyDescent="0.25">
      <c r="B4" s="282"/>
      <c r="C4" s="281"/>
      <c r="D4" s="282"/>
      <c r="E4" s="282"/>
      <c r="F4" s="282"/>
      <c r="G4" s="282"/>
      <c r="H4" s="282"/>
      <c r="I4" s="282"/>
      <c r="J4" s="282"/>
      <c r="K4" s="282"/>
      <c r="L4" s="282"/>
      <c r="M4" s="282"/>
      <c r="N4" s="282"/>
      <c r="O4" s="282"/>
      <c r="P4" s="282"/>
    </row>
    <row r="5" spans="1:46" s="290" customFormat="1" x14ac:dyDescent="0.2">
      <c r="B5" s="800" t="s">
        <v>278</v>
      </c>
      <c r="C5" s="801"/>
      <c r="D5" s="285" t="s">
        <v>39</v>
      </c>
      <c r="E5" s="285" t="s">
        <v>228</v>
      </c>
      <c r="F5" s="285" t="s">
        <v>230</v>
      </c>
      <c r="G5" s="285" t="s">
        <v>40</v>
      </c>
      <c r="H5" s="285" t="s">
        <v>41</v>
      </c>
      <c r="I5" s="285" t="s">
        <v>42</v>
      </c>
      <c r="J5" s="285" t="s">
        <v>43</v>
      </c>
      <c r="K5" s="285" t="s">
        <v>44</v>
      </c>
      <c r="L5" s="285" t="s">
        <v>45</v>
      </c>
      <c r="M5" s="285" t="s">
        <v>46</v>
      </c>
      <c r="N5" s="285" t="s">
        <v>233</v>
      </c>
      <c r="O5" s="285" t="s">
        <v>235</v>
      </c>
      <c r="P5" s="285" t="s">
        <v>47</v>
      </c>
      <c r="Q5" s="285" t="s">
        <v>48</v>
      </c>
      <c r="R5" s="285" t="s">
        <v>49</v>
      </c>
      <c r="S5" s="285" t="s">
        <v>50</v>
      </c>
      <c r="T5" s="285" t="s">
        <v>51</v>
      </c>
      <c r="U5" s="285" t="s">
        <v>52</v>
      </c>
      <c r="V5" s="285" t="s">
        <v>53</v>
      </c>
      <c r="W5" s="285" t="s">
        <v>54</v>
      </c>
      <c r="X5" s="285" t="s">
        <v>55</v>
      </c>
      <c r="Y5" s="285" t="s">
        <v>56</v>
      </c>
      <c r="Z5" s="285" t="s">
        <v>57</v>
      </c>
      <c r="AA5" s="285" t="s">
        <v>239</v>
      </c>
      <c r="AB5" s="285" t="s">
        <v>241</v>
      </c>
      <c r="AC5" s="285" t="s">
        <v>58</v>
      </c>
      <c r="AD5" s="285" t="s">
        <v>59</v>
      </c>
      <c r="AE5" s="285" t="s">
        <v>60</v>
      </c>
      <c r="AF5" s="285" t="s">
        <v>61</v>
      </c>
      <c r="AG5" s="285" t="s">
        <v>62</v>
      </c>
      <c r="AH5" s="285" t="s">
        <v>63</v>
      </c>
      <c r="AI5" s="285" t="s">
        <v>64</v>
      </c>
      <c r="AJ5" s="285" t="s">
        <v>65</v>
      </c>
      <c r="AK5" s="285" t="s">
        <v>66</v>
      </c>
      <c r="AL5" s="285" t="s">
        <v>67</v>
      </c>
      <c r="AM5" s="285" t="s">
        <v>68</v>
      </c>
      <c r="AN5" s="285" t="s">
        <v>69</v>
      </c>
      <c r="AO5" s="285" t="s">
        <v>70</v>
      </c>
      <c r="AP5" s="285" t="s">
        <v>71</v>
      </c>
      <c r="AQ5" s="285" t="s">
        <v>72</v>
      </c>
      <c r="AR5" s="285" t="s">
        <v>73</v>
      </c>
      <c r="AS5" s="285" t="s">
        <v>74</v>
      </c>
      <c r="AT5" s="289" t="s">
        <v>75</v>
      </c>
    </row>
    <row r="6" spans="1:46" s="296" customFormat="1" ht="41" thickBot="1" x14ac:dyDescent="0.25">
      <c r="B6" s="802"/>
      <c r="C6" s="803"/>
      <c r="D6" s="292" t="s">
        <v>227</v>
      </c>
      <c r="E6" s="292" t="s">
        <v>246</v>
      </c>
      <c r="F6" s="292" t="s">
        <v>247</v>
      </c>
      <c r="G6" s="292" t="s">
        <v>93</v>
      </c>
      <c r="H6" s="292" t="s">
        <v>94</v>
      </c>
      <c r="I6" s="292" t="s">
        <v>95</v>
      </c>
      <c r="J6" s="292" t="s">
        <v>248</v>
      </c>
      <c r="K6" s="292" t="s">
        <v>97</v>
      </c>
      <c r="L6" s="292" t="s">
        <v>98</v>
      </c>
      <c r="M6" s="292" t="s">
        <v>249</v>
      </c>
      <c r="N6" s="292" t="s">
        <v>234</v>
      </c>
      <c r="O6" s="292" t="s">
        <v>236</v>
      </c>
      <c r="P6" s="292" t="s">
        <v>250</v>
      </c>
      <c r="Q6" s="292" t="s">
        <v>99</v>
      </c>
      <c r="R6" s="292" t="s">
        <v>100</v>
      </c>
      <c r="S6" s="292" t="s">
        <v>101</v>
      </c>
      <c r="T6" s="292" t="s">
        <v>1</v>
      </c>
      <c r="U6" s="292" t="s">
        <v>2</v>
      </c>
      <c r="V6" s="292" t="s">
        <v>3</v>
      </c>
      <c r="W6" s="292" t="s">
        <v>102</v>
      </c>
      <c r="X6" s="292" t="s">
        <v>103</v>
      </c>
      <c r="Y6" s="292" t="s">
        <v>126</v>
      </c>
      <c r="Z6" s="292" t="s">
        <v>251</v>
      </c>
      <c r="AA6" s="292" t="s">
        <v>240</v>
      </c>
      <c r="AB6" s="292" t="s">
        <v>252</v>
      </c>
      <c r="AC6" s="292" t="s">
        <v>253</v>
      </c>
      <c r="AD6" s="292" t="s">
        <v>104</v>
      </c>
      <c r="AE6" s="292" t="s">
        <v>254</v>
      </c>
      <c r="AF6" s="292" t="s">
        <v>5</v>
      </c>
      <c r="AG6" s="292" t="s">
        <v>6</v>
      </c>
      <c r="AH6" s="292" t="s">
        <v>105</v>
      </c>
      <c r="AI6" s="292" t="s">
        <v>7</v>
      </c>
      <c r="AJ6" s="292" t="s">
        <v>106</v>
      </c>
      <c r="AK6" s="292" t="s">
        <v>107</v>
      </c>
      <c r="AL6" s="292" t="s">
        <v>108</v>
      </c>
      <c r="AM6" s="292" t="s">
        <v>8</v>
      </c>
      <c r="AN6" s="292" t="s">
        <v>109</v>
      </c>
      <c r="AO6" s="292" t="s">
        <v>110</v>
      </c>
      <c r="AP6" s="292" t="s">
        <v>255</v>
      </c>
      <c r="AQ6" s="292" t="s">
        <v>256</v>
      </c>
      <c r="AR6" s="292" t="s">
        <v>257</v>
      </c>
      <c r="AS6" s="292" t="s">
        <v>258</v>
      </c>
      <c r="AT6" s="263" t="s">
        <v>259</v>
      </c>
    </row>
    <row r="7" spans="1:46" ht="15.5" customHeight="1" x14ac:dyDescent="0.3">
      <c r="A7" s="297">
        <v>1</v>
      </c>
      <c r="B7" s="203" t="s">
        <v>39</v>
      </c>
      <c r="C7" s="204" t="s">
        <v>227</v>
      </c>
      <c r="D7" s="336">
        <f t="array" ref="D7">-'11生産者価格評価表'!$BK7/(MMULT('12投入係数表'!$D7:$AT7,'11生産者価格評価表'!$BM$7:$BM$49)+'11生産者価格評価表'!$BB7)</f>
        <v>0.58882068917257302</v>
      </c>
      <c r="E7" s="337">
        <v>0</v>
      </c>
      <c r="F7" s="337">
        <v>0</v>
      </c>
      <c r="G7" s="337">
        <v>0</v>
      </c>
      <c r="H7" s="337">
        <v>0</v>
      </c>
      <c r="I7" s="337">
        <v>0</v>
      </c>
      <c r="J7" s="337">
        <v>0</v>
      </c>
      <c r="K7" s="337">
        <v>0</v>
      </c>
      <c r="L7" s="337">
        <v>0</v>
      </c>
      <c r="M7" s="337">
        <v>0</v>
      </c>
      <c r="N7" s="337">
        <v>0</v>
      </c>
      <c r="O7" s="337">
        <v>0</v>
      </c>
      <c r="P7" s="337">
        <v>0</v>
      </c>
      <c r="Q7" s="337">
        <v>0</v>
      </c>
      <c r="R7" s="337">
        <v>0</v>
      </c>
      <c r="S7" s="337">
        <v>0</v>
      </c>
      <c r="T7" s="337">
        <v>0</v>
      </c>
      <c r="U7" s="337">
        <v>0</v>
      </c>
      <c r="V7" s="337">
        <v>0</v>
      </c>
      <c r="W7" s="337">
        <v>0</v>
      </c>
      <c r="X7" s="337">
        <v>0</v>
      </c>
      <c r="Y7" s="337">
        <v>0</v>
      </c>
      <c r="Z7" s="337">
        <v>0</v>
      </c>
      <c r="AA7" s="337">
        <v>0</v>
      </c>
      <c r="AB7" s="337">
        <v>0</v>
      </c>
      <c r="AC7" s="337">
        <v>0</v>
      </c>
      <c r="AD7" s="337">
        <v>0</v>
      </c>
      <c r="AE7" s="337">
        <v>0</v>
      </c>
      <c r="AF7" s="337">
        <v>0</v>
      </c>
      <c r="AG7" s="337">
        <v>0</v>
      </c>
      <c r="AH7" s="337">
        <v>0</v>
      </c>
      <c r="AI7" s="337">
        <v>0</v>
      </c>
      <c r="AJ7" s="337">
        <v>0</v>
      </c>
      <c r="AK7" s="337">
        <v>0</v>
      </c>
      <c r="AL7" s="337">
        <v>0</v>
      </c>
      <c r="AM7" s="337">
        <v>0</v>
      </c>
      <c r="AN7" s="337">
        <v>0</v>
      </c>
      <c r="AO7" s="337">
        <v>0</v>
      </c>
      <c r="AP7" s="337">
        <v>0</v>
      </c>
      <c r="AQ7" s="337">
        <v>0</v>
      </c>
      <c r="AR7" s="337">
        <v>0</v>
      </c>
      <c r="AS7" s="337">
        <v>0</v>
      </c>
      <c r="AT7" s="338">
        <v>0</v>
      </c>
    </row>
    <row r="8" spans="1:46" ht="15.5" customHeight="1" x14ac:dyDescent="0.3">
      <c r="A8" s="297">
        <v>2</v>
      </c>
      <c r="B8" s="203" t="s">
        <v>228</v>
      </c>
      <c r="C8" s="204" t="s">
        <v>229</v>
      </c>
      <c r="D8" s="339">
        <v>0</v>
      </c>
      <c r="E8" s="340">
        <f t="array" ref="E8">-'11生産者価格評価表'!$BK8/(MMULT('12投入係数表'!$D8:$AT8,'11生産者価格評価表'!$BM$7:$BM$49)+'11生産者価格評価表'!$BB8)</f>
        <v>0.89689468105007175</v>
      </c>
      <c r="F8" s="340">
        <v>0</v>
      </c>
      <c r="G8" s="340">
        <v>0</v>
      </c>
      <c r="H8" s="340">
        <v>0</v>
      </c>
      <c r="I8" s="340">
        <v>0</v>
      </c>
      <c r="J8" s="340">
        <v>0</v>
      </c>
      <c r="K8" s="340">
        <v>0</v>
      </c>
      <c r="L8" s="340">
        <v>0</v>
      </c>
      <c r="M8" s="340">
        <v>0</v>
      </c>
      <c r="N8" s="340">
        <v>0</v>
      </c>
      <c r="O8" s="340">
        <v>0</v>
      </c>
      <c r="P8" s="340">
        <v>0</v>
      </c>
      <c r="Q8" s="340">
        <v>0</v>
      </c>
      <c r="R8" s="340">
        <v>0</v>
      </c>
      <c r="S8" s="340">
        <v>0</v>
      </c>
      <c r="T8" s="340">
        <v>0</v>
      </c>
      <c r="U8" s="340">
        <v>0</v>
      </c>
      <c r="V8" s="340">
        <v>0</v>
      </c>
      <c r="W8" s="340">
        <v>0</v>
      </c>
      <c r="X8" s="340">
        <v>0</v>
      </c>
      <c r="Y8" s="340">
        <v>0</v>
      </c>
      <c r="Z8" s="340">
        <v>0</v>
      </c>
      <c r="AA8" s="340">
        <v>0</v>
      </c>
      <c r="AB8" s="340">
        <v>0</v>
      </c>
      <c r="AC8" s="340">
        <v>0</v>
      </c>
      <c r="AD8" s="340">
        <v>0</v>
      </c>
      <c r="AE8" s="340">
        <v>0</v>
      </c>
      <c r="AF8" s="340">
        <v>0</v>
      </c>
      <c r="AG8" s="340">
        <v>0</v>
      </c>
      <c r="AH8" s="340">
        <v>0</v>
      </c>
      <c r="AI8" s="340">
        <v>0</v>
      </c>
      <c r="AJ8" s="340">
        <v>0</v>
      </c>
      <c r="AK8" s="340">
        <v>0</v>
      </c>
      <c r="AL8" s="340">
        <v>0</v>
      </c>
      <c r="AM8" s="340">
        <v>0</v>
      </c>
      <c r="AN8" s="340">
        <v>0</v>
      </c>
      <c r="AO8" s="340">
        <v>0</v>
      </c>
      <c r="AP8" s="340">
        <v>0</v>
      </c>
      <c r="AQ8" s="340">
        <v>0</v>
      </c>
      <c r="AR8" s="340">
        <v>0</v>
      </c>
      <c r="AS8" s="340">
        <v>0</v>
      </c>
      <c r="AT8" s="341">
        <v>0</v>
      </c>
    </row>
    <row r="9" spans="1:46" ht="15.5" customHeight="1" x14ac:dyDescent="0.3">
      <c r="A9" s="297">
        <v>3</v>
      </c>
      <c r="B9" s="203" t="s">
        <v>230</v>
      </c>
      <c r="C9" s="204" t="s">
        <v>231</v>
      </c>
      <c r="D9" s="339">
        <v>0</v>
      </c>
      <c r="E9" s="340">
        <v>0</v>
      </c>
      <c r="F9" s="340">
        <f t="array" ref="F9">-'11生産者価格評価表'!$BK9/(MMULT('12投入係数表'!$D9:$AT9,'11生産者価格評価表'!$BM$7:$BM$49)+'11生産者価格評価表'!$BB9)</f>
        <v>0.69917131474103589</v>
      </c>
      <c r="G9" s="340">
        <v>0</v>
      </c>
      <c r="H9" s="340">
        <v>0</v>
      </c>
      <c r="I9" s="340">
        <v>0</v>
      </c>
      <c r="J9" s="340">
        <v>0</v>
      </c>
      <c r="K9" s="340">
        <v>0</v>
      </c>
      <c r="L9" s="340">
        <v>0</v>
      </c>
      <c r="M9" s="340">
        <v>0</v>
      </c>
      <c r="N9" s="340">
        <v>0</v>
      </c>
      <c r="O9" s="340">
        <v>0</v>
      </c>
      <c r="P9" s="340">
        <v>0</v>
      </c>
      <c r="Q9" s="340">
        <v>0</v>
      </c>
      <c r="R9" s="340">
        <v>0</v>
      </c>
      <c r="S9" s="340">
        <v>0</v>
      </c>
      <c r="T9" s="340">
        <v>0</v>
      </c>
      <c r="U9" s="340">
        <v>0</v>
      </c>
      <c r="V9" s="340">
        <v>0</v>
      </c>
      <c r="W9" s="340">
        <v>0</v>
      </c>
      <c r="X9" s="340">
        <v>0</v>
      </c>
      <c r="Y9" s="340">
        <v>0</v>
      </c>
      <c r="Z9" s="340">
        <v>0</v>
      </c>
      <c r="AA9" s="340">
        <v>0</v>
      </c>
      <c r="AB9" s="340">
        <v>0</v>
      </c>
      <c r="AC9" s="340">
        <v>0</v>
      </c>
      <c r="AD9" s="340">
        <v>0</v>
      </c>
      <c r="AE9" s="340">
        <v>0</v>
      </c>
      <c r="AF9" s="340">
        <v>0</v>
      </c>
      <c r="AG9" s="340">
        <v>0</v>
      </c>
      <c r="AH9" s="340">
        <v>0</v>
      </c>
      <c r="AI9" s="340">
        <v>0</v>
      </c>
      <c r="AJ9" s="340">
        <v>0</v>
      </c>
      <c r="AK9" s="340">
        <v>0</v>
      </c>
      <c r="AL9" s="340">
        <v>0</v>
      </c>
      <c r="AM9" s="340">
        <v>0</v>
      </c>
      <c r="AN9" s="340">
        <v>0</v>
      </c>
      <c r="AO9" s="340">
        <v>0</v>
      </c>
      <c r="AP9" s="340">
        <v>0</v>
      </c>
      <c r="AQ9" s="340">
        <v>0</v>
      </c>
      <c r="AR9" s="340">
        <v>0</v>
      </c>
      <c r="AS9" s="340">
        <v>0</v>
      </c>
      <c r="AT9" s="341">
        <v>0</v>
      </c>
    </row>
    <row r="10" spans="1:46" ht="15.5" customHeight="1" x14ac:dyDescent="0.3">
      <c r="A10" s="297">
        <v>4</v>
      </c>
      <c r="B10" s="203" t="s">
        <v>40</v>
      </c>
      <c r="C10" s="204" t="s">
        <v>93</v>
      </c>
      <c r="D10" s="339">
        <v>0</v>
      </c>
      <c r="E10" s="340">
        <v>0</v>
      </c>
      <c r="F10" s="340">
        <v>0</v>
      </c>
      <c r="G10" s="340">
        <f t="array" ref="G10">-'11生産者価格評価表'!$BK10/(MMULT('12投入係数表'!$D10:$AT10,'11生産者価格評価表'!$BM$7:$BM$49)+'11生産者価格評価表'!$BB10)</f>
        <v>0.9921322446061005</v>
      </c>
      <c r="H10" s="340">
        <v>0</v>
      </c>
      <c r="I10" s="340">
        <v>0</v>
      </c>
      <c r="J10" s="340">
        <v>0</v>
      </c>
      <c r="K10" s="340">
        <v>0</v>
      </c>
      <c r="L10" s="340">
        <v>0</v>
      </c>
      <c r="M10" s="340">
        <v>0</v>
      </c>
      <c r="N10" s="340">
        <v>0</v>
      </c>
      <c r="O10" s="340">
        <v>0</v>
      </c>
      <c r="P10" s="340">
        <v>0</v>
      </c>
      <c r="Q10" s="340">
        <v>0</v>
      </c>
      <c r="R10" s="340">
        <v>0</v>
      </c>
      <c r="S10" s="340">
        <v>0</v>
      </c>
      <c r="T10" s="340">
        <v>0</v>
      </c>
      <c r="U10" s="340">
        <v>0</v>
      </c>
      <c r="V10" s="340">
        <v>0</v>
      </c>
      <c r="W10" s="340">
        <v>0</v>
      </c>
      <c r="X10" s="340">
        <v>0</v>
      </c>
      <c r="Y10" s="340">
        <v>0</v>
      </c>
      <c r="Z10" s="340">
        <v>0</v>
      </c>
      <c r="AA10" s="340">
        <v>0</v>
      </c>
      <c r="AB10" s="340">
        <v>0</v>
      </c>
      <c r="AC10" s="340">
        <v>0</v>
      </c>
      <c r="AD10" s="340">
        <v>0</v>
      </c>
      <c r="AE10" s="340">
        <v>0</v>
      </c>
      <c r="AF10" s="340">
        <v>0</v>
      </c>
      <c r="AG10" s="340">
        <v>0</v>
      </c>
      <c r="AH10" s="340">
        <v>0</v>
      </c>
      <c r="AI10" s="340">
        <v>0</v>
      </c>
      <c r="AJ10" s="340">
        <v>0</v>
      </c>
      <c r="AK10" s="340">
        <v>0</v>
      </c>
      <c r="AL10" s="340">
        <v>0</v>
      </c>
      <c r="AM10" s="340">
        <v>0</v>
      </c>
      <c r="AN10" s="340">
        <v>0</v>
      </c>
      <c r="AO10" s="340">
        <v>0</v>
      </c>
      <c r="AP10" s="340">
        <v>0</v>
      </c>
      <c r="AQ10" s="340">
        <v>0</v>
      </c>
      <c r="AR10" s="340">
        <v>0</v>
      </c>
      <c r="AS10" s="340">
        <v>0</v>
      </c>
      <c r="AT10" s="341">
        <v>0</v>
      </c>
    </row>
    <row r="11" spans="1:46" ht="15.5" customHeight="1" x14ac:dyDescent="0.3">
      <c r="A11" s="297">
        <v>5</v>
      </c>
      <c r="B11" s="203" t="s">
        <v>41</v>
      </c>
      <c r="C11" s="204" t="s">
        <v>94</v>
      </c>
      <c r="D11" s="339">
        <v>0</v>
      </c>
      <c r="E11" s="340">
        <v>0</v>
      </c>
      <c r="F11" s="340">
        <v>0</v>
      </c>
      <c r="G11" s="340">
        <v>0</v>
      </c>
      <c r="H11" s="340">
        <f t="array" ref="H11">-'11生産者価格評価表'!$BK11/(MMULT('12投入係数表'!$D11:$AT11,'11生産者価格評価表'!$BM$7:$BM$49)+'11生産者価格評価表'!$BB11)</f>
        <v>0.67911755052498923</v>
      </c>
      <c r="I11" s="340">
        <v>0</v>
      </c>
      <c r="J11" s="340">
        <v>0</v>
      </c>
      <c r="K11" s="340">
        <v>0</v>
      </c>
      <c r="L11" s="340">
        <v>0</v>
      </c>
      <c r="M11" s="340">
        <v>0</v>
      </c>
      <c r="N11" s="340">
        <v>0</v>
      </c>
      <c r="O11" s="340">
        <v>0</v>
      </c>
      <c r="P11" s="340">
        <v>0</v>
      </c>
      <c r="Q11" s="340">
        <v>0</v>
      </c>
      <c r="R11" s="340">
        <v>0</v>
      </c>
      <c r="S11" s="340">
        <v>0</v>
      </c>
      <c r="T11" s="340">
        <v>0</v>
      </c>
      <c r="U11" s="340">
        <v>0</v>
      </c>
      <c r="V11" s="340">
        <v>0</v>
      </c>
      <c r="W11" s="340">
        <v>0</v>
      </c>
      <c r="X11" s="340">
        <v>0</v>
      </c>
      <c r="Y11" s="340">
        <v>0</v>
      </c>
      <c r="Z11" s="340">
        <v>0</v>
      </c>
      <c r="AA11" s="340">
        <v>0</v>
      </c>
      <c r="AB11" s="340">
        <v>0</v>
      </c>
      <c r="AC11" s="340">
        <v>0</v>
      </c>
      <c r="AD11" s="340">
        <v>0</v>
      </c>
      <c r="AE11" s="340">
        <v>0</v>
      </c>
      <c r="AF11" s="340">
        <v>0</v>
      </c>
      <c r="AG11" s="340">
        <v>0</v>
      </c>
      <c r="AH11" s="340">
        <v>0</v>
      </c>
      <c r="AI11" s="340">
        <v>0</v>
      </c>
      <c r="AJ11" s="340">
        <v>0</v>
      </c>
      <c r="AK11" s="340">
        <v>0</v>
      </c>
      <c r="AL11" s="340">
        <v>0</v>
      </c>
      <c r="AM11" s="340">
        <v>0</v>
      </c>
      <c r="AN11" s="340">
        <v>0</v>
      </c>
      <c r="AO11" s="340">
        <v>0</v>
      </c>
      <c r="AP11" s="340">
        <v>0</v>
      </c>
      <c r="AQ11" s="340">
        <v>0</v>
      </c>
      <c r="AR11" s="340">
        <v>0</v>
      </c>
      <c r="AS11" s="340">
        <v>0</v>
      </c>
      <c r="AT11" s="341">
        <v>0</v>
      </c>
    </row>
    <row r="12" spans="1:46" ht="15.5" customHeight="1" x14ac:dyDescent="0.3">
      <c r="A12" s="297">
        <v>6</v>
      </c>
      <c r="B12" s="203" t="s">
        <v>42</v>
      </c>
      <c r="C12" s="204" t="s">
        <v>95</v>
      </c>
      <c r="D12" s="339">
        <v>0</v>
      </c>
      <c r="E12" s="340">
        <v>0</v>
      </c>
      <c r="F12" s="340">
        <v>0</v>
      </c>
      <c r="G12" s="340">
        <v>0</v>
      </c>
      <c r="H12" s="340">
        <v>0</v>
      </c>
      <c r="I12" s="340">
        <f t="array" ref="I12">-'11生産者価格評価表'!$BK12/(MMULT('12投入係数表'!$D12:$AT12,'11生産者価格評価表'!$BM$7:$BM$49)+'11生産者価格評価表'!$BB12)</f>
        <v>0.886205695712738</v>
      </c>
      <c r="J12" s="340">
        <v>0</v>
      </c>
      <c r="K12" s="340">
        <v>0</v>
      </c>
      <c r="L12" s="340">
        <v>0</v>
      </c>
      <c r="M12" s="340">
        <v>0</v>
      </c>
      <c r="N12" s="340">
        <v>0</v>
      </c>
      <c r="O12" s="340">
        <v>0</v>
      </c>
      <c r="P12" s="340">
        <v>0</v>
      </c>
      <c r="Q12" s="340">
        <v>0</v>
      </c>
      <c r="R12" s="340">
        <v>0</v>
      </c>
      <c r="S12" s="340">
        <v>0</v>
      </c>
      <c r="T12" s="340">
        <v>0</v>
      </c>
      <c r="U12" s="340">
        <v>0</v>
      </c>
      <c r="V12" s="340">
        <v>0</v>
      </c>
      <c r="W12" s="340">
        <v>0</v>
      </c>
      <c r="X12" s="340">
        <v>0</v>
      </c>
      <c r="Y12" s="340">
        <v>0</v>
      </c>
      <c r="Z12" s="340">
        <v>0</v>
      </c>
      <c r="AA12" s="340">
        <v>0</v>
      </c>
      <c r="AB12" s="340">
        <v>0</v>
      </c>
      <c r="AC12" s="340">
        <v>0</v>
      </c>
      <c r="AD12" s="340">
        <v>0</v>
      </c>
      <c r="AE12" s="340">
        <v>0</v>
      </c>
      <c r="AF12" s="340">
        <v>0</v>
      </c>
      <c r="AG12" s="340">
        <v>0</v>
      </c>
      <c r="AH12" s="340">
        <v>0</v>
      </c>
      <c r="AI12" s="340">
        <v>0</v>
      </c>
      <c r="AJ12" s="340">
        <v>0</v>
      </c>
      <c r="AK12" s="340">
        <v>0</v>
      </c>
      <c r="AL12" s="340">
        <v>0</v>
      </c>
      <c r="AM12" s="340">
        <v>0</v>
      </c>
      <c r="AN12" s="340">
        <v>0</v>
      </c>
      <c r="AO12" s="340">
        <v>0</v>
      </c>
      <c r="AP12" s="340">
        <v>0</v>
      </c>
      <c r="AQ12" s="340">
        <v>0</v>
      </c>
      <c r="AR12" s="340">
        <v>0</v>
      </c>
      <c r="AS12" s="340">
        <v>0</v>
      </c>
      <c r="AT12" s="341">
        <v>0</v>
      </c>
    </row>
    <row r="13" spans="1:46" ht="15.5" customHeight="1" x14ac:dyDescent="0.3">
      <c r="A13" s="297">
        <v>7</v>
      </c>
      <c r="B13" s="203" t="s">
        <v>43</v>
      </c>
      <c r="C13" s="204" t="s">
        <v>96</v>
      </c>
      <c r="D13" s="339">
        <v>0</v>
      </c>
      <c r="E13" s="340">
        <v>0</v>
      </c>
      <c r="F13" s="340">
        <v>0</v>
      </c>
      <c r="G13" s="340">
        <v>0</v>
      </c>
      <c r="H13" s="340">
        <v>0</v>
      </c>
      <c r="I13" s="340">
        <v>0</v>
      </c>
      <c r="J13" s="340">
        <f t="array" ref="J13">-'11生産者価格評価表'!$BK13/(MMULT('12投入係数表'!$D13:$AT13,'11生産者価格評価表'!$BM$7:$BM$49)+'11生産者価格評価表'!$BB13)</f>
        <v>0.7307428767201507</v>
      </c>
      <c r="K13" s="340">
        <v>0</v>
      </c>
      <c r="L13" s="340">
        <v>0</v>
      </c>
      <c r="M13" s="340">
        <v>0</v>
      </c>
      <c r="N13" s="340">
        <v>0</v>
      </c>
      <c r="O13" s="340">
        <v>0</v>
      </c>
      <c r="P13" s="340">
        <v>0</v>
      </c>
      <c r="Q13" s="340">
        <v>0</v>
      </c>
      <c r="R13" s="340">
        <v>0</v>
      </c>
      <c r="S13" s="340">
        <v>0</v>
      </c>
      <c r="T13" s="340">
        <v>0</v>
      </c>
      <c r="U13" s="340">
        <v>0</v>
      </c>
      <c r="V13" s="340">
        <v>0</v>
      </c>
      <c r="W13" s="340">
        <v>0</v>
      </c>
      <c r="X13" s="340">
        <v>0</v>
      </c>
      <c r="Y13" s="340">
        <v>0</v>
      </c>
      <c r="Z13" s="340">
        <v>0</v>
      </c>
      <c r="AA13" s="340">
        <v>0</v>
      </c>
      <c r="AB13" s="340">
        <v>0</v>
      </c>
      <c r="AC13" s="340">
        <v>0</v>
      </c>
      <c r="AD13" s="340">
        <v>0</v>
      </c>
      <c r="AE13" s="340">
        <v>0</v>
      </c>
      <c r="AF13" s="340">
        <v>0</v>
      </c>
      <c r="AG13" s="340">
        <v>0</v>
      </c>
      <c r="AH13" s="340">
        <v>0</v>
      </c>
      <c r="AI13" s="340">
        <v>0</v>
      </c>
      <c r="AJ13" s="340">
        <v>0</v>
      </c>
      <c r="AK13" s="340">
        <v>0</v>
      </c>
      <c r="AL13" s="340">
        <v>0</v>
      </c>
      <c r="AM13" s="340">
        <v>0</v>
      </c>
      <c r="AN13" s="340">
        <v>0</v>
      </c>
      <c r="AO13" s="340">
        <v>0</v>
      </c>
      <c r="AP13" s="340">
        <v>0</v>
      </c>
      <c r="AQ13" s="340">
        <v>0</v>
      </c>
      <c r="AR13" s="340">
        <v>0</v>
      </c>
      <c r="AS13" s="340">
        <v>0</v>
      </c>
      <c r="AT13" s="341">
        <v>0</v>
      </c>
    </row>
    <row r="14" spans="1:46" ht="15.5" customHeight="1" x14ac:dyDescent="0.3">
      <c r="A14" s="297">
        <v>8</v>
      </c>
      <c r="B14" s="203" t="s">
        <v>44</v>
      </c>
      <c r="C14" s="204" t="s">
        <v>97</v>
      </c>
      <c r="D14" s="339">
        <v>0</v>
      </c>
      <c r="E14" s="340">
        <v>0</v>
      </c>
      <c r="F14" s="340">
        <v>0</v>
      </c>
      <c r="G14" s="340">
        <v>0</v>
      </c>
      <c r="H14" s="340">
        <v>0</v>
      </c>
      <c r="I14" s="340">
        <v>0</v>
      </c>
      <c r="J14" s="340">
        <v>0</v>
      </c>
      <c r="K14" s="340">
        <f t="array" ref="K14">-'11生産者価格評価表'!$BK14/(MMULT('12投入係数表'!$D14:$AT14,'11生産者価格評価表'!$BM$7:$BM$49)+'11生産者価格評価表'!$BB14)</f>
        <v>0.86638614896443156</v>
      </c>
      <c r="L14" s="340">
        <v>0</v>
      </c>
      <c r="M14" s="340">
        <v>0</v>
      </c>
      <c r="N14" s="340">
        <v>0</v>
      </c>
      <c r="O14" s="340">
        <v>0</v>
      </c>
      <c r="P14" s="340">
        <v>0</v>
      </c>
      <c r="Q14" s="340">
        <v>0</v>
      </c>
      <c r="R14" s="340">
        <v>0</v>
      </c>
      <c r="S14" s="340">
        <v>0</v>
      </c>
      <c r="T14" s="340">
        <v>0</v>
      </c>
      <c r="U14" s="340">
        <v>0</v>
      </c>
      <c r="V14" s="340">
        <v>0</v>
      </c>
      <c r="W14" s="340">
        <v>0</v>
      </c>
      <c r="X14" s="340">
        <v>0</v>
      </c>
      <c r="Y14" s="340">
        <v>0</v>
      </c>
      <c r="Z14" s="340">
        <v>0</v>
      </c>
      <c r="AA14" s="340">
        <v>0</v>
      </c>
      <c r="AB14" s="340">
        <v>0</v>
      </c>
      <c r="AC14" s="340">
        <v>0</v>
      </c>
      <c r="AD14" s="340">
        <v>0</v>
      </c>
      <c r="AE14" s="340">
        <v>0</v>
      </c>
      <c r="AF14" s="340">
        <v>0</v>
      </c>
      <c r="AG14" s="340">
        <v>0</v>
      </c>
      <c r="AH14" s="340">
        <v>0</v>
      </c>
      <c r="AI14" s="340">
        <v>0</v>
      </c>
      <c r="AJ14" s="340">
        <v>0</v>
      </c>
      <c r="AK14" s="340">
        <v>0</v>
      </c>
      <c r="AL14" s="340">
        <v>0</v>
      </c>
      <c r="AM14" s="340">
        <v>0</v>
      </c>
      <c r="AN14" s="340">
        <v>0</v>
      </c>
      <c r="AO14" s="340">
        <v>0</v>
      </c>
      <c r="AP14" s="340">
        <v>0</v>
      </c>
      <c r="AQ14" s="340">
        <v>0</v>
      </c>
      <c r="AR14" s="340">
        <v>0</v>
      </c>
      <c r="AS14" s="340">
        <v>0</v>
      </c>
      <c r="AT14" s="341">
        <v>0</v>
      </c>
    </row>
    <row r="15" spans="1:46" ht="15.5" customHeight="1" x14ac:dyDescent="0.3">
      <c r="A15" s="297">
        <v>9</v>
      </c>
      <c r="B15" s="203" t="s">
        <v>45</v>
      </c>
      <c r="C15" s="204" t="s">
        <v>98</v>
      </c>
      <c r="D15" s="339">
        <v>0</v>
      </c>
      <c r="E15" s="340">
        <v>0</v>
      </c>
      <c r="F15" s="340">
        <v>0</v>
      </c>
      <c r="G15" s="340">
        <v>0</v>
      </c>
      <c r="H15" s="340">
        <v>0</v>
      </c>
      <c r="I15" s="340">
        <v>0</v>
      </c>
      <c r="J15" s="340">
        <v>0</v>
      </c>
      <c r="K15" s="340">
        <v>0</v>
      </c>
      <c r="L15" s="340">
        <f t="array" ref="L15">-'11生産者価格評価表'!$BK15/(MMULT('12投入係数表'!$D15:$AT15,'11生産者価格評価表'!$BM$7:$BM$49)+'11生産者価格評価表'!$BB15)</f>
        <v>0.62152440009487109</v>
      </c>
      <c r="M15" s="340">
        <v>0</v>
      </c>
      <c r="N15" s="340">
        <v>0</v>
      </c>
      <c r="O15" s="340">
        <v>0</v>
      </c>
      <c r="P15" s="340">
        <v>0</v>
      </c>
      <c r="Q15" s="340">
        <v>0</v>
      </c>
      <c r="R15" s="340">
        <v>0</v>
      </c>
      <c r="S15" s="340">
        <v>0</v>
      </c>
      <c r="T15" s="340">
        <v>0</v>
      </c>
      <c r="U15" s="340">
        <v>0</v>
      </c>
      <c r="V15" s="340">
        <v>0</v>
      </c>
      <c r="W15" s="340">
        <v>0</v>
      </c>
      <c r="X15" s="340">
        <v>0</v>
      </c>
      <c r="Y15" s="340">
        <v>0</v>
      </c>
      <c r="Z15" s="340">
        <v>0</v>
      </c>
      <c r="AA15" s="340">
        <v>0</v>
      </c>
      <c r="AB15" s="340">
        <v>0</v>
      </c>
      <c r="AC15" s="340">
        <v>0</v>
      </c>
      <c r="AD15" s="340">
        <v>0</v>
      </c>
      <c r="AE15" s="340">
        <v>0</v>
      </c>
      <c r="AF15" s="340">
        <v>0</v>
      </c>
      <c r="AG15" s="340">
        <v>0</v>
      </c>
      <c r="AH15" s="340">
        <v>0</v>
      </c>
      <c r="AI15" s="340">
        <v>0</v>
      </c>
      <c r="AJ15" s="340">
        <v>0</v>
      </c>
      <c r="AK15" s="340">
        <v>0</v>
      </c>
      <c r="AL15" s="340">
        <v>0</v>
      </c>
      <c r="AM15" s="340">
        <v>0</v>
      </c>
      <c r="AN15" s="340">
        <v>0</v>
      </c>
      <c r="AO15" s="340">
        <v>0</v>
      </c>
      <c r="AP15" s="340">
        <v>0</v>
      </c>
      <c r="AQ15" s="340">
        <v>0</v>
      </c>
      <c r="AR15" s="340">
        <v>0</v>
      </c>
      <c r="AS15" s="340">
        <v>0</v>
      </c>
      <c r="AT15" s="341">
        <v>0</v>
      </c>
    </row>
    <row r="16" spans="1:46" ht="15.5" customHeight="1" x14ac:dyDescent="0.3">
      <c r="A16" s="297">
        <v>10</v>
      </c>
      <c r="B16" s="203" t="s">
        <v>46</v>
      </c>
      <c r="C16" s="204" t="s">
        <v>232</v>
      </c>
      <c r="D16" s="339">
        <v>0</v>
      </c>
      <c r="E16" s="340">
        <v>0</v>
      </c>
      <c r="F16" s="340">
        <v>0</v>
      </c>
      <c r="G16" s="340">
        <v>0</v>
      </c>
      <c r="H16" s="340">
        <v>0</v>
      </c>
      <c r="I16" s="340">
        <v>0</v>
      </c>
      <c r="J16" s="340">
        <v>0</v>
      </c>
      <c r="K16" s="340">
        <v>0</v>
      </c>
      <c r="L16" s="340">
        <v>0</v>
      </c>
      <c r="M16" s="340">
        <f t="array" ref="M16">-'11生産者価格評価表'!$BK16/(MMULT('12投入係数表'!$D16:$AT16,'11生産者価格評価表'!$BM$7:$BM$49)+'11生産者価格評価表'!$BB16)</f>
        <v>0.53799642244827039</v>
      </c>
      <c r="N16" s="340">
        <v>0</v>
      </c>
      <c r="O16" s="340">
        <v>0</v>
      </c>
      <c r="P16" s="340">
        <v>0</v>
      </c>
      <c r="Q16" s="340">
        <v>0</v>
      </c>
      <c r="R16" s="340">
        <v>0</v>
      </c>
      <c r="S16" s="340">
        <v>0</v>
      </c>
      <c r="T16" s="340">
        <v>0</v>
      </c>
      <c r="U16" s="340">
        <v>0</v>
      </c>
      <c r="V16" s="340">
        <v>0</v>
      </c>
      <c r="W16" s="340">
        <v>0</v>
      </c>
      <c r="X16" s="340">
        <v>0</v>
      </c>
      <c r="Y16" s="340">
        <v>0</v>
      </c>
      <c r="Z16" s="340">
        <v>0</v>
      </c>
      <c r="AA16" s="340">
        <v>0</v>
      </c>
      <c r="AB16" s="340">
        <v>0</v>
      </c>
      <c r="AC16" s="340">
        <v>0</v>
      </c>
      <c r="AD16" s="340">
        <v>0</v>
      </c>
      <c r="AE16" s="340">
        <v>0</v>
      </c>
      <c r="AF16" s="340">
        <v>0</v>
      </c>
      <c r="AG16" s="340">
        <v>0</v>
      </c>
      <c r="AH16" s="340">
        <v>0</v>
      </c>
      <c r="AI16" s="340">
        <v>0</v>
      </c>
      <c r="AJ16" s="340">
        <v>0</v>
      </c>
      <c r="AK16" s="340">
        <v>0</v>
      </c>
      <c r="AL16" s="340">
        <v>0</v>
      </c>
      <c r="AM16" s="340">
        <v>0</v>
      </c>
      <c r="AN16" s="340">
        <v>0</v>
      </c>
      <c r="AO16" s="340">
        <v>0</v>
      </c>
      <c r="AP16" s="340">
        <v>0</v>
      </c>
      <c r="AQ16" s="340">
        <v>0</v>
      </c>
      <c r="AR16" s="340">
        <v>0</v>
      </c>
      <c r="AS16" s="340">
        <v>0</v>
      </c>
      <c r="AT16" s="341">
        <v>0</v>
      </c>
    </row>
    <row r="17" spans="1:46" ht="15.5" customHeight="1" x14ac:dyDescent="0.3">
      <c r="A17" s="297">
        <v>11</v>
      </c>
      <c r="B17" s="203" t="s">
        <v>233</v>
      </c>
      <c r="C17" s="204" t="s">
        <v>234</v>
      </c>
      <c r="D17" s="339">
        <v>0</v>
      </c>
      <c r="E17" s="340">
        <v>0</v>
      </c>
      <c r="F17" s="340">
        <v>0</v>
      </c>
      <c r="G17" s="340">
        <v>0</v>
      </c>
      <c r="H17" s="340">
        <v>0</v>
      </c>
      <c r="I17" s="340">
        <v>0</v>
      </c>
      <c r="J17" s="340">
        <v>0</v>
      </c>
      <c r="K17" s="340">
        <v>0</v>
      </c>
      <c r="L17" s="340">
        <v>0</v>
      </c>
      <c r="M17" s="340">
        <v>0</v>
      </c>
      <c r="N17" s="340">
        <f t="array" ref="N17">-'11生産者価格評価表'!$BK17/(MMULT('12投入係数表'!$D17:$AT17,'11生産者価格評価表'!$BM$7:$BM$49)+'11生産者価格評価表'!$BB17)</f>
        <v>0.55611908731303217</v>
      </c>
      <c r="O17" s="340">
        <v>0</v>
      </c>
      <c r="P17" s="340">
        <v>0</v>
      </c>
      <c r="Q17" s="340">
        <v>0</v>
      </c>
      <c r="R17" s="340">
        <v>0</v>
      </c>
      <c r="S17" s="340">
        <v>0</v>
      </c>
      <c r="T17" s="340">
        <v>0</v>
      </c>
      <c r="U17" s="340">
        <v>0</v>
      </c>
      <c r="V17" s="340">
        <v>0</v>
      </c>
      <c r="W17" s="340">
        <v>0</v>
      </c>
      <c r="X17" s="340">
        <v>0</v>
      </c>
      <c r="Y17" s="340">
        <v>0</v>
      </c>
      <c r="Z17" s="340">
        <v>0</v>
      </c>
      <c r="AA17" s="340">
        <v>0</v>
      </c>
      <c r="AB17" s="340">
        <v>0</v>
      </c>
      <c r="AC17" s="340">
        <v>0</v>
      </c>
      <c r="AD17" s="340">
        <v>0</v>
      </c>
      <c r="AE17" s="340">
        <v>0</v>
      </c>
      <c r="AF17" s="340">
        <v>0</v>
      </c>
      <c r="AG17" s="340">
        <v>0</v>
      </c>
      <c r="AH17" s="340">
        <v>0</v>
      </c>
      <c r="AI17" s="340">
        <v>0</v>
      </c>
      <c r="AJ17" s="340">
        <v>0</v>
      </c>
      <c r="AK17" s="340">
        <v>0</v>
      </c>
      <c r="AL17" s="340">
        <v>0</v>
      </c>
      <c r="AM17" s="340">
        <v>0</v>
      </c>
      <c r="AN17" s="340">
        <v>0</v>
      </c>
      <c r="AO17" s="340">
        <v>0</v>
      </c>
      <c r="AP17" s="340">
        <v>0</v>
      </c>
      <c r="AQ17" s="340">
        <v>0</v>
      </c>
      <c r="AR17" s="340">
        <v>0</v>
      </c>
      <c r="AS17" s="340">
        <v>0</v>
      </c>
      <c r="AT17" s="341">
        <v>0</v>
      </c>
    </row>
    <row r="18" spans="1:46" ht="15.5" customHeight="1" x14ac:dyDescent="0.3">
      <c r="A18" s="297">
        <v>12</v>
      </c>
      <c r="B18" s="203" t="s">
        <v>235</v>
      </c>
      <c r="C18" s="204" t="s">
        <v>236</v>
      </c>
      <c r="D18" s="339">
        <v>0</v>
      </c>
      <c r="E18" s="340">
        <v>0</v>
      </c>
      <c r="F18" s="340">
        <v>0</v>
      </c>
      <c r="G18" s="340">
        <v>0</v>
      </c>
      <c r="H18" s="340">
        <v>0</v>
      </c>
      <c r="I18" s="340">
        <v>0</v>
      </c>
      <c r="J18" s="340">
        <v>0</v>
      </c>
      <c r="K18" s="340">
        <v>0</v>
      </c>
      <c r="L18" s="340">
        <v>0</v>
      </c>
      <c r="M18" s="340">
        <v>0</v>
      </c>
      <c r="N18" s="340">
        <v>0</v>
      </c>
      <c r="O18" s="340">
        <f t="array" ref="O18">-'11生産者価格評価表'!$BK18/(MMULT('12投入係数表'!$D18:$AT18,'11生産者価格評価表'!$BM$7:$BM$49)+'11生産者価格評価表'!$BB18)</f>
        <v>0.91380056240536445</v>
      </c>
      <c r="P18" s="340">
        <v>0</v>
      </c>
      <c r="Q18" s="340">
        <v>0</v>
      </c>
      <c r="R18" s="340">
        <v>0</v>
      </c>
      <c r="S18" s="340">
        <v>0</v>
      </c>
      <c r="T18" s="340">
        <v>0</v>
      </c>
      <c r="U18" s="340">
        <v>0</v>
      </c>
      <c r="V18" s="340">
        <v>0</v>
      </c>
      <c r="W18" s="340">
        <v>0</v>
      </c>
      <c r="X18" s="340">
        <v>0</v>
      </c>
      <c r="Y18" s="340">
        <v>0</v>
      </c>
      <c r="Z18" s="340">
        <v>0</v>
      </c>
      <c r="AA18" s="340">
        <v>0</v>
      </c>
      <c r="AB18" s="340">
        <v>0</v>
      </c>
      <c r="AC18" s="340">
        <v>0</v>
      </c>
      <c r="AD18" s="340">
        <v>0</v>
      </c>
      <c r="AE18" s="340">
        <v>0</v>
      </c>
      <c r="AF18" s="340">
        <v>0</v>
      </c>
      <c r="AG18" s="340">
        <v>0</v>
      </c>
      <c r="AH18" s="340">
        <v>0</v>
      </c>
      <c r="AI18" s="340">
        <v>0</v>
      </c>
      <c r="AJ18" s="340">
        <v>0</v>
      </c>
      <c r="AK18" s="340">
        <v>0</v>
      </c>
      <c r="AL18" s="340">
        <v>0</v>
      </c>
      <c r="AM18" s="340">
        <v>0</v>
      </c>
      <c r="AN18" s="340">
        <v>0</v>
      </c>
      <c r="AO18" s="340">
        <v>0</v>
      </c>
      <c r="AP18" s="340">
        <v>0</v>
      </c>
      <c r="AQ18" s="340">
        <v>0</v>
      </c>
      <c r="AR18" s="340">
        <v>0</v>
      </c>
      <c r="AS18" s="340">
        <v>0</v>
      </c>
      <c r="AT18" s="341">
        <v>0</v>
      </c>
    </row>
    <row r="19" spans="1:46" ht="15.5" customHeight="1" x14ac:dyDescent="0.3">
      <c r="A19" s="297">
        <v>13</v>
      </c>
      <c r="B19" s="203" t="s">
        <v>47</v>
      </c>
      <c r="C19" s="204" t="s">
        <v>237</v>
      </c>
      <c r="D19" s="339">
        <v>0</v>
      </c>
      <c r="E19" s="340">
        <v>0</v>
      </c>
      <c r="F19" s="340">
        <v>0</v>
      </c>
      <c r="G19" s="340">
        <v>0</v>
      </c>
      <c r="H19" s="340">
        <v>0</v>
      </c>
      <c r="I19" s="340">
        <v>0</v>
      </c>
      <c r="J19" s="340">
        <v>0</v>
      </c>
      <c r="K19" s="340">
        <v>0</v>
      </c>
      <c r="L19" s="340">
        <v>0</v>
      </c>
      <c r="M19" s="340">
        <v>0</v>
      </c>
      <c r="N19" s="340">
        <v>0</v>
      </c>
      <c r="O19" s="340">
        <v>0</v>
      </c>
      <c r="P19" s="340">
        <f t="array" ref="P19">-'11生産者価格評価表'!$BK19/(MMULT('12投入係数表'!$D19:$AT19,'11生産者価格評価表'!$BM$7:$BM$49)+'11生産者価格評価表'!$BB19)</f>
        <v>0.71102116741814136</v>
      </c>
      <c r="Q19" s="340">
        <v>0</v>
      </c>
      <c r="R19" s="340">
        <v>0</v>
      </c>
      <c r="S19" s="340">
        <v>0</v>
      </c>
      <c r="T19" s="340">
        <v>0</v>
      </c>
      <c r="U19" s="340">
        <v>0</v>
      </c>
      <c r="V19" s="340">
        <v>0</v>
      </c>
      <c r="W19" s="340">
        <v>0</v>
      </c>
      <c r="X19" s="340">
        <v>0</v>
      </c>
      <c r="Y19" s="340">
        <v>0</v>
      </c>
      <c r="Z19" s="340">
        <v>0</v>
      </c>
      <c r="AA19" s="340">
        <v>0</v>
      </c>
      <c r="AB19" s="340">
        <v>0</v>
      </c>
      <c r="AC19" s="340">
        <v>0</v>
      </c>
      <c r="AD19" s="340">
        <v>0</v>
      </c>
      <c r="AE19" s="340">
        <v>0</v>
      </c>
      <c r="AF19" s="340">
        <v>0</v>
      </c>
      <c r="AG19" s="340">
        <v>0</v>
      </c>
      <c r="AH19" s="340">
        <v>0</v>
      </c>
      <c r="AI19" s="340">
        <v>0</v>
      </c>
      <c r="AJ19" s="340">
        <v>0</v>
      </c>
      <c r="AK19" s="340">
        <v>0</v>
      </c>
      <c r="AL19" s="340">
        <v>0</v>
      </c>
      <c r="AM19" s="340">
        <v>0</v>
      </c>
      <c r="AN19" s="340">
        <v>0</v>
      </c>
      <c r="AO19" s="340">
        <v>0</v>
      </c>
      <c r="AP19" s="340">
        <v>0</v>
      </c>
      <c r="AQ19" s="340">
        <v>0</v>
      </c>
      <c r="AR19" s="340">
        <v>0</v>
      </c>
      <c r="AS19" s="340">
        <v>0</v>
      </c>
      <c r="AT19" s="341">
        <v>0</v>
      </c>
    </row>
    <row r="20" spans="1:46" ht="15.5" customHeight="1" x14ac:dyDescent="0.3">
      <c r="A20" s="297">
        <v>14</v>
      </c>
      <c r="B20" s="203" t="s">
        <v>48</v>
      </c>
      <c r="C20" s="204" t="s">
        <v>99</v>
      </c>
      <c r="D20" s="339">
        <v>0</v>
      </c>
      <c r="E20" s="340">
        <v>0</v>
      </c>
      <c r="F20" s="340">
        <v>0</v>
      </c>
      <c r="G20" s="340">
        <v>0</v>
      </c>
      <c r="H20" s="340">
        <v>0</v>
      </c>
      <c r="I20" s="340">
        <v>0</v>
      </c>
      <c r="J20" s="340">
        <v>0</v>
      </c>
      <c r="K20" s="340">
        <v>0</v>
      </c>
      <c r="L20" s="340">
        <v>0</v>
      </c>
      <c r="M20" s="340">
        <v>0</v>
      </c>
      <c r="N20" s="340">
        <v>0</v>
      </c>
      <c r="O20" s="340">
        <v>0</v>
      </c>
      <c r="P20" s="340">
        <v>0</v>
      </c>
      <c r="Q20" s="340">
        <f t="array" ref="Q20">-'11生産者価格評価表'!$BK20/(MMULT('12投入係数表'!$D20:$AT20,'11生産者価格評価表'!$BM$7:$BM$49)+'11生産者価格評価表'!$BB20)</f>
        <v>0.47419240191839268</v>
      </c>
      <c r="R20" s="340">
        <v>0</v>
      </c>
      <c r="S20" s="340">
        <v>0</v>
      </c>
      <c r="T20" s="340">
        <v>0</v>
      </c>
      <c r="U20" s="340">
        <v>0</v>
      </c>
      <c r="V20" s="340">
        <v>0</v>
      </c>
      <c r="W20" s="340">
        <v>0</v>
      </c>
      <c r="X20" s="340">
        <v>0</v>
      </c>
      <c r="Y20" s="340">
        <v>0</v>
      </c>
      <c r="Z20" s="340">
        <v>0</v>
      </c>
      <c r="AA20" s="340">
        <v>0</v>
      </c>
      <c r="AB20" s="340">
        <v>0</v>
      </c>
      <c r="AC20" s="340">
        <v>0</v>
      </c>
      <c r="AD20" s="340">
        <v>0</v>
      </c>
      <c r="AE20" s="340">
        <v>0</v>
      </c>
      <c r="AF20" s="340">
        <v>0</v>
      </c>
      <c r="AG20" s="340">
        <v>0</v>
      </c>
      <c r="AH20" s="340">
        <v>0</v>
      </c>
      <c r="AI20" s="340">
        <v>0</v>
      </c>
      <c r="AJ20" s="340">
        <v>0</v>
      </c>
      <c r="AK20" s="340">
        <v>0</v>
      </c>
      <c r="AL20" s="340">
        <v>0</v>
      </c>
      <c r="AM20" s="340">
        <v>0</v>
      </c>
      <c r="AN20" s="340">
        <v>0</v>
      </c>
      <c r="AO20" s="340">
        <v>0</v>
      </c>
      <c r="AP20" s="340">
        <v>0</v>
      </c>
      <c r="AQ20" s="340">
        <v>0</v>
      </c>
      <c r="AR20" s="340">
        <v>0</v>
      </c>
      <c r="AS20" s="340">
        <v>0</v>
      </c>
      <c r="AT20" s="341">
        <v>0</v>
      </c>
    </row>
    <row r="21" spans="1:46" ht="15.5" customHeight="1" x14ac:dyDescent="0.3">
      <c r="A21" s="297">
        <v>15</v>
      </c>
      <c r="B21" s="203" t="s">
        <v>49</v>
      </c>
      <c r="C21" s="204" t="s">
        <v>100</v>
      </c>
      <c r="D21" s="339">
        <v>0</v>
      </c>
      <c r="E21" s="340">
        <v>0</v>
      </c>
      <c r="F21" s="340">
        <v>0</v>
      </c>
      <c r="G21" s="340">
        <v>0</v>
      </c>
      <c r="H21" s="340">
        <v>0</v>
      </c>
      <c r="I21" s="340">
        <v>0</v>
      </c>
      <c r="J21" s="340">
        <v>0</v>
      </c>
      <c r="K21" s="340">
        <v>0</v>
      </c>
      <c r="L21" s="340">
        <v>0</v>
      </c>
      <c r="M21" s="340">
        <v>0</v>
      </c>
      <c r="N21" s="340">
        <v>0</v>
      </c>
      <c r="O21" s="340">
        <v>0</v>
      </c>
      <c r="P21" s="340">
        <v>0</v>
      </c>
      <c r="Q21" s="340">
        <v>0</v>
      </c>
      <c r="R21" s="340">
        <f t="array" ref="R21">-'11生産者価格評価表'!$BK21/(MMULT('12投入係数表'!$D21:$AT21,'11生産者価格評価表'!$BM$7:$BM$49)+'11生産者価格評価表'!$BB21)</f>
        <v>0.79144000399916137</v>
      </c>
      <c r="S21" s="340">
        <v>0</v>
      </c>
      <c r="T21" s="340">
        <v>0</v>
      </c>
      <c r="U21" s="340">
        <v>0</v>
      </c>
      <c r="V21" s="340">
        <v>0</v>
      </c>
      <c r="W21" s="340">
        <v>0</v>
      </c>
      <c r="X21" s="340">
        <v>0</v>
      </c>
      <c r="Y21" s="340">
        <v>0</v>
      </c>
      <c r="Z21" s="340">
        <v>0</v>
      </c>
      <c r="AA21" s="340">
        <v>0</v>
      </c>
      <c r="AB21" s="340">
        <v>0</v>
      </c>
      <c r="AC21" s="340">
        <v>0</v>
      </c>
      <c r="AD21" s="340">
        <v>0</v>
      </c>
      <c r="AE21" s="340">
        <v>0</v>
      </c>
      <c r="AF21" s="340">
        <v>0</v>
      </c>
      <c r="AG21" s="340">
        <v>0</v>
      </c>
      <c r="AH21" s="340">
        <v>0</v>
      </c>
      <c r="AI21" s="340">
        <v>0</v>
      </c>
      <c r="AJ21" s="340">
        <v>0</v>
      </c>
      <c r="AK21" s="340">
        <v>0</v>
      </c>
      <c r="AL21" s="340">
        <v>0</v>
      </c>
      <c r="AM21" s="340">
        <v>0</v>
      </c>
      <c r="AN21" s="340">
        <v>0</v>
      </c>
      <c r="AO21" s="340">
        <v>0</v>
      </c>
      <c r="AP21" s="340">
        <v>0</v>
      </c>
      <c r="AQ21" s="340">
        <v>0</v>
      </c>
      <c r="AR21" s="340">
        <v>0</v>
      </c>
      <c r="AS21" s="340">
        <v>0</v>
      </c>
      <c r="AT21" s="341">
        <v>0</v>
      </c>
    </row>
    <row r="22" spans="1:46" ht="15.5" customHeight="1" x14ac:dyDescent="0.3">
      <c r="A22" s="297">
        <v>16</v>
      </c>
      <c r="B22" s="203" t="s">
        <v>50</v>
      </c>
      <c r="C22" s="204" t="s">
        <v>101</v>
      </c>
      <c r="D22" s="339">
        <v>0</v>
      </c>
      <c r="E22" s="340">
        <v>0</v>
      </c>
      <c r="F22" s="340">
        <v>0</v>
      </c>
      <c r="G22" s="340">
        <v>0</v>
      </c>
      <c r="H22" s="340">
        <v>0</v>
      </c>
      <c r="I22" s="340">
        <v>0</v>
      </c>
      <c r="J22" s="340">
        <v>0</v>
      </c>
      <c r="K22" s="340">
        <v>0</v>
      </c>
      <c r="L22" s="340">
        <v>0</v>
      </c>
      <c r="M22" s="340">
        <v>0</v>
      </c>
      <c r="N22" s="340">
        <v>0</v>
      </c>
      <c r="O22" s="340">
        <v>0</v>
      </c>
      <c r="P22" s="340">
        <v>0</v>
      </c>
      <c r="Q22" s="340">
        <v>0</v>
      </c>
      <c r="R22" s="340">
        <v>0</v>
      </c>
      <c r="S22" s="340">
        <f t="array" ref="S22">-'11生産者価格評価表'!$BK22/(MMULT('12投入係数表'!$D22:$AT22,'11生産者価格評価表'!$BM$7:$BM$49)+'11生産者価格評価表'!$BB22)</f>
        <v>0.40699196514805908</v>
      </c>
      <c r="T22" s="340">
        <v>0</v>
      </c>
      <c r="U22" s="340">
        <v>0</v>
      </c>
      <c r="V22" s="340">
        <v>0</v>
      </c>
      <c r="W22" s="340">
        <v>0</v>
      </c>
      <c r="X22" s="340">
        <v>0</v>
      </c>
      <c r="Y22" s="340">
        <v>0</v>
      </c>
      <c r="Z22" s="340">
        <v>0</v>
      </c>
      <c r="AA22" s="340">
        <v>0</v>
      </c>
      <c r="AB22" s="340">
        <v>0</v>
      </c>
      <c r="AC22" s="340">
        <v>0</v>
      </c>
      <c r="AD22" s="340">
        <v>0</v>
      </c>
      <c r="AE22" s="340">
        <v>0</v>
      </c>
      <c r="AF22" s="340">
        <v>0</v>
      </c>
      <c r="AG22" s="340">
        <v>0</v>
      </c>
      <c r="AH22" s="340">
        <v>0</v>
      </c>
      <c r="AI22" s="340">
        <v>0</v>
      </c>
      <c r="AJ22" s="340">
        <v>0</v>
      </c>
      <c r="AK22" s="340">
        <v>0</v>
      </c>
      <c r="AL22" s="340">
        <v>0</v>
      </c>
      <c r="AM22" s="340">
        <v>0</v>
      </c>
      <c r="AN22" s="340">
        <v>0</v>
      </c>
      <c r="AO22" s="340">
        <v>0</v>
      </c>
      <c r="AP22" s="340">
        <v>0</v>
      </c>
      <c r="AQ22" s="340">
        <v>0</v>
      </c>
      <c r="AR22" s="340">
        <v>0</v>
      </c>
      <c r="AS22" s="340">
        <v>0</v>
      </c>
      <c r="AT22" s="341">
        <v>0</v>
      </c>
    </row>
    <row r="23" spans="1:46" ht="15.5" customHeight="1" x14ac:dyDescent="0.3">
      <c r="A23" s="297">
        <v>17</v>
      </c>
      <c r="B23" s="203" t="s">
        <v>51</v>
      </c>
      <c r="C23" s="204" t="s">
        <v>1</v>
      </c>
      <c r="D23" s="339">
        <v>0</v>
      </c>
      <c r="E23" s="340">
        <v>0</v>
      </c>
      <c r="F23" s="340">
        <v>0</v>
      </c>
      <c r="G23" s="340">
        <v>0</v>
      </c>
      <c r="H23" s="340">
        <v>0</v>
      </c>
      <c r="I23" s="340">
        <v>0</v>
      </c>
      <c r="J23" s="340">
        <v>0</v>
      </c>
      <c r="K23" s="340">
        <v>0</v>
      </c>
      <c r="L23" s="340">
        <v>0</v>
      </c>
      <c r="M23" s="340">
        <v>0</v>
      </c>
      <c r="N23" s="340">
        <v>0</v>
      </c>
      <c r="O23" s="340">
        <v>0</v>
      </c>
      <c r="P23" s="340">
        <v>0</v>
      </c>
      <c r="Q23" s="340">
        <v>0</v>
      </c>
      <c r="R23" s="340">
        <v>0</v>
      </c>
      <c r="S23" s="340">
        <v>0</v>
      </c>
      <c r="T23" s="340">
        <f t="array" ref="T23">-'11生産者価格評価表'!$BK23/(MMULT('12投入係数表'!$D23:$AT23,'11生産者価格評価表'!$BM$7:$BM$49)+'11生産者価格評価表'!$BB23)</f>
        <v>0.75580879055248795</v>
      </c>
      <c r="U23" s="340">
        <v>0</v>
      </c>
      <c r="V23" s="340">
        <v>0</v>
      </c>
      <c r="W23" s="340">
        <v>0</v>
      </c>
      <c r="X23" s="340">
        <v>0</v>
      </c>
      <c r="Y23" s="340">
        <v>0</v>
      </c>
      <c r="Z23" s="340">
        <v>0</v>
      </c>
      <c r="AA23" s="340">
        <v>0</v>
      </c>
      <c r="AB23" s="340">
        <v>0</v>
      </c>
      <c r="AC23" s="340">
        <v>0</v>
      </c>
      <c r="AD23" s="340">
        <v>0</v>
      </c>
      <c r="AE23" s="340">
        <v>0</v>
      </c>
      <c r="AF23" s="340">
        <v>0</v>
      </c>
      <c r="AG23" s="340">
        <v>0</v>
      </c>
      <c r="AH23" s="340">
        <v>0</v>
      </c>
      <c r="AI23" s="340">
        <v>0</v>
      </c>
      <c r="AJ23" s="340">
        <v>0</v>
      </c>
      <c r="AK23" s="340">
        <v>0</v>
      </c>
      <c r="AL23" s="340">
        <v>0</v>
      </c>
      <c r="AM23" s="340">
        <v>0</v>
      </c>
      <c r="AN23" s="340">
        <v>0</v>
      </c>
      <c r="AO23" s="340">
        <v>0</v>
      </c>
      <c r="AP23" s="340">
        <v>0</v>
      </c>
      <c r="AQ23" s="340">
        <v>0</v>
      </c>
      <c r="AR23" s="340">
        <v>0</v>
      </c>
      <c r="AS23" s="340">
        <v>0</v>
      </c>
      <c r="AT23" s="341">
        <v>0</v>
      </c>
    </row>
    <row r="24" spans="1:46" ht="15.5" customHeight="1" x14ac:dyDescent="0.3">
      <c r="A24" s="297">
        <v>18</v>
      </c>
      <c r="B24" s="203" t="s">
        <v>52</v>
      </c>
      <c r="C24" s="204" t="s">
        <v>2</v>
      </c>
      <c r="D24" s="339">
        <v>0</v>
      </c>
      <c r="E24" s="340">
        <v>0</v>
      </c>
      <c r="F24" s="340">
        <v>0</v>
      </c>
      <c r="G24" s="340">
        <v>0</v>
      </c>
      <c r="H24" s="340">
        <v>0</v>
      </c>
      <c r="I24" s="340">
        <v>0</v>
      </c>
      <c r="J24" s="340">
        <v>0</v>
      </c>
      <c r="K24" s="340">
        <v>0</v>
      </c>
      <c r="L24" s="340">
        <v>0</v>
      </c>
      <c r="M24" s="340">
        <v>0</v>
      </c>
      <c r="N24" s="340">
        <v>0</v>
      </c>
      <c r="O24" s="340">
        <v>0</v>
      </c>
      <c r="P24" s="340">
        <v>0</v>
      </c>
      <c r="Q24" s="340">
        <v>0</v>
      </c>
      <c r="R24" s="340">
        <v>0</v>
      </c>
      <c r="S24" s="340">
        <v>0</v>
      </c>
      <c r="T24" s="340">
        <v>0</v>
      </c>
      <c r="U24" s="340">
        <f t="array" ref="U24">-'11生産者価格評価表'!$BK24/(MMULT('12投入係数表'!$D24:$AT24,'11生産者価格評価表'!$BM$7:$BM$49)+'11生産者価格評価表'!$BB24)</f>
        <v>0.66536096609466022</v>
      </c>
      <c r="V24" s="340">
        <v>0</v>
      </c>
      <c r="W24" s="340">
        <v>0</v>
      </c>
      <c r="X24" s="340">
        <v>0</v>
      </c>
      <c r="Y24" s="340">
        <v>0</v>
      </c>
      <c r="Z24" s="340">
        <v>0</v>
      </c>
      <c r="AA24" s="340">
        <v>0</v>
      </c>
      <c r="AB24" s="340">
        <v>0</v>
      </c>
      <c r="AC24" s="340">
        <v>0</v>
      </c>
      <c r="AD24" s="340">
        <v>0</v>
      </c>
      <c r="AE24" s="340">
        <v>0</v>
      </c>
      <c r="AF24" s="340">
        <v>0</v>
      </c>
      <c r="AG24" s="340">
        <v>0</v>
      </c>
      <c r="AH24" s="340">
        <v>0</v>
      </c>
      <c r="AI24" s="340">
        <v>0</v>
      </c>
      <c r="AJ24" s="340">
        <v>0</v>
      </c>
      <c r="AK24" s="340">
        <v>0</v>
      </c>
      <c r="AL24" s="340">
        <v>0</v>
      </c>
      <c r="AM24" s="340">
        <v>0</v>
      </c>
      <c r="AN24" s="340">
        <v>0</v>
      </c>
      <c r="AO24" s="340">
        <v>0</v>
      </c>
      <c r="AP24" s="340">
        <v>0</v>
      </c>
      <c r="AQ24" s="340">
        <v>0</v>
      </c>
      <c r="AR24" s="340">
        <v>0</v>
      </c>
      <c r="AS24" s="340">
        <v>0</v>
      </c>
      <c r="AT24" s="341">
        <v>0</v>
      </c>
    </row>
    <row r="25" spans="1:46" ht="15.5" customHeight="1" x14ac:dyDescent="0.3">
      <c r="A25" s="297">
        <v>19</v>
      </c>
      <c r="B25" s="203" t="s">
        <v>53</v>
      </c>
      <c r="C25" s="204" t="s">
        <v>3</v>
      </c>
      <c r="D25" s="339">
        <v>0</v>
      </c>
      <c r="E25" s="340">
        <v>0</v>
      </c>
      <c r="F25" s="340">
        <v>0</v>
      </c>
      <c r="G25" s="340">
        <v>0</v>
      </c>
      <c r="H25" s="340">
        <v>0</v>
      </c>
      <c r="I25" s="340">
        <v>0</v>
      </c>
      <c r="J25" s="340">
        <v>0</v>
      </c>
      <c r="K25" s="340">
        <v>0</v>
      </c>
      <c r="L25" s="340">
        <v>0</v>
      </c>
      <c r="M25" s="340">
        <v>0</v>
      </c>
      <c r="N25" s="340">
        <v>0</v>
      </c>
      <c r="O25" s="340">
        <v>0</v>
      </c>
      <c r="P25" s="340">
        <v>0</v>
      </c>
      <c r="Q25" s="340">
        <v>0</v>
      </c>
      <c r="R25" s="340">
        <v>0</v>
      </c>
      <c r="S25" s="340">
        <v>0</v>
      </c>
      <c r="T25" s="340">
        <v>0</v>
      </c>
      <c r="U25" s="340">
        <v>0</v>
      </c>
      <c r="V25" s="340">
        <f t="array" ref="V25">-'11生産者価格評価表'!$BK25/(MMULT('12投入係数表'!$D25:$AT25,'11生産者価格評価表'!$BM$7:$BM$49)+'11生産者価格評価表'!$BB25)</f>
        <v>0.68162108709864822</v>
      </c>
      <c r="W25" s="340">
        <v>0</v>
      </c>
      <c r="X25" s="340">
        <v>0</v>
      </c>
      <c r="Y25" s="340">
        <v>0</v>
      </c>
      <c r="Z25" s="340">
        <v>0</v>
      </c>
      <c r="AA25" s="340">
        <v>0</v>
      </c>
      <c r="AB25" s="340">
        <v>0</v>
      </c>
      <c r="AC25" s="340">
        <v>0</v>
      </c>
      <c r="AD25" s="340">
        <v>0</v>
      </c>
      <c r="AE25" s="340">
        <v>0</v>
      </c>
      <c r="AF25" s="340">
        <v>0</v>
      </c>
      <c r="AG25" s="340">
        <v>0</v>
      </c>
      <c r="AH25" s="340">
        <v>0</v>
      </c>
      <c r="AI25" s="340">
        <v>0</v>
      </c>
      <c r="AJ25" s="340">
        <v>0</v>
      </c>
      <c r="AK25" s="340">
        <v>0</v>
      </c>
      <c r="AL25" s="340">
        <v>0</v>
      </c>
      <c r="AM25" s="340">
        <v>0</v>
      </c>
      <c r="AN25" s="340">
        <v>0</v>
      </c>
      <c r="AO25" s="340">
        <v>0</v>
      </c>
      <c r="AP25" s="340">
        <v>0</v>
      </c>
      <c r="AQ25" s="340">
        <v>0</v>
      </c>
      <c r="AR25" s="340">
        <v>0</v>
      </c>
      <c r="AS25" s="340">
        <v>0</v>
      </c>
      <c r="AT25" s="341">
        <v>0</v>
      </c>
    </row>
    <row r="26" spans="1:46" ht="15.5" customHeight="1" x14ac:dyDescent="0.3">
      <c r="A26" s="297">
        <v>20</v>
      </c>
      <c r="B26" s="203" t="s">
        <v>54</v>
      </c>
      <c r="C26" s="204" t="s">
        <v>102</v>
      </c>
      <c r="D26" s="339">
        <v>0</v>
      </c>
      <c r="E26" s="340">
        <v>0</v>
      </c>
      <c r="F26" s="340">
        <v>0</v>
      </c>
      <c r="G26" s="340">
        <v>0</v>
      </c>
      <c r="H26" s="340">
        <v>0</v>
      </c>
      <c r="I26" s="340">
        <v>0</v>
      </c>
      <c r="J26" s="340">
        <v>0</v>
      </c>
      <c r="K26" s="340">
        <v>0</v>
      </c>
      <c r="L26" s="340">
        <v>0</v>
      </c>
      <c r="M26" s="340">
        <v>0</v>
      </c>
      <c r="N26" s="340">
        <v>0</v>
      </c>
      <c r="O26" s="340">
        <v>0</v>
      </c>
      <c r="P26" s="340">
        <v>0</v>
      </c>
      <c r="Q26" s="340">
        <v>0</v>
      </c>
      <c r="R26" s="340">
        <v>0</v>
      </c>
      <c r="S26" s="340">
        <v>0</v>
      </c>
      <c r="T26" s="340">
        <v>0</v>
      </c>
      <c r="U26" s="340">
        <v>0</v>
      </c>
      <c r="V26" s="340">
        <v>0</v>
      </c>
      <c r="W26" s="340">
        <f t="array" ref="W26">-'11生産者価格評価表'!$BK26/(MMULT('12投入係数表'!$D26:$AT26,'11生産者価格評価表'!$BM$7:$BM$49)+'11生産者価格評価表'!$BB26)</f>
        <v>0.77739092447987768</v>
      </c>
      <c r="X26" s="340">
        <v>0</v>
      </c>
      <c r="Y26" s="340">
        <v>0</v>
      </c>
      <c r="Z26" s="340">
        <v>0</v>
      </c>
      <c r="AA26" s="340">
        <v>0</v>
      </c>
      <c r="AB26" s="340">
        <v>0</v>
      </c>
      <c r="AC26" s="340">
        <v>0</v>
      </c>
      <c r="AD26" s="340">
        <v>0</v>
      </c>
      <c r="AE26" s="340">
        <v>0</v>
      </c>
      <c r="AF26" s="340">
        <v>0</v>
      </c>
      <c r="AG26" s="340">
        <v>0</v>
      </c>
      <c r="AH26" s="340">
        <v>0</v>
      </c>
      <c r="AI26" s="340">
        <v>0</v>
      </c>
      <c r="AJ26" s="340">
        <v>0</v>
      </c>
      <c r="AK26" s="340">
        <v>0</v>
      </c>
      <c r="AL26" s="340">
        <v>0</v>
      </c>
      <c r="AM26" s="340">
        <v>0</v>
      </c>
      <c r="AN26" s="340">
        <v>0</v>
      </c>
      <c r="AO26" s="340">
        <v>0</v>
      </c>
      <c r="AP26" s="340">
        <v>0</v>
      </c>
      <c r="AQ26" s="340">
        <v>0</v>
      </c>
      <c r="AR26" s="340">
        <v>0</v>
      </c>
      <c r="AS26" s="340">
        <v>0</v>
      </c>
      <c r="AT26" s="341">
        <v>0</v>
      </c>
    </row>
    <row r="27" spans="1:46" ht="15.5" customHeight="1" x14ac:dyDescent="0.3">
      <c r="A27" s="297">
        <v>21</v>
      </c>
      <c r="B27" s="203" t="s">
        <v>55</v>
      </c>
      <c r="C27" s="204" t="s">
        <v>103</v>
      </c>
      <c r="D27" s="339">
        <v>0</v>
      </c>
      <c r="E27" s="340">
        <v>0</v>
      </c>
      <c r="F27" s="340">
        <v>0</v>
      </c>
      <c r="G27" s="340">
        <v>0</v>
      </c>
      <c r="H27" s="340">
        <v>0</v>
      </c>
      <c r="I27" s="340">
        <v>0</v>
      </c>
      <c r="J27" s="340">
        <v>0</v>
      </c>
      <c r="K27" s="340">
        <v>0</v>
      </c>
      <c r="L27" s="340">
        <v>0</v>
      </c>
      <c r="M27" s="340">
        <v>0</v>
      </c>
      <c r="N27" s="340">
        <v>0</v>
      </c>
      <c r="O27" s="340">
        <v>0</v>
      </c>
      <c r="P27" s="340">
        <v>0</v>
      </c>
      <c r="Q27" s="340">
        <v>0</v>
      </c>
      <c r="R27" s="340">
        <v>0</v>
      </c>
      <c r="S27" s="340">
        <v>0</v>
      </c>
      <c r="T27" s="340">
        <v>0</v>
      </c>
      <c r="U27" s="340">
        <v>0</v>
      </c>
      <c r="V27" s="340">
        <v>0</v>
      </c>
      <c r="W27" s="340">
        <v>0</v>
      </c>
      <c r="X27" s="340">
        <f t="array" ref="X27">-'11生産者価格評価表'!$BK27/(MMULT('12投入係数表'!$D27:$AT27,'11生産者価格評価表'!$BM$7:$BM$49)+'11生産者価格評価表'!$BB27)</f>
        <v>0.6966128343458744</v>
      </c>
      <c r="Y27" s="340">
        <v>0</v>
      </c>
      <c r="Z27" s="340">
        <v>0</v>
      </c>
      <c r="AA27" s="340">
        <v>0</v>
      </c>
      <c r="AB27" s="340">
        <v>0</v>
      </c>
      <c r="AC27" s="340">
        <v>0</v>
      </c>
      <c r="AD27" s="340">
        <v>0</v>
      </c>
      <c r="AE27" s="340">
        <v>0</v>
      </c>
      <c r="AF27" s="340">
        <v>0</v>
      </c>
      <c r="AG27" s="340">
        <v>0</v>
      </c>
      <c r="AH27" s="340">
        <v>0</v>
      </c>
      <c r="AI27" s="340">
        <v>0</v>
      </c>
      <c r="AJ27" s="340">
        <v>0</v>
      </c>
      <c r="AK27" s="340">
        <v>0</v>
      </c>
      <c r="AL27" s="340">
        <v>0</v>
      </c>
      <c r="AM27" s="340">
        <v>0</v>
      </c>
      <c r="AN27" s="340">
        <v>0</v>
      </c>
      <c r="AO27" s="340">
        <v>0</v>
      </c>
      <c r="AP27" s="340">
        <v>0</v>
      </c>
      <c r="AQ27" s="340">
        <v>0</v>
      </c>
      <c r="AR27" s="340">
        <v>0</v>
      </c>
      <c r="AS27" s="340">
        <v>0</v>
      </c>
      <c r="AT27" s="341">
        <v>0</v>
      </c>
    </row>
    <row r="28" spans="1:46" ht="15.5" customHeight="1" x14ac:dyDescent="0.3">
      <c r="A28" s="297">
        <v>22</v>
      </c>
      <c r="B28" s="203" t="s">
        <v>56</v>
      </c>
      <c r="C28" s="204" t="s">
        <v>126</v>
      </c>
      <c r="D28" s="339">
        <v>0</v>
      </c>
      <c r="E28" s="340">
        <v>0</v>
      </c>
      <c r="F28" s="340">
        <v>0</v>
      </c>
      <c r="G28" s="340">
        <v>0</v>
      </c>
      <c r="H28" s="340">
        <v>0</v>
      </c>
      <c r="I28" s="340">
        <v>0</v>
      </c>
      <c r="J28" s="340">
        <v>0</v>
      </c>
      <c r="K28" s="340">
        <v>0</v>
      </c>
      <c r="L28" s="340">
        <v>0</v>
      </c>
      <c r="M28" s="340">
        <v>0</v>
      </c>
      <c r="N28" s="340">
        <v>0</v>
      </c>
      <c r="O28" s="340">
        <v>0</v>
      </c>
      <c r="P28" s="340">
        <v>0</v>
      </c>
      <c r="Q28" s="340">
        <v>0</v>
      </c>
      <c r="R28" s="340">
        <v>0</v>
      </c>
      <c r="S28" s="340">
        <v>0</v>
      </c>
      <c r="T28" s="340">
        <v>0</v>
      </c>
      <c r="U28" s="340">
        <v>0</v>
      </c>
      <c r="V28" s="340">
        <v>0</v>
      </c>
      <c r="W28" s="340">
        <v>0</v>
      </c>
      <c r="X28" s="340">
        <v>0</v>
      </c>
      <c r="Y28" s="340">
        <f t="array" ref="Y28">-'11生産者価格評価表'!$BK28/(MMULT('12投入係数表'!$D28:$AT28,'11生産者価格評価表'!$BM$7:$BM$49)+'11生産者価格評価表'!$BB28)</f>
        <v>0.93821856109991708</v>
      </c>
      <c r="Z28" s="340">
        <v>0</v>
      </c>
      <c r="AA28" s="340">
        <v>0</v>
      </c>
      <c r="AB28" s="340">
        <v>0</v>
      </c>
      <c r="AC28" s="340">
        <v>0</v>
      </c>
      <c r="AD28" s="340">
        <v>0</v>
      </c>
      <c r="AE28" s="340">
        <v>0</v>
      </c>
      <c r="AF28" s="340">
        <v>0</v>
      </c>
      <c r="AG28" s="340">
        <v>0</v>
      </c>
      <c r="AH28" s="340">
        <v>0</v>
      </c>
      <c r="AI28" s="340">
        <v>0</v>
      </c>
      <c r="AJ28" s="340">
        <v>0</v>
      </c>
      <c r="AK28" s="340">
        <v>0</v>
      </c>
      <c r="AL28" s="340">
        <v>0</v>
      </c>
      <c r="AM28" s="340">
        <v>0</v>
      </c>
      <c r="AN28" s="340">
        <v>0</v>
      </c>
      <c r="AO28" s="340">
        <v>0</v>
      </c>
      <c r="AP28" s="340">
        <v>0</v>
      </c>
      <c r="AQ28" s="340">
        <v>0</v>
      </c>
      <c r="AR28" s="340">
        <v>0</v>
      </c>
      <c r="AS28" s="340">
        <v>0</v>
      </c>
      <c r="AT28" s="341">
        <v>0</v>
      </c>
    </row>
    <row r="29" spans="1:46" ht="15.5" customHeight="1" x14ac:dyDescent="0.3">
      <c r="A29" s="297">
        <v>23</v>
      </c>
      <c r="B29" s="203" t="s">
        <v>57</v>
      </c>
      <c r="C29" s="204" t="s">
        <v>238</v>
      </c>
      <c r="D29" s="339">
        <v>0</v>
      </c>
      <c r="E29" s="340">
        <v>0</v>
      </c>
      <c r="F29" s="340">
        <v>0</v>
      </c>
      <c r="G29" s="340">
        <v>0</v>
      </c>
      <c r="H29" s="340">
        <v>0</v>
      </c>
      <c r="I29" s="340">
        <v>0</v>
      </c>
      <c r="J29" s="340">
        <v>0</v>
      </c>
      <c r="K29" s="340">
        <v>0</v>
      </c>
      <c r="L29" s="340">
        <v>0</v>
      </c>
      <c r="M29" s="340">
        <v>0</v>
      </c>
      <c r="N29" s="340">
        <v>0</v>
      </c>
      <c r="O29" s="340">
        <v>0</v>
      </c>
      <c r="P29" s="340">
        <v>0</v>
      </c>
      <c r="Q29" s="340">
        <v>0</v>
      </c>
      <c r="R29" s="340">
        <v>0</v>
      </c>
      <c r="S29" s="340">
        <v>0</v>
      </c>
      <c r="T29" s="340">
        <v>0</v>
      </c>
      <c r="U29" s="340">
        <v>0</v>
      </c>
      <c r="V29" s="340">
        <v>0</v>
      </c>
      <c r="W29" s="340">
        <v>0</v>
      </c>
      <c r="X29" s="340">
        <v>0</v>
      </c>
      <c r="Y29" s="340">
        <v>0</v>
      </c>
      <c r="Z29" s="340">
        <f t="array" ref="Z29">-'11生産者価格評価表'!$BK29/(MMULT('12投入係数表'!$D29:$AT29,'11生産者価格評価表'!$BM$7:$BM$49)+'11生産者価格評価表'!$BB29)</f>
        <v>0.37693922032814392</v>
      </c>
      <c r="AA29" s="340">
        <v>0</v>
      </c>
      <c r="AB29" s="340">
        <v>0</v>
      </c>
      <c r="AC29" s="340">
        <v>0</v>
      </c>
      <c r="AD29" s="340">
        <v>0</v>
      </c>
      <c r="AE29" s="340">
        <v>0</v>
      </c>
      <c r="AF29" s="340">
        <v>0</v>
      </c>
      <c r="AG29" s="340">
        <v>0</v>
      </c>
      <c r="AH29" s="340">
        <v>0</v>
      </c>
      <c r="AI29" s="340">
        <v>0</v>
      </c>
      <c r="AJ29" s="340">
        <v>0</v>
      </c>
      <c r="AK29" s="340">
        <v>0</v>
      </c>
      <c r="AL29" s="340">
        <v>0</v>
      </c>
      <c r="AM29" s="340">
        <v>0</v>
      </c>
      <c r="AN29" s="340">
        <v>0</v>
      </c>
      <c r="AO29" s="340">
        <v>0</v>
      </c>
      <c r="AP29" s="340">
        <v>0</v>
      </c>
      <c r="AQ29" s="340">
        <v>0</v>
      </c>
      <c r="AR29" s="340">
        <v>0</v>
      </c>
      <c r="AS29" s="340">
        <v>0</v>
      </c>
      <c r="AT29" s="341">
        <v>0</v>
      </c>
    </row>
    <row r="30" spans="1:46" ht="15.5" customHeight="1" x14ac:dyDescent="0.3">
      <c r="A30" s="297">
        <v>24</v>
      </c>
      <c r="B30" s="203" t="s">
        <v>239</v>
      </c>
      <c r="C30" s="204" t="s">
        <v>240</v>
      </c>
      <c r="D30" s="339">
        <v>0</v>
      </c>
      <c r="E30" s="340">
        <v>0</v>
      </c>
      <c r="F30" s="340">
        <v>0</v>
      </c>
      <c r="G30" s="340">
        <v>0</v>
      </c>
      <c r="H30" s="340">
        <v>0</v>
      </c>
      <c r="I30" s="340">
        <v>0</v>
      </c>
      <c r="J30" s="340">
        <v>0</v>
      </c>
      <c r="K30" s="340">
        <v>0</v>
      </c>
      <c r="L30" s="340">
        <v>0</v>
      </c>
      <c r="M30" s="340">
        <v>0</v>
      </c>
      <c r="N30" s="340">
        <v>0</v>
      </c>
      <c r="O30" s="340">
        <v>0</v>
      </c>
      <c r="P30" s="340">
        <v>0</v>
      </c>
      <c r="Q30" s="340">
        <v>0</v>
      </c>
      <c r="R30" s="340">
        <v>0</v>
      </c>
      <c r="S30" s="340">
        <v>0</v>
      </c>
      <c r="T30" s="340">
        <v>0</v>
      </c>
      <c r="U30" s="340">
        <v>0</v>
      </c>
      <c r="V30" s="340">
        <v>0</v>
      </c>
      <c r="W30" s="340">
        <v>0</v>
      </c>
      <c r="X30" s="340">
        <v>0</v>
      </c>
      <c r="Y30" s="340">
        <v>0</v>
      </c>
      <c r="Z30" s="340">
        <v>0</v>
      </c>
      <c r="AA30" s="340">
        <f t="array" ref="AA30">-'11生産者価格評価表'!$BK30/(MMULT('12投入係数表'!$D30:$AT30,'11生産者価格評価表'!$BM$7:$BM$49)+'11生産者価格評価表'!$BB30)</f>
        <v>0.78359133567837769</v>
      </c>
      <c r="AB30" s="340">
        <v>0</v>
      </c>
      <c r="AC30" s="340">
        <v>0</v>
      </c>
      <c r="AD30" s="340">
        <v>0</v>
      </c>
      <c r="AE30" s="340">
        <v>0</v>
      </c>
      <c r="AF30" s="340">
        <v>0</v>
      </c>
      <c r="AG30" s="340">
        <v>0</v>
      </c>
      <c r="AH30" s="340">
        <v>0</v>
      </c>
      <c r="AI30" s="340">
        <v>0</v>
      </c>
      <c r="AJ30" s="340">
        <v>0</v>
      </c>
      <c r="AK30" s="340">
        <v>0</v>
      </c>
      <c r="AL30" s="340">
        <v>0</v>
      </c>
      <c r="AM30" s="340">
        <v>0</v>
      </c>
      <c r="AN30" s="340">
        <v>0</v>
      </c>
      <c r="AO30" s="340">
        <v>0</v>
      </c>
      <c r="AP30" s="340">
        <v>0</v>
      </c>
      <c r="AQ30" s="340">
        <v>0</v>
      </c>
      <c r="AR30" s="340">
        <v>0</v>
      </c>
      <c r="AS30" s="340">
        <v>0</v>
      </c>
      <c r="AT30" s="341">
        <v>0</v>
      </c>
    </row>
    <row r="31" spans="1:46" ht="15.5" customHeight="1" x14ac:dyDescent="0.3">
      <c r="A31" s="297">
        <v>25</v>
      </c>
      <c r="B31" s="203" t="s">
        <v>241</v>
      </c>
      <c r="C31" s="204" t="s">
        <v>242</v>
      </c>
      <c r="D31" s="339">
        <v>0</v>
      </c>
      <c r="E31" s="340">
        <v>0</v>
      </c>
      <c r="F31" s="340">
        <v>0</v>
      </c>
      <c r="G31" s="340">
        <v>0</v>
      </c>
      <c r="H31" s="340">
        <v>0</v>
      </c>
      <c r="I31" s="340">
        <v>0</v>
      </c>
      <c r="J31" s="340">
        <v>0</v>
      </c>
      <c r="K31" s="340">
        <v>0</v>
      </c>
      <c r="L31" s="340">
        <v>0</v>
      </c>
      <c r="M31" s="340">
        <v>0</v>
      </c>
      <c r="N31" s="340">
        <v>0</v>
      </c>
      <c r="O31" s="340">
        <v>0</v>
      </c>
      <c r="P31" s="340">
        <v>0</v>
      </c>
      <c r="Q31" s="340">
        <v>0</v>
      </c>
      <c r="R31" s="340">
        <v>0</v>
      </c>
      <c r="S31" s="340">
        <v>0</v>
      </c>
      <c r="T31" s="340">
        <v>0</v>
      </c>
      <c r="U31" s="340">
        <v>0</v>
      </c>
      <c r="V31" s="340">
        <v>0</v>
      </c>
      <c r="W31" s="340">
        <v>0</v>
      </c>
      <c r="X31" s="340">
        <v>0</v>
      </c>
      <c r="Y31" s="340">
        <v>0</v>
      </c>
      <c r="Z31" s="340">
        <v>0</v>
      </c>
      <c r="AA31" s="340">
        <v>0</v>
      </c>
      <c r="AB31" s="340">
        <f t="array" ref="AB31">-'11生産者価格評価表'!$BK31/(MMULT('12投入係数表'!$D31:$AT31,'11生産者価格評価表'!$BM$7:$BM$49)+'11生産者価格評価表'!$BB31)</f>
        <v>0.4962819193714339</v>
      </c>
      <c r="AC31" s="340">
        <v>0</v>
      </c>
      <c r="AD31" s="340">
        <v>0</v>
      </c>
      <c r="AE31" s="340">
        <v>0</v>
      </c>
      <c r="AF31" s="340">
        <v>0</v>
      </c>
      <c r="AG31" s="340">
        <v>0</v>
      </c>
      <c r="AH31" s="340">
        <v>0</v>
      </c>
      <c r="AI31" s="340">
        <v>0</v>
      </c>
      <c r="AJ31" s="340">
        <v>0</v>
      </c>
      <c r="AK31" s="340">
        <v>0</v>
      </c>
      <c r="AL31" s="340">
        <v>0</v>
      </c>
      <c r="AM31" s="340">
        <v>0</v>
      </c>
      <c r="AN31" s="340">
        <v>0</v>
      </c>
      <c r="AO31" s="340">
        <v>0</v>
      </c>
      <c r="AP31" s="340">
        <v>0</v>
      </c>
      <c r="AQ31" s="340">
        <v>0</v>
      </c>
      <c r="AR31" s="340">
        <v>0</v>
      </c>
      <c r="AS31" s="340">
        <v>0</v>
      </c>
      <c r="AT31" s="341">
        <v>0</v>
      </c>
    </row>
    <row r="32" spans="1:46" ht="15.5" customHeight="1" x14ac:dyDescent="0.3">
      <c r="A32" s="297">
        <v>26</v>
      </c>
      <c r="B32" s="203" t="s">
        <v>58</v>
      </c>
      <c r="C32" s="204" t="s">
        <v>4</v>
      </c>
      <c r="D32" s="339">
        <v>0</v>
      </c>
      <c r="E32" s="340">
        <v>0</v>
      </c>
      <c r="F32" s="340">
        <v>0</v>
      </c>
      <c r="G32" s="340">
        <v>0</v>
      </c>
      <c r="H32" s="340">
        <v>0</v>
      </c>
      <c r="I32" s="340">
        <v>0</v>
      </c>
      <c r="J32" s="340">
        <v>0</v>
      </c>
      <c r="K32" s="340">
        <v>0</v>
      </c>
      <c r="L32" s="340">
        <v>0</v>
      </c>
      <c r="M32" s="340">
        <v>0</v>
      </c>
      <c r="N32" s="340">
        <v>0</v>
      </c>
      <c r="O32" s="340">
        <v>0</v>
      </c>
      <c r="P32" s="340">
        <v>0</v>
      </c>
      <c r="Q32" s="340">
        <v>0</v>
      </c>
      <c r="R32" s="340">
        <v>0</v>
      </c>
      <c r="S32" s="340">
        <v>0</v>
      </c>
      <c r="T32" s="340">
        <v>0</v>
      </c>
      <c r="U32" s="340">
        <v>0</v>
      </c>
      <c r="V32" s="340">
        <v>0</v>
      </c>
      <c r="W32" s="340">
        <v>0</v>
      </c>
      <c r="X32" s="340">
        <v>0</v>
      </c>
      <c r="Y32" s="340">
        <v>0</v>
      </c>
      <c r="Z32" s="340">
        <v>0</v>
      </c>
      <c r="AA32" s="340">
        <v>0</v>
      </c>
      <c r="AB32" s="340">
        <v>0</v>
      </c>
      <c r="AC32" s="340">
        <f t="array" ref="AC32">-'11生産者価格評価表'!$BK32/(MMULT('12投入係数表'!$D32:$AT32,'11生産者価格評価表'!$BM$7:$BM$49)+'11生産者価格評価表'!$BB32)</f>
        <v>0.70022845599817241</v>
      </c>
      <c r="AD32" s="340">
        <v>0</v>
      </c>
      <c r="AE32" s="340">
        <v>0</v>
      </c>
      <c r="AF32" s="340">
        <v>0</v>
      </c>
      <c r="AG32" s="340">
        <v>0</v>
      </c>
      <c r="AH32" s="340">
        <v>0</v>
      </c>
      <c r="AI32" s="340">
        <v>0</v>
      </c>
      <c r="AJ32" s="340">
        <v>0</v>
      </c>
      <c r="AK32" s="340">
        <v>0</v>
      </c>
      <c r="AL32" s="340">
        <v>0</v>
      </c>
      <c r="AM32" s="340">
        <v>0</v>
      </c>
      <c r="AN32" s="340">
        <v>0</v>
      </c>
      <c r="AO32" s="340">
        <v>0</v>
      </c>
      <c r="AP32" s="340">
        <v>0</v>
      </c>
      <c r="AQ32" s="340">
        <v>0</v>
      </c>
      <c r="AR32" s="340">
        <v>0</v>
      </c>
      <c r="AS32" s="340">
        <v>0</v>
      </c>
      <c r="AT32" s="341">
        <v>0</v>
      </c>
    </row>
    <row r="33" spans="1:46" ht="15.5" customHeight="1" x14ac:dyDescent="0.3">
      <c r="A33" s="297">
        <v>27</v>
      </c>
      <c r="B33" s="203" t="s">
        <v>59</v>
      </c>
      <c r="C33" s="204" t="s">
        <v>104</v>
      </c>
      <c r="D33" s="339">
        <v>0</v>
      </c>
      <c r="E33" s="340">
        <v>0</v>
      </c>
      <c r="F33" s="340">
        <v>0</v>
      </c>
      <c r="G33" s="340">
        <v>0</v>
      </c>
      <c r="H33" s="340">
        <v>0</v>
      </c>
      <c r="I33" s="340">
        <v>0</v>
      </c>
      <c r="J33" s="340">
        <v>0</v>
      </c>
      <c r="K33" s="340">
        <v>0</v>
      </c>
      <c r="L33" s="340">
        <v>0</v>
      </c>
      <c r="M33" s="340">
        <v>0</v>
      </c>
      <c r="N33" s="340">
        <v>0</v>
      </c>
      <c r="O33" s="340">
        <v>0</v>
      </c>
      <c r="P33" s="340">
        <v>0</v>
      </c>
      <c r="Q33" s="340">
        <v>0</v>
      </c>
      <c r="R33" s="340">
        <v>0</v>
      </c>
      <c r="S33" s="340">
        <v>0</v>
      </c>
      <c r="T33" s="340">
        <v>0</v>
      </c>
      <c r="U33" s="340">
        <v>0</v>
      </c>
      <c r="V33" s="340">
        <v>0</v>
      </c>
      <c r="W33" s="340">
        <v>0</v>
      </c>
      <c r="X33" s="340">
        <v>0</v>
      </c>
      <c r="Y33" s="340">
        <v>0</v>
      </c>
      <c r="Z33" s="340">
        <v>0</v>
      </c>
      <c r="AA33" s="340">
        <v>0</v>
      </c>
      <c r="AB33" s="340">
        <v>0</v>
      </c>
      <c r="AC33" s="340">
        <v>0</v>
      </c>
      <c r="AD33" s="340">
        <f t="array" ref="AD33">-'11生産者価格評価表'!$BK33/(MMULT('12投入係数表'!$D33:$AT33,'11生産者価格評価表'!$BM$7:$BM$49)+'11生産者価格評価表'!$BB33)</f>
        <v>0</v>
      </c>
      <c r="AE33" s="340">
        <v>0</v>
      </c>
      <c r="AF33" s="340">
        <v>0</v>
      </c>
      <c r="AG33" s="340">
        <v>0</v>
      </c>
      <c r="AH33" s="340">
        <v>0</v>
      </c>
      <c r="AI33" s="340">
        <v>0</v>
      </c>
      <c r="AJ33" s="340">
        <v>0</v>
      </c>
      <c r="AK33" s="340">
        <v>0</v>
      </c>
      <c r="AL33" s="340">
        <v>0</v>
      </c>
      <c r="AM33" s="340">
        <v>0</v>
      </c>
      <c r="AN33" s="340">
        <v>0</v>
      </c>
      <c r="AO33" s="340">
        <v>0</v>
      </c>
      <c r="AP33" s="340">
        <v>0</v>
      </c>
      <c r="AQ33" s="340">
        <v>0</v>
      </c>
      <c r="AR33" s="340">
        <v>0</v>
      </c>
      <c r="AS33" s="340">
        <v>0</v>
      </c>
      <c r="AT33" s="341">
        <v>0</v>
      </c>
    </row>
    <row r="34" spans="1:46" ht="15.5" customHeight="1" x14ac:dyDescent="0.3">
      <c r="A34" s="297">
        <v>28</v>
      </c>
      <c r="B34" s="203" t="s">
        <v>60</v>
      </c>
      <c r="C34" s="204" t="s">
        <v>243</v>
      </c>
      <c r="D34" s="339">
        <v>0</v>
      </c>
      <c r="E34" s="340">
        <v>0</v>
      </c>
      <c r="F34" s="340">
        <v>0</v>
      </c>
      <c r="G34" s="340">
        <v>0</v>
      </c>
      <c r="H34" s="340">
        <v>0</v>
      </c>
      <c r="I34" s="340">
        <v>0</v>
      </c>
      <c r="J34" s="340">
        <v>0</v>
      </c>
      <c r="K34" s="340">
        <v>0</v>
      </c>
      <c r="L34" s="340">
        <v>0</v>
      </c>
      <c r="M34" s="340">
        <v>0</v>
      </c>
      <c r="N34" s="340">
        <v>0</v>
      </c>
      <c r="O34" s="340">
        <v>0</v>
      </c>
      <c r="P34" s="340">
        <v>0</v>
      </c>
      <c r="Q34" s="340">
        <v>0</v>
      </c>
      <c r="R34" s="340">
        <v>0</v>
      </c>
      <c r="S34" s="340">
        <v>0</v>
      </c>
      <c r="T34" s="340">
        <v>0</v>
      </c>
      <c r="U34" s="340">
        <v>0</v>
      </c>
      <c r="V34" s="340">
        <v>0</v>
      </c>
      <c r="W34" s="340">
        <v>0</v>
      </c>
      <c r="X34" s="340">
        <v>0</v>
      </c>
      <c r="Y34" s="340">
        <v>0</v>
      </c>
      <c r="Z34" s="340">
        <v>0</v>
      </c>
      <c r="AA34" s="340">
        <v>0</v>
      </c>
      <c r="AB34" s="340">
        <v>0</v>
      </c>
      <c r="AC34" s="340">
        <v>0</v>
      </c>
      <c r="AD34" s="340">
        <v>0</v>
      </c>
      <c r="AE34" s="340">
        <f t="array" ref="AE34">-'11生産者価格評価表'!$BK34/(MMULT('12投入係数表'!$D34:$AT34,'11生産者価格評価表'!$BM$7:$BM$49)+'11生産者価格評価表'!$BB34)</f>
        <v>0.56970487453912733</v>
      </c>
      <c r="AF34" s="340">
        <v>0</v>
      </c>
      <c r="AG34" s="340">
        <v>0</v>
      </c>
      <c r="AH34" s="340">
        <v>0</v>
      </c>
      <c r="AI34" s="340">
        <v>0</v>
      </c>
      <c r="AJ34" s="340">
        <v>0</v>
      </c>
      <c r="AK34" s="340">
        <v>0</v>
      </c>
      <c r="AL34" s="340">
        <v>0</v>
      </c>
      <c r="AM34" s="340">
        <v>0</v>
      </c>
      <c r="AN34" s="340">
        <v>0</v>
      </c>
      <c r="AO34" s="340">
        <v>0</v>
      </c>
      <c r="AP34" s="340">
        <v>0</v>
      </c>
      <c r="AQ34" s="340">
        <v>0</v>
      </c>
      <c r="AR34" s="340">
        <v>0</v>
      </c>
      <c r="AS34" s="340">
        <v>0</v>
      </c>
      <c r="AT34" s="341">
        <v>0</v>
      </c>
    </row>
    <row r="35" spans="1:46" ht="15.5" customHeight="1" x14ac:dyDescent="0.3">
      <c r="A35" s="297">
        <v>29</v>
      </c>
      <c r="B35" s="203" t="s">
        <v>61</v>
      </c>
      <c r="C35" s="204" t="s">
        <v>5</v>
      </c>
      <c r="D35" s="339">
        <v>0</v>
      </c>
      <c r="E35" s="340">
        <v>0</v>
      </c>
      <c r="F35" s="340">
        <v>0</v>
      </c>
      <c r="G35" s="340">
        <v>0</v>
      </c>
      <c r="H35" s="340">
        <v>0</v>
      </c>
      <c r="I35" s="340">
        <v>0</v>
      </c>
      <c r="J35" s="340">
        <v>0</v>
      </c>
      <c r="K35" s="340">
        <v>0</v>
      </c>
      <c r="L35" s="340">
        <v>0</v>
      </c>
      <c r="M35" s="340">
        <v>0</v>
      </c>
      <c r="N35" s="340">
        <v>0</v>
      </c>
      <c r="O35" s="340">
        <v>0</v>
      </c>
      <c r="P35" s="340">
        <v>0</v>
      </c>
      <c r="Q35" s="340">
        <v>0</v>
      </c>
      <c r="R35" s="340">
        <v>0</v>
      </c>
      <c r="S35" s="340">
        <v>0</v>
      </c>
      <c r="T35" s="340">
        <v>0</v>
      </c>
      <c r="U35" s="340">
        <v>0</v>
      </c>
      <c r="V35" s="340">
        <v>0</v>
      </c>
      <c r="W35" s="340">
        <v>0</v>
      </c>
      <c r="X35" s="340">
        <v>0</v>
      </c>
      <c r="Y35" s="340">
        <v>0</v>
      </c>
      <c r="Z35" s="340">
        <v>0</v>
      </c>
      <c r="AA35" s="340">
        <v>0</v>
      </c>
      <c r="AB35" s="340">
        <v>0</v>
      </c>
      <c r="AC35" s="340">
        <v>0</v>
      </c>
      <c r="AD35" s="340">
        <v>0</v>
      </c>
      <c r="AE35" s="340">
        <v>0</v>
      </c>
      <c r="AF35" s="340">
        <f t="array" ref="AF35">-'11生産者価格評価表'!$BK35/(MMULT('12投入係数表'!$D35:$AT35,'11生産者価格評価表'!$BM$7:$BM$49)+'11生産者価格評価表'!$BB35)</f>
        <v>1.0543739774805119E-2</v>
      </c>
      <c r="AG35" s="340">
        <v>0</v>
      </c>
      <c r="AH35" s="340">
        <v>0</v>
      </c>
      <c r="AI35" s="340">
        <v>0</v>
      </c>
      <c r="AJ35" s="340">
        <v>0</v>
      </c>
      <c r="AK35" s="340">
        <v>0</v>
      </c>
      <c r="AL35" s="340">
        <v>0</v>
      </c>
      <c r="AM35" s="340">
        <v>0</v>
      </c>
      <c r="AN35" s="340">
        <v>0</v>
      </c>
      <c r="AO35" s="340">
        <v>0</v>
      </c>
      <c r="AP35" s="340">
        <v>0</v>
      </c>
      <c r="AQ35" s="340">
        <v>0</v>
      </c>
      <c r="AR35" s="340">
        <v>0</v>
      </c>
      <c r="AS35" s="340">
        <v>0</v>
      </c>
      <c r="AT35" s="341">
        <v>0</v>
      </c>
    </row>
    <row r="36" spans="1:46" ht="15.5" customHeight="1" x14ac:dyDescent="0.3">
      <c r="A36" s="297">
        <v>30</v>
      </c>
      <c r="B36" s="203" t="s">
        <v>62</v>
      </c>
      <c r="C36" s="204" t="s">
        <v>6</v>
      </c>
      <c r="D36" s="339">
        <v>0</v>
      </c>
      <c r="E36" s="340">
        <v>0</v>
      </c>
      <c r="F36" s="340">
        <v>0</v>
      </c>
      <c r="G36" s="340">
        <v>0</v>
      </c>
      <c r="H36" s="340">
        <v>0</v>
      </c>
      <c r="I36" s="340">
        <v>0</v>
      </c>
      <c r="J36" s="340">
        <v>0</v>
      </c>
      <c r="K36" s="340">
        <v>0</v>
      </c>
      <c r="L36" s="340">
        <v>0</v>
      </c>
      <c r="M36" s="340">
        <v>0</v>
      </c>
      <c r="N36" s="340">
        <v>0</v>
      </c>
      <c r="O36" s="340">
        <v>0</v>
      </c>
      <c r="P36" s="340">
        <v>0</v>
      </c>
      <c r="Q36" s="340">
        <v>0</v>
      </c>
      <c r="R36" s="340">
        <v>0</v>
      </c>
      <c r="S36" s="340">
        <v>0</v>
      </c>
      <c r="T36" s="340">
        <v>0</v>
      </c>
      <c r="U36" s="340">
        <v>0</v>
      </c>
      <c r="V36" s="340">
        <v>0</v>
      </c>
      <c r="W36" s="340">
        <v>0</v>
      </c>
      <c r="X36" s="340">
        <v>0</v>
      </c>
      <c r="Y36" s="340">
        <v>0</v>
      </c>
      <c r="Z36" s="340">
        <v>0</v>
      </c>
      <c r="AA36" s="340">
        <v>0</v>
      </c>
      <c r="AB36" s="340">
        <v>0</v>
      </c>
      <c r="AC36" s="340">
        <v>0</v>
      </c>
      <c r="AD36" s="340">
        <v>0</v>
      </c>
      <c r="AE36" s="340">
        <v>0</v>
      </c>
      <c r="AF36" s="340">
        <v>0</v>
      </c>
      <c r="AG36" s="340">
        <f t="array" ref="AG36">-'11生産者価格評価表'!$BK36/(MMULT('12投入係数表'!$D36:$AT36,'11生産者価格評価表'!$BM$7:$BM$49)+'11生産者価格評価表'!$BB36)</f>
        <v>6.1752219220378234E-5</v>
      </c>
      <c r="AH36" s="340">
        <v>0</v>
      </c>
      <c r="AI36" s="340">
        <v>0</v>
      </c>
      <c r="AJ36" s="340">
        <v>0</v>
      </c>
      <c r="AK36" s="340">
        <v>0</v>
      </c>
      <c r="AL36" s="340">
        <v>0</v>
      </c>
      <c r="AM36" s="340">
        <v>0</v>
      </c>
      <c r="AN36" s="340">
        <v>0</v>
      </c>
      <c r="AO36" s="340">
        <v>0</v>
      </c>
      <c r="AP36" s="340">
        <v>0</v>
      </c>
      <c r="AQ36" s="340">
        <v>0</v>
      </c>
      <c r="AR36" s="340">
        <v>0</v>
      </c>
      <c r="AS36" s="340">
        <v>0</v>
      </c>
      <c r="AT36" s="341">
        <v>0</v>
      </c>
    </row>
    <row r="37" spans="1:46" ht="15.5" customHeight="1" x14ac:dyDescent="0.3">
      <c r="A37" s="297">
        <v>31</v>
      </c>
      <c r="B37" s="203" t="s">
        <v>63</v>
      </c>
      <c r="C37" s="204" t="s">
        <v>105</v>
      </c>
      <c r="D37" s="339">
        <v>0</v>
      </c>
      <c r="E37" s="340">
        <v>0</v>
      </c>
      <c r="F37" s="340">
        <v>0</v>
      </c>
      <c r="G37" s="340">
        <v>0</v>
      </c>
      <c r="H37" s="340">
        <v>0</v>
      </c>
      <c r="I37" s="340">
        <v>0</v>
      </c>
      <c r="J37" s="340">
        <v>0</v>
      </c>
      <c r="K37" s="340">
        <v>0</v>
      </c>
      <c r="L37" s="340">
        <v>0</v>
      </c>
      <c r="M37" s="340">
        <v>0</v>
      </c>
      <c r="N37" s="340">
        <v>0</v>
      </c>
      <c r="O37" s="340">
        <v>0</v>
      </c>
      <c r="P37" s="340">
        <v>0</v>
      </c>
      <c r="Q37" s="340">
        <v>0</v>
      </c>
      <c r="R37" s="340">
        <v>0</v>
      </c>
      <c r="S37" s="340">
        <v>0</v>
      </c>
      <c r="T37" s="340">
        <v>0</v>
      </c>
      <c r="U37" s="340">
        <v>0</v>
      </c>
      <c r="V37" s="340">
        <v>0</v>
      </c>
      <c r="W37" s="340">
        <v>0</v>
      </c>
      <c r="X37" s="340">
        <v>0</v>
      </c>
      <c r="Y37" s="340">
        <v>0</v>
      </c>
      <c r="Z37" s="340">
        <v>0</v>
      </c>
      <c r="AA37" s="340">
        <v>0</v>
      </c>
      <c r="AB37" s="340">
        <v>0</v>
      </c>
      <c r="AC37" s="340">
        <v>0</v>
      </c>
      <c r="AD37" s="340">
        <v>0</v>
      </c>
      <c r="AE37" s="340">
        <v>0</v>
      </c>
      <c r="AF37" s="340">
        <v>0</v>
      </c>
      <c r="AG37" s="340">
        <v>0</v>
      </c>
      <c r="AH37" s="340">
        <f t="array" ref="AH37">-'11生産者価格評価表'!$BK37/(MMULT('12投入係数表'!$D37:$AT37,'11生産者価格評価表'!$BM$7:$BM$49)+'11生産者価格評価表'!$BB37)</f>
        <v>0.26511715437920258</v>
      </c>
      <c r="AI37" s="340">
        <v>0</v>
      </c>
      <c r="AJ37" s="340">
        <v>0</v>
      </c>
      <c r="AK37" s="340">
        <v>0</v>
      </c>
      <c r="AL37" s="340">
        <v>0</v>
      </c>
      <c r="AM37" s="340">
        <v>0</v>
      </c>
      <c r="AN37" s="340">
        <v>0</v>
      </c>
      <c r="AO37" s="340">
        <v>0</v>
      </c>
      <c r="AP37" s="340">
        <v>0</v>
      </c>
      <c r="AQ37" s="340">
        <v>0</v>
      </c>
      <c r="AR37" s="340">
        <v>0</v>
      </c>
      <c r="AS37" s="340">
        <v>0</v>
      </c>
      <c r="AT37" s="341">
        <v>0</v>
      </c>
    </row>
    <row r="38" spans="1:46" ht="15.5" customHeight="1" x14ac:dyDescent="0.3">
      <c r="A38" s="297">
        <v>32</v>
      </c>
      <c r="B38" s="203" t="s">
        <v>64</v>
      </c>
      <c r="C38" s="204" t="s">
        <v>7</v>
      </c>
      <c r="D38" s="339">
        <v>0</v>
      </c>
      <c r="E38" s="340">
        <v>0</v>
      </c>
      <c r="F38" s="340">
        <v>0</v>
      </c>
      <c r="G38" s="340">
        <v>0</v>
      </c>
      <c r="H38" s="340">
        <v>0</v>
      </c>
      <c r="I38" s="340">
        <v>0</v>
      </c>
      <c r="J38" s="340">
        <v>0</v>
      </c>
      <c r="K38" s="340">
        <v>0</v>
      </c>
      <c r="L38" s="340">
        <v>0</v>
      </c>
      <c r="M38" s="340">
        <v>0</v>
      </c>
      <c r="N38" s="340">
        <v>0</v>
      </c>
      <c r="O38" s="340">
        <v>0</v>
      </c>
      <c r="P38" s="340">
        <v>0</v>
      </c>
      <c r="Q38" s="340">
        <v>0</v>
      </c>
      <c r="R38" s="340">
        <v>0</v>
      </c>
      <c r="S38" s="340">
        <v>0</v>
      </c>
      <c r="T38" s="340">
        <v>0</v>
      </c>
      <c r="U38" s="340">
        <v>0</v>
      </c>
      <c r="V38" s="340">
        <v>0</v>
      </c>
      <c r="W38" s="340">
        <v>0</v>
      </c>
      <c r="X38" s="340">
        <v>0</v>
      </c>
      <c r="Y38" s="340">
        <v>0</v>
      </c>
      <c r="Z38" s="340">
        <v>0</v>
      </c>
      <c r="AA38" s="340">
        <v>0</v>
      </c>
      <c r="AB38" s="340">
        <v>0</v>
      </c>
      <c r="AC38" s="340">
        <v>0</v>
      </c>
      <c r="AD38" s="340">
        <v>0</v>
      </c>
      <c r="AE38" s="340">
        <v>0</v>
      </c>
      <c r="AF38" s="340">
        <v>0</v>
      </c>
      <c r="AG38" s="340">
        <v>0</v>
      </c>
      <c r="AH38" s="340">
        <v>0</v>
      </c>
      <c r="AI38" s="340">
        <f t="array" ref="AI38">-'11生産者価格評価表'!$BK38/(MMULT('12投入係数表'!$D38:$AT38,'11生産者価格評価表'!$BM$7:$BM$49)+'11生産者価格評価表'!$BB38)</f>
        <v>0.23299227394194599</v>
      </c>
      <c r="AJ38" s="340">
        <v>0</v>
      </c>
      <c r="AK38" s="340">
        <v>0</v>
      </c>
      <c r="AL38" s="340">
        <v>0</v>
      </c>
      <c r="AM38" s="340">
        <v>0</v>
      </c>
      <c r="AN38" s="340">
        <v>0</v>
      </c>
      <c r="AO38" s="340">
        <v>0</v>
      </c>
      <c r="AP38" s="340">
        <v>0</v>
      </c>
      <c r="AQ38" s="340">
        <v>0</v>
      </c>
      <c r="AR38" s="340">
        <v>0</v>
      </c>
      <c r="AS38" s="340">
        <v>0</v>
      </c>
      <c r="AT38" s="341">
        <v>0</v>
      </c>
    </row>
    <row r="39" spans="1:46" ht="15.5" customHeight="1" x14ac:dyDescent="0.3">
      <c r="A39" s="297">
        <v>33</v>
      </c>
      <c r="B39" s="203" t="s">
        <v>65</v>
      </c>
      <c r="C39" s="204" t="s">
        <v>106</v>
      </c>
      <c r="D39" s="339">
        <v>0</v>
      </c>
      <c r="E39" s="340">
        <v>0</v>
      </c>
      <c r="F39" s="340">
        <v>0</v>
      </c>
      <c r="G39" s="340">
        <v>0</v>
      </c>
      <c r="H39" s="340">
        <v>0</v>
      </c>
      <c r="I39" s="340">
        <v>0</v>
      </c>
      <c r="J39" s="340">
        <v>0</v>
      </c>
      <c r="K39" s="340">
        <v>0</v>
      </c>
      <c r="L39" s="340">
        <v>0</v>
      </c>
      <c r="M39" s="340">
        <v>0</v>
      </c>
      <c r="N39" s="340">
        <v>0</v>
      </c>
      <c r="O39" s="340">
        <v>0</v>
      </c>
      <c r="P39" s="340">
        <v>0</v>
      </c>
      <c r="Q39" s="340">
        <v>0</v>
      </c>
      <c r="R39" s="340">
        <v>0</v>
      </c>
      <c r="S39" s="340">
        <v>0</v>
      </c>
      <c r="T39" s="340">
        <v>0</v>
      </c>
      <c r="U39" s="340">
        <v>0</v>
      </c>
      <c r="V39" s="340">
        <v>0</v>
      </c>
      <c r="W39" s="340">
        <v>0</v>
      </c>
      <c r="X39" s="340">
        <v>0</v>
      </c>
      <c r="Y39" s="340">
        <v>0</v>
      </c>
      <c r="Z39" s="340">
        <v>0</v>
      </c>
      <c r="AA39" s="340">
        <v>0</v>
      </c>
      <c r="AB39" s="340">
        <v>0</v>
      </c>
      <c r="AC39" s="340">
        <v>0</v>
      </c>
      <c r="AD39" s="340">
        <v>0</v>
      </c>
      <c r="AE39" s="340">
        <v>0</v>
      </c>
      <c r="AF39" s="340">
        <v>0</v>
      </c>
      <c r="AG39" s="340">
        <v>0</v>
      </c>
      <c r="AH39" s="340">
        <v>0</v>
      </c>
      <c r="AI39" s="340">
        <v>0</v>
      </c>
      <c r="AJ39" s="340">
        <f t="array" ref="AJ39">-'11生産者価格評価表'!$BK39/(MMULT('12投入係数表'!$D39:$AT39,'11生産者価格評価表'!$BM$7:$BM$49)+'11生産者価格評価表'!$BB39)</f>
        <v>2.0327254440788381E-2</v>
      </c>
      <c r="AK39" s="340">
        <v>0</v>
      </c>
      <c r="AL39" s="340">
        <v>0</v>
      </c>
      <c r="AM39" s="340">
        <v>0</v>
      </c>
      <c r="AN39" s="340">
        <v>0</v>
      </c>
      <c r="AO39" s="340">
        <v>0</v>
      </c>
      <c r="AP39" s="340">
        <v>0</v>
      </c>
      <c r="AQ39" s="340">
        <v>0</v>
      </c>
      <c r="AR39" s="340">
        <v>0</v>
      </c>
      <c r="AS39" s="340">
        <v>0</v>
      </c>
      <c r="AT39" s="341">
        <v>0</v>
      </c>
    </row>
    <row r="40" spans="1:46" ht="15.5" customHeight="1" x14ac:dyDescent="0.3">
      <c r="A40" s="297">
        <v>34</v>
      </c>
      <c r="B40" s="203" t="s">
        <v>66</v>
      </c>
      <c r="C40" s="204" t="s">
        <v>107</v>
      </c>
      <c r="D40" s="339">
        <v>0</v>
      </c>
      <c r="E40" s="340">
        <v>0</v>
      </c>
      <c r="F40" s="340">
        <v>0</v>
      </c>
      <c r="G40" s="340">
        <v>0</v>
      </c>
      <c r="H40" s="340">
        <v>0</v>
      </c>
      <c r="I40" s="340">
        <v>0</v>
      </c>
      <c r="J40" s="340">
        <v>0</v>
      </c>
      <c r="K40" s="340">
        <v>0</v>
      </c>
      <c r="L40" s="340">
        <v>0</v>
      </c>
      <c r="M40" s="340">
        <v>0</v>
      </c>
      <c r="N40" s="340">
        <v>0</v>
      </c>
      <c r="O40" s="340">
        <v>0</v>
      </c>
      <c r="P40" s="340">
        <v>0</v>
      </c>
      <c r="Q40" s="340">
        <v>0</v>
      </c>
      <c r="R40" s="340">
        <v>0</v>
      </c>
      <c r="S40" s="340">
        <v>0</v>
      </c>
      <c r="T40" s="340">
        <v>0</v>
      </c>
      <c r="U40" s="340">
        <v>0</v>
      </c>
      <c r="V40" s="340">
        <v>0</v>
      </c>
      <c r="W40" s="340">
        <v>0</v>
      </c>
      <c r="X40" s="340">
        <v>0</v>
      </c>
      <c r="Y40" s="340">
        <v>0</v>
      </c>
      <c r="Z40" s="340">
        <v>0</v>
      </c>
      <c r="AA40" s="340">
        <v>0</v>
      </c>
      <c r="AB40" s="340">
        <v>0</v>
      </c>
      <c r="AC40" s="340">
        <v>0</v>
      </c>
      <c r="AD40" s="340">
        <v>0</v>
      </c>
      <c r="AE40" s="340">
        <v>0</v>
      </c>
      <c r="AF40" s="340">
        <v>0</v>
      </c>
      <c r="AG40" s="340">
        <v>0</v>
      </c>
      <c r="AH40" s="340">
        <v>0</v>
      </c>
      <c r="AI40" s="340">
        <v>0</v>
      </c>
      <c r="AJ40" s="340">
        <v>0</v>
      </c>
      <c r="AK40" s="340">
        <f t="array" ref="AK40">-'11生産者価格評価表'!$BK40/(MMULT('12投入係数表'!$D40:$AT40,'11生産者価格評価表'!$BM$7:$BM$49)+'11生産者価格評価表'!$BB40)</f>
        <v>0.32069570924406193</v>
      </c>
      <c r="AL40" s="340">
        <v>0</v>
      </c>
      <c r="AM40" s="340">
        <v>0</v>
      </c>
      <c r="AN40" s="340">
        <v>0</v>
      </c>
      <c r="AO40" s="340">
        <v>0</v>
      </c>
      <c r="AP40" s="340">
        <v>0</v>
      </c>
      <c r="AQ40" s="340">
        <v>0</v>
      </c>
      <c r="AR40" s="340">
        <v>0</v>
      </c>
      <c r="AS40" s="340">
        <v>0</v>
      </c>
      <c r="AT40" s="341">
        <v>0</v>
      </c>
    </row>
    <row r="41" spans="1:46" ht="15.5" customHeight="1" x14ac:dyDescent="0.3">
      <c r="A41" s="297">
        <v>35</v>
      </c>
      <c r="B41" s="203" t="s">
        <v>67</v>
      </c>
      <c r="C41" s="204" t="s">
        <v>108</v>
      </c>
      <c r="D41" s="339">
        <v>0</v>
      </c>
      <c r="E41" s="340">
        <v>0</v>
      </c>
      <c r="F41" s="340">
        <v>0</v>
      </c>
      <c r="G41" s="340">
        <v>0</v>
      </c>
      <c r="H41" s="340">
        <v>0</v>
      </c>
      <c r="I41" s="340">
        <v>0</v>
      </c>
      <c r="J41" s="340">
        <v>0</v>
      </c>
      <c r="K41" s="340">
        <v>0</v>
      </c>
      <c r="L41" s="340">
        <v>0</v>
      </c>
      <c r="M41" s="340">
        <v>0</v>
      </c>
      <c r="N41" s="340">
        <v>0</v>
      </c>
      <c r="O41" s="340">
        <v>0</v>
      </c>
      <c r="P41" s="340">
        <v>0</v>
      </c>
      <c r="Q41" s="340">
        <v>0</v>
      </c>
      <c r="R41" s="340">
        <v>0</v>
      </c>
      <c r="S41" s="340">
        <v>0</v>
      </c>
      <c r="T41" s="340">
        <v>0</v>
      </c>
      <c r="U41" s="340">
        <v>0</v>
      </c>
      <c r="V41" s="340">
        <v>0</v>
      </c>
      <c r="W41" s="340">
        <v>0</v>
      </c>
      <c r="X41" s="340">
        <v>0</v>
      </c>
      <c r="Y41" s="340">
        <v>0</v>
      </c>
      <c r="Z41" s="340">
        <v>0</v>
      </c>
      <c r="AA41" s="340">
        <v>0</v>
      </c>
      <c r="AB41" s="340">
        <v>0</v>
      </c>
      <c r="AC41" s="340">
        <v>0</v>
      </c>
      <c r="AD41" s="340">
        <v>0</v>
      </c>
      <c r="AE41" s="340">
        <v>0</v>
      </c>
      <c r="AF41" s="340">
        <v>0</v>
      </c>
      <c r="AG41" s="340">
        <v>0</v>
      </c>
      <c r="AH41" s="340">
        <v>0</v>
      </c>
      <c r="AI41" s="340">
        <v>0</v>
      </c>
      <c r="AJ41" s="340">
        <v>0</v>
      </c>
      <c r="AK41" s="340">
        <v>0</v>
      </c>
      <c r="AL41" s="340">
        <f t="array" ref="AL41">-'11生産者価格評価表'!$BK41/(MMULT('12投入係数表'!$D41:$AT41,'11生産者価格評価表'!$BM$7:$BM$49)+'11生産者価格評価表'!$BB41)</f>
        <v>0.26447933082986885</v>
      </c>
      <c r="AM41" s="340">
        <v>0</v>
      </c>
      <c r="AN41" s="340">
        <v>0</v>
      </c>
      <c r="AO41" s="340">
        <v>0</v>
      </c>
      <c r="AP41" s="340">
        <v>0</v>
      </c>
      <c r="AQ41" s="340">
        <v>0</v>
      </c>
      <c r="AR41" s="340">
        <v>0</v>
      </c>
      <c r="AS41" s="340">
        <v>0</v>
      </c>
      <c r="AT41" s="341">
        <v>0</v>
      </c>
    </row>
    <row r="42" spans="1:46" ht="15.5" customHeight="1" x14ac:dyDescent="0.3">
      <c r="A42" s="297">
        <v>36</v>
      </c>
      <c r="B42" s="203" t="s">
        <v>68</v>
      </c>
      <c r="C42" s="204" t="s">
        <v>8</v>
      </c>
      <c r="D42" s="339">
        <v>0</v>
      </c>
      <c r="E42" s="340">
        <v>0</v>
      </c>
      <c r="F42" s="340">
        <v>0</v>
      </c>
      <c r="G42" s="340">
        <v>0</v>
      </c>
      <c r="H42" s="340">
        <v>0</v>
      </c>
      <c r="I42" s="340">
        <v>0</v>
      </c>
      <c r="J42" s="340">
        <v>0</v>
      </c>
      <c r="K42" s="340">
        <v>0</v>
      </c>
      <c r="L42" s="340">
        <v>0</v>
      </c>
      <c r="M42" s="340">
        <v>0</v>
      </c>
      <c r="N42" s="340">
        <v>0</v>
      </c>
      <c r="O42" s="340">
        <v>0</v>
      </c>
      <c r="P42" s="340">
        <v>0</v>
      </c>
      <c r="Q42" s="340">
        <v>0</v>
      </c>
      <c r="R42" s="340">
        <v>0</v>
      </c>
      <c r="S42" s="340">
        <v>0</v>
      </c>
      <c r="T42" s="340">
        <v>0</v>
      </c>
      <c r="U42" s="340">
        <v>0</v>
      </c>
      <c r="V42" s="340">
        <v>0</v>
      </c>
      <c r="W42" s="340">
        <v>0</v>
      </c>
      <c r="X42" s="340">
        <v>0</v>
      </c>
      <c r="Y42" s="340">
        <v>0</v>
      </c>
      <c r="Z42" s="340">
        <v>0</v>
      </c>
      <c r="AA42" s="340">
        <v>0</v>
      </c>
      <c r="AB42" s="340">
        <v>0</v>
      </c>
      <c r="AC42" s="340">
        <v>0</v>
      </c>
      <c r="AD42" s="340">
        <v>0</v>
      </c>
      <c r="AE42" s="340">
        <v>0</v>
      </c>
      <c r="AF42" s="340">
        <v>0</v>
      </c>
      <c r="AG42" s="340">
        <v>0</v>
      </c>
      <c r="AH42" s="340">
        <v>0</v>
      </c>
      <c r="AI42" s="340">
        <v>0</v>
      </c>
      <c r="AJ42" s="340">
        <v>0</v>
      </c>
      <c r="AK42" s="340">
        <v>0</v>
      </c>
      <c r="AL42" s="340">
        <v>0</v>
      </c>
      <c r="AM42" s="340">
        <f t="array" ref="AM42">-'11生産者価格評価表'!$BK42/(MMULT('12投入係数表'!$D42:$AT42,'11生産者価格評価表'!$BM$7:$BM$49)+'11生産者価格評価表'!$BB42)</f>
        <v>0</v>
      </c>
      <c r="AN42" s="340">
        <v>0</v>
      </c>
      <c r="AO42" s="340">
        <v>0</v>
      </c>
      <c r="AP42" s="340">
        <v>0</v>
      </c>
      <c r="AQ42" s="340">
        <v>0</v>
      </c>
      <c r="AR42" s="340">
        <v>0</v>
      </c>
      <c r="AS42" s="340">
        <v>0</v>
      </c>
      <c r="AT42" s="341">
        <v>0</v>
      </c>
    </row>
    <row r="43" spans="1:46" ht="15.5" customHeight="1" x14ac:dyDescent="0.3">
      <c r="A43" s="297">
        <v>37</v>
      </c>
      <c r="B43" s="203" t="s">
        <v>69</v>
      </c>
      <c r="C43" s="204" t="s">
        <v>109</v>
      </c>
      <c r="D43" s="339">
        <v>0</v>
      </c>
      <c r="E43" s="340">
        <v>0</v>
      </c>
      <c r="F43" s="340">
        <v>0</v>
      </c>
      <c r="G43" s="340">
        <v>0</v>
      </c>
      <c r="H43" s="340">
        <v>0</v>
      </c>
      <c r="I43" s="340">
        <v>0</v>
      </c>
      <c r="J43" s="340">
        <v>0</v>
      </c>
      <c r="K43" s="340">
        <v>0</v>
      </c>
      <c r="L43" s="340">
        <v>0</v>
      </c>
      <c r="M43" s="340">
        <v>0</v>
      </c>
      <c r="N43" s="340">
        <v>0</v>
      </c>
      <c r="O43" s="340">
        <v>0</v>
      </c>
      <c r="P43" s="340">
        <v>0</v>
      </c>
      <c r="Q43" s="340">
        <v>0</v>
      </c>
      <c r="R43" s="340">
        <v>0</v>
      </c>
      <c r="S43" s="340">
        <v>0</v>
      </c>
      <c r="T43" s="340">
        <v>0</v>
      </c>
      <c r="U43" s="340">
        <v>0</v>
      </c>
      <c r="V43" s="340">
        <v>0</v>
      </c>
      <c r="W43" s="340">
        <v>0</v>
      </c>
      <c r="X43" s="340">
        <v>0</v>
      </c>
      <c r="Y43" s="340">
        <v>0</v>
      </c>
      <c r="Z43" s="340">
        <v>0</v>
      </c>
      <c r="AA43" s="340">
        <v>0</v>
      </c>
      <c r="AB43" s="340">
        <v>0</v>
      </c>
      <c r="AC43" s="340">
        <v>0</v>
      </c>
      <c r="AD43" s="340">
        <v>0</v>
      </c>
      <c r="AE43" s="340">
        <v>0</v>
      </c>
      <c r="AF43" s="340">
        <v>0</v>
      </c>
      <c r="AG43" s="340">
        <v>0</v>
      </c>
      <c r="AH43" s="340">
        <v>0</v>
      </c>
      <c r="AI43" s="340">
        <v>0</v>
      </c>
      <c r="AJ43" s="340">
        <v>0</v>
      </c>
      <c r="AK43" s="340">
        <v>0</v>
      </c>
      <c r="AL43" s="340">
        <v>0</v>
      </c>
      <c r="AM43" s="340">
        <v>0</v>
      </c>
      <c r="AN43" s="340">
        <f t="array" ref="AN43">-'11生産者価格評価表'!$BK43/(MMULT('12投入係数表'!$D43:$AT43,'11生産者価格評価表'!$BM$7:$BM$49)+'11生産者価格評価表'!$BB43)</f>
        <v>0.19226160310964888</v>
      </c>
      <c r="AO43" s="340">
        <v>0</v>
      </c>
      <c r="AP43" s="340">
        <v>0</v>
      </c>
      <c r="AQ43" s="340">
        <v>0</v>
      </c>
      <c r="AR43" s="340">
        <v>0</v>
      </c>
      <c r="AS43" s="340">
        <v>0</v>
      </c>
      <c r="AT43" s="341">
        <v>0</v>
      </c>
    </row>
    <row r="44" spans="1:46" ht="15.5" customHeight="1" x14ac:dyDescent="0.3">
      <c r="A44" s="297">
        <v>38</v>
      </c>
      <c r="B44" s="203" t="s">
        <v>70</v>
      </c>
      <c r="C44" s="204" t="s">
        <v>110</v>
      </c>
      <c r="D44" s="339">
        <v>0</v>
      </c>
      <c r="E44" s="340">
        <v>0</v>
      </c>
      <c r="F44" s="340">
        <v>0</v>
      </c>
      <c r="G44" s="340">
        <v>0</v>
      </c>
      <c r="H44" s="340">
        <v>0</v>
      </c>
      <c r="I44" s="340">
        <v>0</v>
      </c>
      <c r="J44" s="340">
        <v>0</v>
      </c>
      <c r="K44" s="340">
        <v>0</v>
      </c>
      <c r="L44" s="340">
        <v>0</v>
      </c>
      <c r="M44" s="340">
        <v>0</v>
      </c>
      <c r="N44" s="340">
        <v>0</v>
      </c>
      <c r="O44" s="340">
        <v>0</v>
      </c>
      <c r="P44" s="340">
        <v>0</v>
      </c>
      <c r="Q44" s="340">
        <v>0</v>
      </c>
      <c r="R44" s="340">
        <v>0</v>
      </c>
      <c r="S44" s="340">
        <v>0</v>
      </c>
      <c r="T44" s="340">
        <v>0</v>
      </c>
      <c r="U44" s="340">
        <v>0</v>
      </c>
      <c r="V44" s="340">
        <v>0</v>
      </c>
      <c r="W44" s="340">
        <v>0</v>
      </c>
      <c r="X44" s="340">
        <v>0</v>
      </c>
      <c r="Y44" s="340">
        <v>0</v>
      </c>
      <c r="Z44" s="340">
        <v>0</v>
      </c>
      <c r="AA44" s="340">
        <v>0</v>
      </c>
      <c r="AB44" s="340">
        <v>0</v>
      </c>
      <c r="AC44" s="340">
        <v>0</v>
      </c>
      <c r="AD44" s="340">
        <v>0</v>
      </c>
      <c r="AE44" s="340">
        <v>0</v>
      </c>
      <c r="AF44" s="340">
        <v>0</v>
      </c>
      <c r="AG44" s="340">
        <v>0</v>
      </c>
      <c r="AH44" s="340">
        <v>0</v>
      </c>
      <c r="AI44" s="340">
        <v>0</v>
      </c>
      <c r="AJ44" s="340">
        <v>0</v>
      </c>
      <c r="AK44" s="340">
        <v>0</v>
      </c>
      <c r="AL44" s="340">
        <v>0</v>
      </c>
      <c r="AM44" s="340">
        <v>0</v>
      </c>
      <c r="AN44" s="340">
        <v>0</v>
      </c>
      <c r="AO44" s="340">
        <f t="array" ref="AO44">-'11生産者価格評価表'!$BK44/(MMULT('12投入係数表'!$D44:$AT44,'11生産者価格評価表'!$BM$7:$BM$49)+'11生産者価格評価表'!$BB44)</f>
        <v>2.8941364552282304E-2</v>
      </c>
      <c r="AP44" s="340">
        <v>0</v>
      </c>
      <c r="AQ44" s="340">
        <v>0</v>
      </c>
      <c r="AR44" s="340">
        <v>0</v>
      </c>
      <c r="AS44" s="340">
        <v>0</v>
      </c>
      <c r="AT44" s="341">
        <v>0</v>
      </c>
    </row>
    <row r="45" spans="1:46" ht="15.5" customHeight="1" x14ac:dyDescent="0.3">
      <c r="A45" s="297">
        <v>39</v>
      </c>
      <c r="B45" s="203" t="s">
        <v>71</v>
      </c>
      <c r="C45" s="204" t="s">
        <v>127</v>
      </c>
      <c r="D45" s="339">
        <v>0</v>
      </c>
      <c r="E45" s="340">
        <v>0</v>
      </c>
      <c r="F45" s="340">
        <v>0</v>
      </c>
      <c r="G45" s="340">
        <v>0</v>
      </c>
      <c r="H45" s="340">
        <v>0</v>
      </c>
      <c r="I45" s="340">
        <v>0</v>
      </c>
      <c r="J45" s="340">
        <v>0</v>
      </c>
      <c r="K45" s="340">
        <v>0</v>
      </c>
      <c r="L45" s="340">
        <v>0</v>
      </c>
      <c r="M45" s="340">
        <v>0</v>
      </c>
      <c r="N45" s="340">
        <v>0</v>
      </c>
      <c r="O45" s="340">
        <v>0</v>
      </c>
      <c r="P45" s="340">
        <v>0</v>
      </c>
      <c r="Q45" s="340">
        <v>0</v>
      </c>
      <c r="R45" s="340">
        <v>0</v>
      </c>
      <c r="S45" s="340">
        <v>0</v>
      </c>
      <c r="T45" s="340">
        <v>0</v>
      </c>
      <c r="U45" s="340">
        <v>0</v>
      </c>
      <c r="V45" s="340">
        <v>0</v>
      </c>
      <c r="W45" s="340">
        <v>0</v>
      </c>
      <c r="X45" s="340">
        <v>0</v>
      </c>
      <c r="Y45" s="340">
        <v>0</v>
      </c>
      <c r="Z45" s="340">
        <v>0</v>
      </c>
      <c r="AA45" s="340">
        <v>0</v>
      </c>
      <c r="AB45" s="340">
        <v>0</v>
      </c>
      <c r="AC45" s="340">
        <v>0</v>
      </c>
      <c r="AD45" s="340">
        <v>0</v>
      </c>
      <c r="AE45" s="340">
        <v>0</v>
      </c>
      <c r="AF45" s="340">
        <v>0</v>
      </c>
      <c r="AG45" s="340">
        <v>0</v>
      </c>
      <c r="AH45" s="340">
        <v>0</v>
      </c>
      <c r="AI45" s="340">
        <v>0</v>
      </c>
      <c r="AJ45" s="340">
        <v>0</v>
      </c>
      <c r="AK45" s="340">
        <v>0</v>
      </c>
      <c r="AL45" s="340">
        <v>0</v>
      </c>
      <c r="AM45" s="340">
        <v>0</v>
      </c>
      <c r="AN45" s="340">
        <v>0</v>
      </c>
      <c r="AO45" s="340">
        <v>0</v>
      </c>
      <c r="AP45" s="340">
        <f t="array" ref="AP45">-'11生産者価格評価表'!$BK45/(MMULT('12投入係数表'!$D45:$AT45,'11生産者価格評価表'!$BM$7:$BM$49)+'11生産者価格評価表'!$BB45)</f>
        <v>0.23334362710262641</v>
      </c>
      <c r="AQ45" s="340">
        <v>0</v>
      </c>
      <c r="AR45" s="340">
        <v>0</v>
      </c>
      <c r="AS45" s="340">
        <v>0</v>
      </c>
      <c r="AT45" s="341">
        <v>0</v>
      </c>
    </row>
    <row r="46" spans="1:46" ht="15.5" customHeight="1" x14ac:dyDescent="0.3">
      <c r="A46" s="297">
        <v>40</v>
      </c>
      <c r="B46" s="203" t="s">
        <v>72</v>
      </c>
      <c r="C46" s="204" t="s">
        <v>111</v>
      </c>
      <c r="D46" s="339">
        <v>0</v>
      </c>
      <c r="E46" s="340">
        <v>0</v>
      </c>
      <c r="F46" s="340">
        <v>0</v>
      </c>
      <c r="G46" s="340">
        <v>0</v>
      </c>
      <c r="H46" s="340">
        <v>0</v>
      </c>
      <c r="I46" s="340">
        <v>0</v>
      </c>
      <c r="J46" s="340">
        <v>0</v>
      </c>
      <c r="K46" s="340">
        <v>0</v>
      </c>
      <c r="L46" s="340">
        <v>0</v>
      </c>
      <c r="M46" s="340">
        <v>0</v>
      </c>
      <c r="N46" s="340">
        <v>0</v>
      </c>
      <c r="O46" s="340">
        <v>0</v>
      </c>
      <c r="P46" s="340">
        <v>0</v>
      </c>
      <c r="Q46" s="340">
        <v>0</v>
      </c>
      <c r="R46" s="340">
        <v>0</v>
      </c>
      <c r="S46" s="340">
        <v>0</v>
      </c>
      <c r="T46" s="340">
        <v>0</v>
      </c>
      <c r="U46" s="340">
        <v>0</v>
      </c>
      <c r="V46" s="340">
        <v>0</v>
      </c>
      <c r="W46" s="340">
        <v>0</v>
      </c>
      <c r="X46" s="340">
        <v>0</v>
      </c>
      <c r="Y46" s="340">
        <v>0</v>
      </c>
      <c r="Z46" s="340">
        <v>0</v>
      </c>
      <c r="AA46" s="340">
        <v>0</v>
      </c>
      <c r="AB46" s="340">
        <v>0</v>
      </c>
      <c r="AC46" s="340">
        <v>0</v>
      </c>
      <c r="AD46" s="340">
        <v>0</v>
      </c>
      <c r="AE46" s="340">
        <v>0</v>
      </c>
      <c r="AF46" s="340">
        <v>0</v>
      </c>
      <c r="AG46" s="340">
        <v>0</v>
      </c>
      <c r="AH46" s="340">
        <v>0</v>
      </c>
      <c r="AI46" s="340">
        <v>0</v>
      </c>
      <c r="AJ46" s="340">
        <v>0</v>
      </c>
      <c r="AK46" s="340">
        <v>0</v>
      </c>
      <c r="AL46" s="340">
        <v>0</v>
      </c>
      <c r="AM46" s="340">
        <v>0</v>
      </c>
      <c r="AN46" s="340">
        <v>0</v>
      </c>
      <c r="AO46" s="340">
        <v>0</v>
      </c>
      <c r="AP46" s="340">
        <v>0</v>
      </c>
      <c r="AQ46" s="340">
        <f t="array" ref="AQ46">-'11生産者価格評価表'!$BK46/(MMULT('12投入係数表'!$D46:$AT46,'11生産者価格評価表'!$BM$7:$BM$49)+'11生産者価格評価表'!$BB46)</f>
        <v>0.16847213311591053</v>
      </c>
      <c r="AR46" s="340">
        <v>0</v>
      </c>
      <c r="AS46" s="340">
        <v>0</v>
      </c>
      <c r="AT46" s="341">
        <v>0</v>
      </c>
    </row>
    <row r="47" spans="1:46" ht="15.5" customHeight="1" x14ac:dyDescent="0.3">
      <c r="A47" s="297">
        <v>41</v>
      </c>
      <c r="B47" s="203" t="s">
        <v>73</v>
      </c>
      <c r="C47" s="204" t="s">
        <v>112</v>
      </c>
      <c r="D47" s="339">
        <v>0</v>
      </c>
      <c r="E47" s="340">
        <v>0</v>
      </c>
      <c r="F47" s="340">
        <v>0</v>
      </c>
      <c r="G47" s="340">
        <v>0</v>
      </c>
      <c r="H47" s="340">
        <v>0</v>
      </c>
      <c r="I47" s="340">
        <v>0</v>
      </c>
      <c r="J47" s="340">
        <v>0</v>
      </c>
      <c r="K47" s="340">
        <v>0</v>
      </c>
      <c r="L47" s="340">
        <v>0</v>
      </c>
      <c r="M47" s="340">
        <v>0</v>
      </c>
      <c r="N47" s="340">
        <v>0</v>
      </c>
      <c r="O47" s="340">
        <v>0</v>
      </c>
      <c r="P47" s="340">
        <v>0</v>
      </c>
      <c r="Q47" s="340">
        <v>0</v>
      </c>
      <c r="R47" s="340">
        <v>0</v>
      </c>
      <c r="S47" s="340">
        <v>0</v>
      </c>
      <c r="T47" s="340">
        <v>0</v>
      </c>
      <c r="U47" s="340">
        <v>0</v>
      </c>
      <c r="V47" s="340">
        <v>0</v>
      </c>
      <c r="W47" s="340">
        <v>0</v>
      </c>
      <c r="X47" s="340">
        <v>0</v>
      </c>
      <c r="Y47" s="340">
        <v>0</v>
      </c>
      <c r="Z47" s="340">
        <v>0</v>
      </c>
      <c r="AA47" s="340">
        <v>0</v>
      </c>
      <c r="AB47" s="340">
        <v>0</v>
      </c>
      <c r="AC47" s="340">
        <v>0</v>
      </c>
      <c r="AD47" s="340">
        <v>0</v>
      </c>
      <c r="AE47" s="340">
        <v>0</v>
      </c>
      <c r="AF47" s="340">
        <v>0</v>
      </c>
      <c r="AG47" s="340">
        <v>0</v>
      </c>
      <c r="AH47" s="340">
        <v>0</v>
      </c>
      <c r="AI47" s="340">
        <v>0</v>
      </c>
      <c r="AJ47" s="340">
        <v>0</v>
      </c>
      <c r="AK47" s="340">
        <v>0</v>
      </c>
      <c r="AL47" s="340">
        <v>0</v>
      </c>
      <c r="AM47" s="340">
        <v>0</v>
      </c>
      <c r="AN47" s="340">
        <v>0</v>
      </c>
      <c r="AO47" s="340">
        <v>0</v>
      </c>
      <c r="AP47" s="340">
        <v>0</v>
      </c>
      <c r="AQ47" s="340">
        <v>0</v>
      </c>
      <c r="AR47" s="340">
        <f t="array" ref="AR47">-'11生産者価格評価表'!$BK47/(MMULT('12投入係数表'!$D47:$AT47,'11生産者価格評価表'!$BM$7:$BM$49)+'11生産者価格評価表'!$BB47)</f>
        <v>0.40185791641815655</v>
      </c>
      <c r="AS47" s="340">
        <v>0</v>
      </c>
      <c r="AT47" s="341">
        <v>0</v>
      </c>
    </row>
    <row r="48" spans="1:46" ht="15.5" customHeight="1" x14ac:dyDescent="0.3">
      <c r="A48" s="297">
        <v>42</v>
      </c>
      <c r="B48" s="203" t="s">
        <v>74</v>
      </c>
      <c r="C48" s="204" t="s">
        <v>244</v>
      </c>
      <c r="D48" s="339">
        <v>0</v>
      </c>
      <c r="E48" s="340">
        <v>0</v>
      </c>
      <c r="F48" s="340">
        <v>0</v>
      </c>
      <c r="G48" s="340">
        <v>0</v>
      </c>
      <c r="H48" s="340">
        <v>0</v>
      </c>
      <c r="I48" s="340">
        <v>0</v>
      </c>
      <c r="J48" s="340">
        <v>0</v>
      </c>
      <c r="K48" s="340">
        <v>0</v>
      </c>
      <c r="L48" s="340">
        <v>0</v>
      </c>
      <c r="M48" s="340">
        <v>0</v>
      </c>
      <c r="N48" s="340">
        <v>0</v>
      </c>
      <c r="O48" s="340">
        <v>0</v>
      </c>
      <c r="P48" s="340">
        <v>0</v>
      </c>
      <c r="Q48" s="340">
        <v>0</v>
      </c>
      <c r="R48" s="340">
        <v>0</v>
      </c>
      <c r="S48" s="340">
        <v>0</v>
      </c>
      <c r="T48" s="340">
        <v>0</v>
      </c>
      <c r="U48" s="340">
        <v>0</v>
      </c>
      <c r="V48" s="340">
        <v>0</v>
      </c>
      <c r="W48" s="340">
        <v>0</v>
      </c>
      <c r="X48" s="340">
        <v>0</v>
      </c>
      <c r="Y48" s="340">
        <v>0</v>
      </c>
      <c r="Z48" s="340">
        <v>0</v>
      </c>
      <c r="AA48" s="340">
        <v>0</v>
      </c>
      <c r="AB48" s="340">
        <v>0</v>
      </c>
      <c r="AC48" s="340">
        <v>0</v>
      </c>
      <c r="AD48" s="340">
        <v>0</v>
      </c>
      <c r="AE48" s="340">
        <v>0</v>
      </c>
      <c r="AF48" s="340">
        <v>0</v>
      </c>
      <c r="AG48" s="340">
        <v>0</v>
      </c>
      <c r="AH48" s="340">
        <v>0</v>
      </c>
      <c r="AI48" s="340">
        <v>0</v>
      </c>
      <c r="AJ48" s="340">
        <v>0</v>
      </c>
      <c r="AK48" s="340">
        <v>0</v>
      </c>
      <c r="AL48" s="340">
        <v>0</v>
      </c>
      <c r="AM48" s="340">
        <v>0</v>
      </c>
      <c r="AN48" s="340">
        <v>0</v>
      </c>
      <c r="AO48" s="340">
        <v>0</v>
      </c>
      <c r="AP48" s="340">
        <v>0</v>
      </c>
      <c r="AQ48" s="340">
        <v>0</v>
      </c>
      <c r="AR48" s="340">
        <v>0</v>
      </c>
      <c r="AS48" s="340">
        <f t="array" ref="AS48">-'11生産者価格評価表'!$BK48/(MMULT('12投入係数表'!$D48:$AT48,'11生産者価格評価表'!$BM$7:$BM$49)+'11生産者価格評価表'!$BB48)</f>
        <v>0</v>
      </c>
      <c r="AT48" s="341">
        <v>0</v>
      </c>
    </row>
    <row r="49" spans="1:46" ht="15.5" customHeight="1" thickBot="1" x14ac:dyDescent="0.35">
      <c r="A49" s="297">
        <v>43</v>
      </c>
      <c r="B49" s="262" t="s">
        <v>75</v>
      </c>
      <c r="C49" s="263" t="s">
        <v>245</v>
      </c>
      <c r="D49" s="342">
        <v>0</v>
      </c>
      <c r="E49" s="343">
        <v>0</v>
      </c>
      <c r="F49" s="343">
        <v>0</v>
      </c>
      <c r="G49" s="343">
        <v>0</v>
      </c>
      <c r="H49" s="343">
        <v>0</v>
      </c>
      <c r="I49" s="343">
        <v>0</v>
      </c>
      <c r="J49" s="343">
        <v>0</v>
      </c>
      <c r="K49" s="343">
        <v>0</v>
      </c>
      <c r="L49" s="343">
        <v>0</v>
      </c>
      <c r="M49" s="343">
        <v>0</v>
      </c>
      <c r="N49" s="343">
        <v>0</v>
      </c>
      <c r="O49" s="343">
        <v>0</v>
      </c>
      <c r="P49" s="343">
        <v>0</v>
      </c>
      <c r="Q49" s="343">
        <v>0</v>
      </c>
      <c r="R49" s="343">
        <v>0</v>
      </c>
      <c r="S49" s="343">
        <v>0</v>
      </c>
      <c r="T49" s="343">
        <v>0</v>
      </c>
      <c r="U49" s="343">
        <v>0</v>
      </c>
      <c r="V49" s="343">
        <v>0</v>
      </c>
      <c r="W49" s="343">
        <v>0</v>
      </c>
      <c r="X49" s="343">
        <v>0</v>
      </c>
      <c r="Y49" s="343">
        <v>0</v>
      </c>
      <c r="Z49" s="343">
        <v>0</v>
      </c>
      <c r="AA49" s="343">
        <v>0</v>
      </c>
      <c r="AB49" s="343">
        <v>0</v>
      </c>
      <c r="AC49" s="343">
        <v>0</v>
      </c>
      <c r="AD49" s="343">
        <v>0</v>
      </c>
      <c r="AE49" s="343">
        <v>0</v>
      </c>
      <c r="AF49" s="343">
        <v>0</v>
      </c>
      <c r="AG49" s="343">
        <v>0</v>
      </c>
      <c r="AH49" s="343">
        <v>0</v>
      </c>
      <c r="AI49" s="343">
        <v>0</v>
      </c>
      <c r="AJ49" s="343">
        <v>0</v>
      </c>
      <c r="AK49" s="343">
        <v>0</v>
      </c>
      <c r="AL49" s="343">
        <v>0</v>
      </c>
      <c r="AM49" s="343">
        <v>0</v>
      </c>
      <c r="AN49" s="343">
        <v>0</v>
      </c>
      <c r="AO49" s="343">
        <v>0</v>
      </c>
      <c r="AP49" s="343">
        <v>0</v>
      </c>
      <c r="AQ49" s="343">
        <v>0</v>
      </c>
      <c r="AR49" s="343">
        <v>0</v>
      </c>
      <c r="AS49" s="343">
        <v>0</v>
      </c>
      <c r="AT49" s="344">
        <f t="array" ref="AT49">-'11生産者価格評価表'!$BK49/(MMULT('12投入係数表'!$D49:$AT49,'11生産者価格評価表'!$BM$7:$BM$49)+'11生産者価格評価表'!$BB49)</f>
        <v>0.5465114745014743</v>
      </c>
    </row>
    <row r="50" spans="1:46" ht="15.5" customHeight="1" x14ac:dyDescent="0.2"/>
  </sheetData>
  <mergeCells count="1">
    <mergeCell ref="B5:C6"/>
  </mergeCells>
  <phoneticPr fontId="9"/>
  <pageMargins left="0.25" right="0.25" top="0.75" bottom="0.75" header="0.3" footer="0.3"/>
  <pageSetup paperSize="8" scale="4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8EC63-63B1-4D80-9955-FD75BB899ACC}">
  <dimension ref="B1:M580"/>
  <sheetViews>
    <sheetView workbookViewId="0"/>
  </sheetViews>
  <sheetFormatPr defaultColWidth="10" defaultRowHeight="12" x14ac:dyDescent="0.2"/>
  <cols>
    <col min="1" max="1" width="1.36328125" style="498" customWidth="1"/>
    <col min="2" max="2" width="6.54296875" style="499" customWidth="1"/>
    <col min="3" max="3" width="5.08984375" style="499" customWidth="1"/>
    <col min="4" max="4" width="6.08984375" style="499" customWidth="1"/>
    <col min="5" max="5" width="6" style="499" customWidth="1"/>
    <col min="6" max="6" width="42.90625" style="498" customWidth="1"/>
    <col min="7" max="7" width="6.1796875" style="499" customWidth="1"/>
    <col min="8" max="8" width="23.1796875" style="498" customWidth="1"/>
    <col min="9" max="9" width="6.1796875" style="499" customWidth="1"/>
    <col min="10" max="10" width="23.1796875" style="498" customWidth="1"/>
    <col min="11" max="11" width="6.1796875" style="499" customWidth="1"/>
    <col min="12" max="12" width="23.1796875" style="498" customWidth="1"/>
    <col min="13" max="13" width="1.54296875" style="498" customWidth="1"/>
    <col min="14" max="16384" width="10" style="498"/>
  </cols>
  <sheetData>
    <row r="1" spans="2:12" ht="23.4" customHeight="1" x14ac:dyDescent="0.2">
      <c r="B1" s="815" t="s">
        <v>1166</v>
      </c>
      <c r="C1" s="815"/>
      <c r="D1" s="815"/>
      <c r="E1" s="815"/>
      <c r="F1" s="815"/>
      <c r="G1" s="815"/>
      <c r="H1" s="815"/>
      <c r="I1" s="815"/>
      <c r="J1" s="815"/>
      <c r="K1" s="815"/>
      <c r="L1" s="815"/>
    </row>
    <row r="2" spans="2:12" ht="28.5" customHeight="1" x14ac:dyDescent="0.2">
      <c r="F2" s="499"/>
      <c r="H2" s="499"/>
      <c r="J2" s="499"/>
      <c r="L2" s="499"/>
    </row>
    <row r="3" spans="2:12" ht="25.5" customHeight="1" x14ac:dyDescent="0.2">
      <c r="B3" s="498" t="s">
        <v>1167</v>
      </c>
      <c r="C3" s="497"/>
      <c r="D3" s="498"/>
      <c r="E3" s="498"/>
      <c r="F3" s="499"/>
      <c r="H3" s="499"/>
      <c r="J3" s="499"/>
      <c r="L3" s="499"/>
    </row>
    <row r="4" spans="2:12" ht="9" customHeight="1" x14ac:dyDescent="0.2">
      <c r="B4" s="498"/>
      <c r="C4" s="497"/>
      <c r="D4" s="498"/>
      <c r="E4" s="498"/>
      <c r="L4" s="497"/>
    </row>
    <row r="5" spans="2:12" ht="17.25" customHeight="1" x14ac:dyDescent="0.2">
      <c r="B5" s="816" t="s">
        <v>1168</v>
      </c>
      <c r="C5" s="817"/>
      <c r="D5" s="817"/>
      <c r="E5" s="817"/>
      <c r="F5" s="818"/>
      <c r="G5" s="816" t="s">
        <v>1169</v>
      </c>
      <c r="H5" s="818"/>
      <c r="I5" s="816" t="s">
        <v>1170</v>
      </c>
      <c r="J5" s="818"/>
      <c r="K5" s="816" t="s">
        <v>1171</v>
      </c>
      <c r="L5" s="818"/>
    </row>
    <row r="6" spans="2:12" x14ac:dyDescent="0.2">
      <c r="B6" s="804" t="s">
        <v>1172</v>
      </c>
      <c r="C6" s="805"/>
      <c r="D6" s="805"/>
      <c r="E6" s="806"/>
      <c r="F6" s="807" t="s">
        <v>1173</v>
      </c>
      <c r="G6" s="809" t="s">
        <v>1174</v>
      </c>
      <c r="H6" s="811" t="s">
        <v>1173</v>
      </c>
      <c r="I6" s="809" t="s">
        <v>1174</v>
      </c>
      <c r="J6" s="811" t="s">
        <v>1173</v>
      </c>
      <c r="K6" s="809" t="s">
        <v>1174</v>
      </c>
      <c r="L6" s="811" t="s">
        <v>1173</v>
      </c>
    </row>
    <row r="7" spans="2:12" ht="14.25" customHeight="1" x14ac:dyDescent="0.2">
      <c r="B7" s="813" t="s">
        <v>1175</v>
      </c>
      <c r="C7" s="814"/>
      <c r="D7" s="813" t="s">
        <v>1176</v>
      </c>
      <c r="E7" s="814"/>
      <c r="F7" s="808"/>
      <c r="G7" s="810"/>
      <c r="H7" s="812"/>
      <c r="I7" s="810"/>
      <c r="J7" s="812"/>
      <c r="K7" s="810"/>
      <c r="L7" s="812"/>
    </row>
    <row r="8" spans="2:12" ht="15" customHeight="1" x14ac:dyDescent="0.2">
      <c r="B8" s="504" t="s">
        <v>351</v>
      </c>
      <c r="C8" s="505" t="s">
        <v>39</v>
      </c>
      <c r="D8" s="504"/>
      <c r="E8" s="505"/>
      <c r="F8" s="506" t="s">
        <v>1177</v>
      </c>
      <c r="G8" s="507" t="s">
        <v>351</v>
      </c>
      <c r="H8" s="508" t="s">
        <v>352</v>
      </c>
      <c r="I8" s="507" t="s">
        <v>747</v>
      </c>
      <c r="J8" s="498" t="s">
        <v>713</v>
      </c>
      <c r="K8" s="559" t="s">
        <v>39</v>
      </c>
      <c r="L8" s="509" t="s">
        <v>1178</v>
      </c>
    </row>
    <row r="9" spans="2:12" ht="15" customHeight="1" x14ac:dyDescent="0.2">
      <c r="B9" s="510"/>
      <c r="C9" s="511"/>
      <c r="D9" s="510" t="s">
        <v>1179</v>
      </c>
      <c r="E9" s="511" t="s">
        <v>1180</v>
      </c>
      <c r="F9" s="506" t="s">
        <v>1181</v>
      </c>
      <c r="G9" s="512"/>
      <c r="H9" s="513"/>
      <c r="I9" s="512"/>
      <c r="K9" s="512"/>
      <c r="L9" s="514"/>
    </row>
    <row r="10" spans="2:12" ht="15" customHeight="1" x14ac:dyDescent="0.2">
      <c r="B10" s="510"/>
      <c r="C10" s="511"/>
      <c r="D10" s="510" t="s">
        <v>351</v>
      </c>
      <c r="E10" s="511" t="s">
        <v>748</v>
      </c>
      <c r="F10" s="515" t="s">
        <v>1182</v>
      </c>
      <c r="G10" s="512"/>
      <c r="H10" s="513"/>
      <c r="I10" s="512"/>
      <c r="K10" s="512"/>
      <c r="L10" s="514"/>
    </row>
    <row r="11" spans="2:12" ht="15" customHeight="1" x14ac:dyDescent="0.2">
      <c r="B11" s="516" t="s">
        <v>1183</v>
      </c>
      <c r="C11" s="517" t="s">
        <v>228</v>
      </c>
      <c r="D11" s="516"/>
      <c r="E11" s="517"/>
      <c r="F11" s="518" t="s">
        <v>1184</v>
      </c>
      <c r="G11" s="512"/>
      <c r="H11" s="513"/>
      <c r="I11" s="512"/>
      <c r="K11" s="512"/>
      <c r="L11" s="514"/>
    </row>
    <row r="12" spans="2:12" ht="15" customHeight="1" x14ac:dyDescent="0.2">
      <c r="B12" s="510"/>
      <c r="C12" s="511"/>
      <c r="D12" s="510" t="s">
        <v>351</v>
      </c>
      <c r="E12" s="511" t="s">
        <v>1185</v>
      </c>
      <c r="F12" s="506" t="s">
        <v>1186</v>
      </c>
      <c r="G12" s="512"/>
      <c r="H12" s="513"/>
      <c r="I12" s="512"/>
      <c r="K12" s="512"/>
      <c r="L12" s="514"/>
    </row>
    <row r="13" spans="2:12" ht="15" customHeight="1" x14ac:dyDescent="0.2">
      <c r="B13" s="510"/>
      <c r="C13" s="511"/>
      <c r="D13" s="510" t="s">
        <v>351</v>
      </c>
      <c r="E13" s="511" t="s">
        <v>1187</v>
      </c>
      <c r="F13" s="506" t="s">
        <v>1188</v>
      </c>
      <c r="G13" s="519"/>
      <c r="H13" s="520"/>
      <c r="I13" s="512"/>
      <c r="K13" s="512"/>
      <c r="L13" s="514"/>
    </row>
    <row r="14" spans="2:12" ht="15" customHeight="1" x14ac:dyDescent="0.2">
      <c r="B14" s="504" t="s">
        <v>353</v>
      </c>
      <c r="C14" s="505" t="s">
        <v>39</v>
      </c>
      <c r="D14" s="504"/>
      <c r="E14" s="505"/>
      <c r="F14" s="503" t="s">
        <v>848</v>
      </c>
      <c r="G14" s="507" t="s">
        <v>353</v>
      </c>
      <c r="H14" s="508" t="s">
        <v>354</v>
      </c>
      <c r="I14" s="512"/>
      <c r="K14" s="512"/>
      <c r="L14" s="514"/>
    </row>
    <row r="15" spans="2:12" ht="15" customHeight="1" x14ac:dyDescent="0.2">
      <c r="B15" s="510"/>
      <c r="C15" s="511"/>
      <c r="D15" s="510" t="s">
        <v>353</v>
      </c>
      <c r="E15" s="511" t="s">
        <v>747</v>
      </c>
      <c r="F15" s="506" t="s">
        <v>849</v>
      </c>
      <c r="G15" s="512"/>
      <c r="H15" s="513"/>
      <c r="I15" s="512"/>
      <c r="K15" s="512"/>
      <c r="L15" s="514"/>
    </row>
    <row r="16" spans="2:12" ht="15" customHeight="1" x14ac:dyDescent="0.2">
      <c r="B16" s="521"/>
      <c r="C16" s="522"/>
      <c r="D16" s="521" t="s">
        <v>353</v>
      </c>
      <c r="E16" s="522" t="s">
        <v>748</v>
      </c>
      <c r="F16" s="515" t="s">
        <v>850</v>
      </c>
      <c r="G16" s="512"/>
      <c r="H16" s="513"/>
      <c r="I16" s="512"/>
      <c r="K16" s="512"/>
      <c r="L16" s="514"/>
    </row>
    <row r="17" spans="2:12" ht="15" customHeight="1" x14ac:dyDescent="0.2">
      <c r="B17" s="510" t="s">
        <v>353</v>
      </c>
      <c r="C17" s="511" t="s">
        <v>228</v>
      </c>
      <c r="D17" s="510"/>
      <c r="E17" s="511"/>
      <c r="F17" s="518" t="s">
        <v>1189</v>
      </c>
      <c r="G17" s="512"/>
      <c r="H17" s="513"/>
      <c r="I17" s="512"/>
      <c r="K17" s="512"/>
      <c r="L17" s="514"/>
    </row>
    <row r="18" spans="2:12" ht="15" customHeight="1" x14ac:dyDescent="0.2">
      <c r="B18" s="510"/>
      <c r="C18" s="511"/>
      <c r="D18" s="510" t="s">
        <v>353</v>
      </c>
      <c r="E18" s="511" t="s">
        <v>1185</v>
      </c>
      <c r="F18" s="506" t="s">
        <v>1190</v>
      </c>
      <c r="G18" s="512"/>
      <c r="H18" s="513"/>
      <c r="I18" s="512"/>
      <c r="K18" s="512"/>
      <c r="L18" s="514"/>
    </row>
    <row r="19" spans="2:12" ht="15" customHeight="1" x14ac:dyDescent="0.2">
      <c r="B19" s="510"/>
      <c r="C19" s="511"/>
      <c r="D19" s="510" t="s">
        <v>353</v>
      </c>
      <c r="E19" s="511" t="s">
        <v>1191</v>
      </c>
      <c r="F19" s="506" t="s">
        <v>851</v>
      </c>
      <c r="G19" s="512"/>
      <c r="H19" s="513"/>
      <c r="I19" s="512"/>
      <c r="K19" s="512"/>
      <c r="L19" s="514"/>
    </row>
    <row r="20" spans="2:12" ht="15" customHeight="1" x14ac:dyDescent="0.2">
      <c r="B20" s="504"/>
      <c r="C20" s="505"/>
      <c r="D20" s="504" t="s">
        <v>355</v>
      </c>
      <c r="E20" s="505" t="s">
        <v>1192</v>
      </c>
      <c r="F20" s="503" t="s">
        <v>356</v>
      </c>
      <c r="G20" s="507" t="s">
        <v>355</v>
      </c>
      <c r="H20" s="508" t="s">
        <v>356</v>
      </c>
      <c r="I20" s="512"/>
      <c r="K20" s="512"/>
      <c r="L20" s="514"/>
    </row>
    <row r="21" spans="2:12" ht="15" customHeight="1" x14ac:dyDescent="0.2">
      <c r="B21" s="510" t="s">
        <v>355</v>
      </c>
      <c r="C21" s="511" t="s">
        <v>39</v>
      </c>
      <c r="D21" s="510"/>
      <c r="E21" s="511"/>
      <c r="F21" s="506" t="s">
        <v>1193</v>
      </c>
      <c r="G21" s="512"/>
      <c r="H21" s="513"/>
      <c r="I21" s="512"/>
      <c r="K21" s="512"/>
      <c r="L21" s="514"/>
    </row>
    <row r="22" spans="2:12" ht="15" customHeight="1" x14ac:dyDescent="0.2">
      <c r="B22" s="510" t="s">
        <v>355</v>
      </c>
      <c r="C22" s="511" t="s">
        <v>228</v>
      </c>
      <c r="D22" s="510"/>
      <c r="E22" s="511"/>
      <c r="F22" s="523" t="s">
        <v>852</v>
      </c>
      <c r="G22" s="519"/>
      <c r="H22" s="520"/>
      <c r="I22" s="512"/>
      <c r="K22" s="512"/>
      <c r="L22" s="514"/>
    </row>
    <row r="23" spans="2:12" ht="15" customHeight="1" x14ac:dyDescent="0.2">
      <c r="B23" s="504" t="s">
        <v>357</v>
      </c>
      <c r="C23" s="505" t="s">
        <v>39</v>
      </c>
      <c r="D23" s="504" t="s">
        <v>357</v>
      </c>
      <c r="E23" s="524" t="s">
        <v>1194</v>
      </c>
      <c r="F23" s="503" t="s">
        <v>358</v>
      </c>
      <c r="G23" s="525" t="s">
        <v>357</v>
      </c>
      <c r="H23" s="526" t="s">
        <v>358</v>
      </c>
      <c r="I23" s="512"/>
      <c r="K23" s="512"/>
      <c r="L23" s="514"/>
    </row>
    <row r="24" spans="2:12" ht="15" customHeight="1" x14ac:dyDescent="0.2">
      <c r="B24" s="527" t="s">
        <v>359</v>
      </c>
      <c r="C24" s="528" t="s">
        <v>39</v>
      </c>
      <c r="D24" s="527" t="s">
        <v>359</v>
      </c>
      <c r="E24" s="528" t="s">
        <v>747</v>
      </c>
      <c r="F24" s="529" t="s">
        <v>853</v>
      </c>
      <c r="G24" s="512" t="s">
        <v>359</v>
      </c>
      <c r="H24" s="498" t="s">
        <v>360</v>
      </c>
      <c r="I24" s="512"/>
      <c r="K24" s="512"/>
      <c r="L24" s="514"/>
    </row>
    <row r="25" spans="2:12" ht="15" customHeight="1" x14ac:dyDescent="0.2">
      <c r="B25" s="510" t="s">
        <v>359</v>
      </c>
      <c r="C25" s="511" t="s">
        <v>228</v>
      </c>
      <c r="D25" s="510"/>
      <c r="E25" s="511"/>
      <c r="F25" s="518" t="s">
        <v>854</v>
      </c>
      <c r="G25" s="512"/>
      <c r="I25" s="512"/>
      <c r="K25" s="512"/>
      <c r="L25" s="514"/>
    </row>
    <row r="26" spans="2:12" ht="15" customHeight="1" x14ac:dyDescent="0.2">
      <c r="B26" s="510"/>
      <c r="C26" s="511"/>
      <c r="D26" s="510" t="s">
        <v>359</v>
      </c>
      <c r="E26" s="511" t="s">
        <v>1185</v>
      </c>
      <c r="F26" s="506" t="s">
        <v>855</v>
      </c>
      <c r="G26" s="512"/>
      <c r="I26" s="512"/>
      <c r="K26" s="512"/>
      <c r="L26" s="514"/>
    </row>
    <row r="27" spans="2:12" ht="15" customHeight="1" x14ac:dyDescent="0.2">
      <c r="B27" s="521"/>
      <c r="C27" s="522"/>
      <c r="D27" s="521" t="s">
        <v>359</v>
      </c>
      <c r="E27" s="522" t="s">
        <v>1191</v>
      </c>
      <c r="F27" s="515" t="s">
        <v>856</v>
      </c>
      <c r="G27" s="512"/>
      <c r="I27" s="512"/>
      <c r="K27" s="512"/>
      <c r="L27" s="514"/>
    </row>
    <row r="28" spans="2:12" ht="15" customHeight="1" x14ac:dyDescent="0.2">
      <c r="B28" s="510" t="s">
        <v>359</v>
      </c>
      <c r="C28" s="511" t="s">
        <v>1195</v>
      </c>
      <c r="D28" s="510"/>
      <c r="E28" s="511"/>
      <c r="F28" s="518" t="s">
        <v>857</v>
      </c>
      <c r="G28" s="512"/>
      <c r="I28" s="512"/>
      <c r="K28" s="512"/>
      <c r="L28" s="514"/>
    </row>
    <row r="29" spans="2:12" ht="15" customHeight="1" x14ac:dyDescent="0.2">
      <c r="B29" s="510"/>
      <c r="C29" s="511"/>
      <c r="D29" s="510" t="s">
        <v>359</v>
      </c>
      <c r="E29" s="511" t="s">
        <v>1196</v>
      </c>
      <c r="F29" s="506" t="s">
        <v>858</v>
      </c>
      <c r="G29" s="512"/>
      <c r="I29" s="512"/>
      <c r="K29" s="512"/>
      <c r="L29" s="514"/>
    </row>
    <row r="30" spans="2:12" ht="15" customHeight="1" x14ac:dyDescent="0.2">
      <c r="B30" s="530"/>
      <c r="C30" s="531"/>
      <c r="D30" s="530" t="s">
        <v>359</v>
      </c>
      <c r="E30" s="531" t="s">
        <v>1197</v>
      </c>
      <c r="F30" s="523" t="s">
        <v>1198</v>
      </c>
      <c r="G30" s="512"/>
      <c r="I30" s="512"/>
      <c r="K30" s="512"/>
      <c r="L30" s="514"/>
    </row>
    <row r="31" spans="2:12" ht="15" customHeight="1" x14ac:dyDescent="0.2">
      <c r="B31" s="527" t="s">
        <v>361</v>
      </c>
      <c r="C31" s="528" t="s">
        <v>39</v>
      </c>
      <c r="D31" s="527" t="s">
        <v>361</v>
      </c>
      <c r="E31" s="528" t="s">
        <v>747</v>
      </c>
      <c r="F31" s="515" t="s">
        <v>859</v>
      </c>
      <c r="G31" s="507" t="s">
        <v>361</v>
      </c>
      <c r="H31" s="508" t="s">
        <v>362</v>
      </c>
      <c r="I31" s="512"/>
      <c r="K31" s="512"/>
      <c r="L31" s="514"/>
    </row>
    <row r="32" spans="2:12" ht="15" customHeight="1" x14ac:dyDescent="0.2">
      <c r="B32" s="532" t="s">
        <v>361</v>
      </c>
      <c r="C32" s="533" t="s">
        <v>228</v>
      </c>
      <c r="D32" s="532" t="s">
        <v>361</v>
      </c>
      <c r="E32" s="533" t="s">
        <v>1185</v>
      </c>
      <c r="F32" s="534" t="s">
        <v>860</v>
      </c>
      <c r="G32" s="512"/>
      <c r="H32" s="513"/>
      <c r="I32" s="512"/>
      <c r="K32" s="512"/>
      <c r="L32" s="514"/>
    </row>
    <row r="33" spans="2:12" ht="15" customHeight="1" x14ac:dyDescent="0.2">
      <c r="B33" s="532" t="s">
        <v>361</v>
      </c>
      <c r="C33" s="533" t="s">
        <v>230</v>
      </c>
      <c r="D33" s="532" t="s">
        <v>361</v>
      </c>
      <c r="E33" s="533" t="s">
        <v>1199</v>
      </c>
      <c r="F33" s="534" t="s">
        <v>861</v>
      </c>
      <c r="G33" s="512"/>
      <c r="H33" s="513"/>
      <c r="I33" s="512"/>
      <c r="K33" s="512"/>
      <c r="L33" s="514"/>
    </row>
    <row r="34" spans="2:12" ht="15" customHeight="1" x14ac:dyDescent="0.2">
      <c r="B34" s="510" t="s">
        <v>361</v>
      </c>
      <c r="C34" s="511" t="s">
        <v>1195</v>
      </c>
      <c r="D34" s="510"/>
      <c r="E34" s="511"/>
      <c r="F34" s="518" t="s">
        <v>862</v>
      </c>
      <c r="G34" s="512"/>
      <c r="H34" s="513"/>
      <c r="I34" s="512"/>
      <c r="K34" s="512"/>
      <c r="L34" s="514"/>
    </row>
    <row r="35" spans="2:12" ht="15" customHeight="1" x14ac:dyDescent="0.2">
      <c r="B35" s="510"/>
      <c r="C35" s="511"/>
      <c r="D35" s="510" t="s">
        <v>361</v>
      </c>
      <c r="E35" s="511" t="s">
        <v>1196</v>
      </c>
      <c r="F35" s="506" t="s">
        <v>863</v>
      </c>
      <c r="G35" s="512"/>
      <c r="H35" s="513"/>
      <c r="I35" s="512"/>
      <c r="K35" s="512"/>
      <c r="L35" s="514"/>
    </row>
    <row r="36" spans="2:12" ht="15" customHeight="1" x14ac:dyDescent="0.2">
      <c r="B36" s="510"/>
      <c r="C36" s="511"/>
      <c r="D36" s="510" t="s">
        <v>361</v>
      </c>
      <c r="E36" s="511" t="s">
        <v>1200</v>
      </c>
      <c r="F36" s="506" t="s">
        <v>864</v>
      </c>
      <c r="G36" s="512"/>
      <c r="H36" s="513"/>
      <c r="I36" s="512"/>
      <c r="K36" s="512"/>
      <c r="L36" s="514"/>
    </row>
    <row r="37" spans="2:12" ht="15" customHeight="1" x14ac:dyDescent="0.2">
      <c r="B37" s="510"/>
      <c r="C37" s="511"/>
      <c r="D37" s="510" t="s">
        <v>361</v>
      </c>
      <c r="E37" s="511" t="s">
        <v>1201</v>
      </c>
      <c r="F37" s="506" t="s">
        <v>865</v>
      </c>
      <c r="G37" s="512"/>
      <c r="H37" s="513"/>
      <c r="I37" s="512"/>
      <c r="K37" s="512"/>
      <c r="L37" s="514"/>
    </row>
    <row r="38" spans="2:12" ht="15" customHeight="1" x14ac:dyDescent="0.2">
      <c r="B38" s="530"/>
      <c r="C38" s="531"/>
      <c r="D38" s="530" t="s">
        <v>361</v>
      </c>
      <c r="E38" s="531" t="s">
        <v>1197</v>
      </c>
      <c r="F38" s="523" t="s">
        <v>1202</v>
      </c>
      <c r="G38" s="519"/>
      <c r="H38" s="520"/>
      <c r="I38" s="512"/>
      <c r="K38" s="512"/>
      <c r="L38" s="514"/>
    </row>
    <row r="39" spans="2:12" ht="15" customHeight="1" x14ac:dyDescent="0.2">
      <c r="B39" s="504" t="s">
        <v>363</v>
      </c>
      <c r="C39" s="505" t="s">
        <v>39</v>
      </c>
      <c r="D39" s="504"/>
      <c r="E39" s="505"/>
      <c r="F39" s="503" t="s">
        <v>866</v>
      </c>
      <c r="G39" s="507" t="s">
        <v>363</v>
      </c>
      <c r="H39" s="508" t="s">
        <v>364</v>
      </c>
      <c r="I39" s="507" t="s">
        <v>748</v>
      </c>
      <c r="J39" s="508" t="s">
        <v>364</v>
      </c>
      <c r="K39" s="512"/>
      <c r="L39" s="514"/>
    </row>
    <row r="40" spans="2:12" ht="15" customHeight="1" x14ac:dyDescent="0.2">
      <c r="B40" s="510"/>
      <c r="C40" s="511"/>
      <c r="D40" s="510" t="s">
        <v>363</v>
      </c>
      <c r="E40" s="511" t="s">
        <v>747</v>
      </c>
      <c r="F40" s="506" t="s">
        <v>1203</v>
      </c>
      <c r="G40" s="512"/>
      <c r="H40" s="513"/>
      <c r="I40" s="512"/>
      <c r="J40" s="513"/>
      <c r="K40" s="512"/>
      <c r="L40" s="514"/>
    </row>
    <row r="41" spans="2:12" ht="15" customHeight="1" x14ac:dyDescent="0.2">
      <c r="B41" s="521"/>
      <c r="C41" s="522"/>
      <c r="D41" s="521" t="s">
        <v>363</v>
      </c>
      <c r="E41" s="522" t="s">
        <v>1204</v>
      </c>
      <c r="F41" s="515" t="s">
        <v>867</v>
      </c>
      <c r="G41" s="512"/>
      <c r="H41" s="513"/>
      <c r="I41" s="512"/>
      <c r="J41" s="513"/>
      <c r="K41" s="512"/>
      <c r="L41" s="514"/>
    </row>
    <row r="42" spans="2:12" ht="15" customHeight="1" x14ac:dyDescent="0.2">
      <c r="B42" s="532" t="s">
        <v>363</v>
      </c>
      <c r="C42" s="533" t="s">
        <v>1205</v>
      </c>
      <c r="D42" s="532" t="s">
        <v>363</v>
      </c>
      <c r="E42" s="533" t="s">
        <v>1206</v>
      </c>
      <c r="F42" s="534" t="s">
        <v>868</v>
      </c>
      <c r="G42" s="512"/>
      <c r="H42" s="513"/>
      <c r="I42" s="512"/>
      <c r="J42" s="513"/>
      <c r="K42" s="512"/>
      <c r="L42" s="514"/>
    </row>
    <row r="43" spans="2:12" ht="15" customHeight="1" x14ac:dyDescent="0.2">
      <c r="B43" s="532" t="s">
        <v>363</v>
      </c>
      <c r="C43" s="533" t="s">
        <v>1207</v>
      </c>
      <c r="D43" s="532" t="s">
        <v>363</v>
      </c>
      <c r="E43" s="533" t="s">
        <v>1208</v>
      </c>
      <c r="F43" s="534" t="s">
        <v>869</v>
      </c>
      <c r="G43" s="512"/>
      <c r="H43" s="513"/>
      <c r="I43" s="512"/>
      <c r="J43" s="513"/>
      <c r="K43" s="512"/>
      <c r="L43" s="514"/>
    </row>
    <row r="44" spans="2:12" ht="15" customHeight="1" x14ac:dyDescent="0.2">
      <c r="B44" s="532" t="s">
        <v>363</v>
      </c>
      <c r="C44" s="533" t="s">
        <v>1209</v>
      </c>
      <c r="D44" s="532" t="s">
        <v>363</v>
      </c>
      <c r="E44" s="533" t="s">
        <v>1210</v>
      </c>
      <c r="F44" s="534" t="s">
        <v>870</v>
      </c>
      <c r="G44" s="512"/>
      <c r="H44" s="513"/>
      <c r="I44" s="512"/>
      <c r="J44" s="513"/>
      <c r="K44" s="512"/>
      <c r="L44" s="514"/>
    </row>
    <row r="45" spans="2:12" ht="15" customHeight="1" x14ac:dyDescent="0.2">
      <c r="B45" s="532" t="s">
        <v>363</v>
      </c>
      <c r="C45" s="533" t="s">
        <v>1211</v>
      </c>
      <c r="D45" s="532" t="s">
        <v>363</v>
      </c>
      <c r="E45" s="533" t="s">
        <v>1212</v>
      </c>
      <c r="F45" s="534" t="s">
        <v>871</v>
      </c>
      <c r="G45" s="512"/>
      <c r="H45" s="513"/>
      <c r="I45" s="512"/>
      <c r="J45" s="513"/>
      <c r="K45" s="512"/>
      <c r="L45" s="514"/>
    </row>
    <row r="46" spans="2:12" ht="15" customHeight="1" x14ac:dyDescent="0.2">
      <c r="B46" s="510" t="s">
        <v>363</v>
      </c>
      <c r="C46" s="511" t="s">
        <v>1195</v>
      </c>
      <c r="D46" s="510" t="s">
        <v>363</v>
      </c>
      <c r="E46" s="511" t="s">
        <v>1213</v>
      </c>
      <c r="F46" s="518" t="s">
        <v>872</v>
      </c>
      <c r="G46" s="519"/>
      <c r="H46" s="520"/>
      <c r="I46" s="519"/>
      <c r="J46" s="520"/>
      <c r="K46" s="512"/>
      <c r="L46" s="514"/>
    </row>
    <row r="47" spans="2:12" ht="15" customHeight="1" x14ac:dyDescent="0.2">
      <c r="B47" s="527" t="s">
        <v>365</v>
      </c>
      <c r="C47" s="528" t="s">
        <v>39</v>
      </c>
      <c r="D47" s="527" t="s">
        <v>365</v>
      </c>
      <c r="E47" s="528" t="s">
        <v>747</v>
      </c>
      <c r="F47" s="529" t="s">
        <v>873</v>
      </c>
      <c r="G47" s="507" t="s">
        <v>365</v>
      </c>
      <c r="H47" s="508" t="s">
        <v>366</v>
      </c>
      <c r="I47" s="507" t="s">
        <v>749</v>
      </c>
      <c r="J47" s="508" t="s">
        <v>366</v>
      </c>
      <c r="K47" s="512"/>
      <c r="L47" s="514"/>
    </row>
    <row r="48" spans="2:12" ht="15" customHeight="1" x14ac:dyDescent="0.2">
      <c r="B48" s="530" t="s">
        <v>365</v>
      </c>
      <c r="C48" s="531" t="s">
        <v>228</v>
      </c>
      <c r="D48" s="530" t="s">
        <v>365</v>
      </c>
      <c r="E48" s="531" t="s">
        <v>1185</v>
      </c>
      <c r="F48" s="535" t="s">
        <v>1214</v>
      </c>
      <c r="G48" s="519"/>
      <c r="H48" s="520"/>
      <c r="I48" s="519"/>
      <c r="J48" s="520"/>
      <c r="K48" s="519"/>
      <c r="L48" s="536"/>
    </row>
    <row r="49" spans="2:12" ht="15" customHeight="1" x14ac:dyDescent="0.2">
      <c r="B49" s="537" t="s">
        <v>1215</v>
      </c>
      <c r="C49" s="538" t="s">
        <v>39</v>
      </c>
      <c r="D49" s="537" t="s">
        <v>1215</v>
      </c>
      <c r="E49" s="538" t="s">
        <v>747</v>
      </c>
      <c r="F49" s="500" t="s">
        <v>368</v>
      </c>
      <c r="G49" s="525" t="s">
        <v>367</v>
      </c>
      <c r="H49" s="526" t="s">
        <v>368</v>
      </c>
      <c r="I49" s="507" t="s">
        <v>750</v>
      </c>
      <c r="J49" s="508" t="s">
        <v>714</v>
      </c>
      <c r="K49" s="539">
        <v>2</v>
      </c>
      <c r="L49" s="509" t="s">
        <v>1216</v>
      </c>
    </row>
    <row r="50" spans="2:12" ht="15" customHeight="1" x14ac:dyDescent="0.2">
      <c r="B50" s="504" t="s">
        <v>1217</v>
      </c>
      <c r="C50" s="505" t="s">
        <v>39</v>
      </c>
      <c r="D50" s="504" t="s">
        <v>369</v>
      </c>
      <c r="E50" s="505" t="s">
        <v>1194</v>
      </c>
      <c r="F50" s="503" t="s">
        <v>370</v>
      </c>
      <c r="G50" s="512" t="s">
        <v>369</v>
      </c>
      <c r="H50" s="498" t="s">
        <v>370</v>
      </c>
      <c r="I50" s="512"/>
      <c r="J50" s="513"/>
      <c r="K50" s="512"/>
      <c r="L50" s="514"/>
    </row>
    <row r="51" spans="2:12" ht="15" customHeight="1" x14ac:dyDescent="0.2">
      <c r="B51" s="537" t="s">
        <v>1218</v>
      </c>
      <c r="C51" s="538" t="s">
        <v>39</v>
      </c>
      <c r="D51" s="537" t="s">
        <v>1218</v>
      </c>
      <c r="E51" s="538" t="s">
        <v>747</v>
      </c>
      <c r="F51" s="500" t="s">
        <v>1219</v>
      </c>
      <c r="G51" s="525" t="s">
        <v>371</v>
      </c>
      <c r="H51" s="526" t="s">
        <v>372</v>
      </c>
      <c r="I51" s="519"/>
      <c r="J51" s="520"/>
      <c r="K51" s="519"/>
      <c r="L51" s="536"/>
    </row>
    <row r="52" spans="2:12" ht="15" customHeight="1" x14ac:dyDescent="0.2">
      <c r="B52" s="510" t="s">
        <v>1220</v>
      </c>
      <c r="C52" s="511" t="s">
        <v>39</v>
      </c>
      <c r="D52" s="510" t="s">
        <v>1220</v>
      </c>
      <c r="E52" s="511" t="s">
        <v>1194</v>
      </c>
      <c r="F52" s="506" t="s">
        <v>1221</v>
      </c>
      <c r="G52" s="507" t="s">
        <v>373</v>
      </c>
      <c r="H52" s="508" t="s">
        <v>374</v>
      </c>
      <c r="I52" s="507" t="s">
        <v>751</v>
      </c>
      <c r="J52" s="508" t="s">
        <v>715</v>
      </c>
      <c r="K52" s="539">
        <v>3</v>
      </c>
      <c r="L52" s="509" t="s">
        <v>1222</v>
      </c>
    </row>
    <row r="53" spans="2:12" ht="15" customHeight="1" x14ac:dyDescent="0.2">
      <c r="B53" s="530" t="s">
        <v>1220</v>
      </c>
      <c r="C53" s="531" t="s">
        <v>1205</v>
      </c>
      <c r="D53" s="530" t="s">
        <v>1220</v>
      </c>
      <c r="E53" s="531" t="s">
        <v>1206</v>
      </c>
      <c r="F53" s="523" t="s">
        <v>874</v>
      </c>
      <c r="G53" s="519"/>
      <c r="H53" s="520"/>
      <c r="I53" s="512"/>
      <c r="J53" s="513"/>
      <c r="K53" s="512"/>
      <c r="L53" s="514"/>
    </row>
    <row r="54" spans="2:12" ht="15" customHeight="1" x14ac:dyDescent="0.2">
      <c r="B54" s="504"/>
      <c r="C54" s="505"/>
      <c r="D54" s="504" t="s">
        <v>1223</v>
      </c>
      <c r="E54" s="505" t="s">
        <v>1192</v>
      </c>
      <c r="F54" s="503" t="s">
        <v>875</v>
      </c>
      <c r="G54" s="507" t="s">
        <v>375</v>
      </c>
      <c r="H54" s="508" t="s">
        <v>376</v>
      </c>
      <c r="I54" s="512"/>
      <c r="J54" s="513"/>
      <c r="K54" s="512"/>
      <c r="L54" s="514"/>
    </row>
    <row r="55" spans="2:12" ht="15" customHeight="1" x14ac:dyDescent="0.2">
      <c r="B55" s="510" t="s">
        <v>1223</v>
      </c>
      <c r="C55" s="511" t="s">
        <v>39</v>
      </c>
      <c r="D55" s="510"/>
      <c r="E55" s="511"/>
      <c r="F55" s="506" t="s">
        <v>376</v>
      </c>
      <c r="G55" s="512"/>
      <c r="H55" s="513"/>
      <c r="I55" s="512"/>
      <c r="J55" s="513"/>
      <c r="K55" s="512"/>
      <c r="L55" s="514"/>
    </row>
    <row r="56" spans="2:12" ht="15" customHeight="1" x14ac:dyDescent="0.2">
      <c r="B56" s="530" t="s">
        <v>1223</v>
      </c>
      <c r="C56" s="531" t="s">
        <v>228</v>
      </c>
      <c r="D56" s="530"/>
      <c r="E56" s="531"/>
      <c r="F56" s="523" t="s">
        <v>876</v>
      </c>
      <c r="G56" s="519"/>
      <c r="H56" s="520"/>
      <c r="I56" s="519"/>
      <c r="J56" s="520"/>
      <c r="K56" s="512"/>
      <c r="L56" s="514"/>
    </row>
    <row r="57" spans="2:12" ht="14.4" customHeight="1" x14ac:dyDescent="0.2">
      <c r="B57" s="504" t="s">
        <v>1224</v>
      </c>
      <c r="C57" s="505" t="s">
        <v>39</v>
      </c>
      <c r="D57" s="504"/>
      <c r="E57" s="505"/>
      <c r="F57" s="503" t="s">
        <v>1225</v>
      </c>
      <c r="G57" s="512" t="s">
        <v>377</v>
      </c>
      <c r="H57" s="498" t="s">
        <v>378</v>
      </c>
      <c r="I57" s="512" t="s">
        <v>752</v>
      </c>
      <c r="J57" s="498" t="s">
        <v>378</v>
      </c>
      <c r="K57" s="507" t="s">
        <v>40</v>
      </c>
      <c r="L57" s="509" t="s">
        <v>93</v>
      </c>
    </row>
    <row r="58" spans="2:12" ht="14.4" customHeight="1" x14ac:dyDescent="0.2">
      <c r="B58" s="510"/>
      <c r="C58" s="511"/>
      <c r="D58" s="510" t="s">
        <v>1224</v>
      </c>
      <c r="E58" s="511" t="s">
        <v>1180</v>
      </c>
      <c r="F58" s="506" t="s">
        <v>1226</v>
      </c>
      <c r="G58" s="512"/>
      <c r="I58" s="512"/>
      <c r="K58" s="512"/>
      <c r="L58" s="514"/>
    </row>
    <row r="59" spans="2:12" ht="14.4" customHeight="1" x14ac:dyDescent="0.2">
      <c r="B59" s="510"/>
      <c r="C59" s="511"/>
      <c r="D59" s="510" t="s">
        <v>1224</v>
      </c>
      <c r="E59" s="511" t="s">
        <v>1227</v>
      </c>
      <c r="F59" s="506" t="s">
        <v>877</v>
      </c>
      <c r="G59" s="512"/>
      <c r="I59" s="512"/>
      <c r="K59" s="512"/>
      <c r="L59" s="514"/>
    </row>
    <row r="60" spans="2:12" ht="14.4" customHeight="1" x14ac:dyDescent="0.2">
      <c r="B60" s="530"/>
      <c r="C60" s="531"/>
      <c r="D60" s="530" t="s">
        <v>377</v>
      </c>
      <c r="E60" s="531" t="s">
        <v>1228</v>
      </c>
      <c r="F60" s="523" t="s">
        <v>878</v>
      </c>
      <c r="G60" s="512"/>
      <c r="I60" s="512"/>
      <c r="K60" s="512"/>
      <c r="L60" s="514"/>
    </row>
    <row r="61" spans="2:12" ht="14.4" customHeight="1" x14ac:dyDescent="0.2">
      <c r="B61" s="504" t="s">
        <v>1229</v>
      </c>
      <c r="C61" s="505" t="s">
        <v>39</v>
      </c>
      <c r="D61" s="504" t="s">
        <v>1229</v>
      </c>
      <c r="E61" s="524" t="s">
        <v>747</v>
      </c>
      <c r="F61" s="503" t="s">
        <v>1230</v>
      </c>
      <c r="G61" s="507" t="s">
        <v>379</v>
      </c>
      <c r="H61" s="508" t="s">
        <v>380</v>
      </c>
      <c r="I61" s="507" t="s">
        <v>753</v>
      </c>
      <c r="J61" s="508" t="s">
        <v>716</v>
      </c>
      <c r="K61" s="512"/>
      <c r="L61" s="514"/>
    </row>
    <row r="62" spans="2:12" ht="14.4" customHeight="1" x14ac:dyDescent="0.2">
      <c r="B62" s="540" t="s">
        <v>1231</v>
      </c>
      <c r="C62" s="541" t="s">
        <v>1205</v>
      </c>
      <c r="D62" s="540" t="s">
        <v>1231</v>
      </c>
      <c r="E62" s="541" t="s">
        <v>1206</v>
      </c>
      <c r="F62" s="535" t="s">
        <v>1232</v>
      </c>
      <c r="G62" s="519"/>
      <c r="H62" s="520"/>
      <c r="I62" s="512"/>
      <c r="J62" s="513"/>
      <c r="K62" s="512"/>
      <c r="L62" s="514"/>
    </row>
    <row r="63" spans="2:12" ht="14.4" customHeight="1" x14ac:dyDescent="0.2">
      <c r="B63" s="510" t="s">
        <v>1233</v>
      </c>
      <c r="C63" s="511" t="s">
        <v>1234</v>
      </c>
      <c r="D63" s="510"/>
      <c r="E63" s="542"/>
      <c r="F63" s="506" t="s">
        <v>1235</v>
      </c>
      <c r="G63" s="507" t="s">
        <v>381</v>
      </c>
      <c r="H63" s="508" t="s">
        <v>382</v>
      </c>
      <c r="I63" s="512"/>
      <c r="J63" s="513"/>
      <c r="K63" s="512"/>
      <c r="L63" s="514"/>
    </row>
    <row r="64" spans="2:12" ht="14.4" customHeight="1" x14ac:dyDescent="0.2">
      <c r="B64" s="510"/>
      <c r="C64" s="511"/>
      <c r="D64" s="510" t="s">
        <v>381</v>
      </c>
      <c r="E64" s="542" t="s">
        <v>1196</v>
      </c>
      <c r="F64" s="506" t="s">
        <v>879</v>
      </c>
      <c r="G64" s="512"/>
      <c r="H64" s="513"/>
      <c r="I64" s="512"/>
      <c r="J64" s="513"/>
      <c r="K64" s="512"/>
      <c r="L64" s="514"/>
    </row>
    <row r="65" spans="2:12" ht="14.4" customHeight="1" x14ac:dyDescent="0.2">
      <c r="B65" s="510"/>
      <c r="C65" s="511"/>
      <c r="D65" s="510" t="s">
        <v>381</v>
      </c>
      <c r="E65" s="542" t="s">
        <v>1200</v>
      </c>
      <c r="F65" s="506" t="s">
        <v>880</v>
      </c>
      <c r="G65" s="512"/>
      <c r="H65" s="513"/>
      <c r="I65" s="512"/>
      <c r="J65" s="513"/>
      <c r="K65" s="512"/>
      <c r="L65" s="514"/>
    </row>
    <row r="66" spans="2:12" ht="14.4" customHeight="1" x14ac:dyDescent="0.2">
      <c r="B66" s="510"/>
      <c r="C66" s="511"/>
      <c r="D66" s="510" t="s">
        <v>381</v>
      </c>
      <c r="E66" s="542" t="s">
        <v>1201</v>
      </c>
      <c r="F66" s="506" t="s">
        <v>881</v>
      </c>
      <c r="G66" s="512"/>
      <c r="H66" s="513"/>
      <c r="I66" s="512"/>
      <c r="J66" s="513"/>
      <c r="K66" s="512"/>
      <c r="L66" s="514"/>
    </row>
    <row r="67" spans="2:12" ht="14.4" customHeight="1" x14ac:dyDescent="0.2">
      <c r="B67" s="510"/>
      <c r="C67" s="511"/>
      <c r="D67" s="510" t="s">
        <v>381</v>
      </c>
      <c r="E67" s="542" t="s">
        <v>1236</v>
      </c>
      <c r="F67" s="506" t="s">
        <v>1237</v>
      </c>
      <c r="G67" s="512"/>
      <c r="H67" s="513"/>
      <c r="I67" s="512"/>
      <c r="J67" s="513"/>
      <c r="K67" s="512"/>
      <c r="L67" s="514"/>
    </row>
    <row r="68" spans="2:12" ht="14.4" customHeight="1" x14ac:dyDescent="0.2">
      <c r="B68" s="530"/>
      <c r="C68" s="543"/>
      <c r="D68" s="510" t="s">
        <v>381</v>
      </c>
      <c r="E68" s="543" t="s">
        <v>1197</v>
      </c>
      <c r="F68" s="523" t="s">
        <v>1238</v>
      </c>
      <c r="G68" s="519"/>
      <c r="H68" s="520"/>
      <c r="I68" s="519"/>
      <c r="J68" s="520"/>
      <c r="K68" s="519"/>
      <c r="L68" s="536"/>
    </row>
    <row r="69" spans="2:12" ht="14.4" customHeight="1" x14ac:dyDescent="0.2">
      <c r="B69" s="504" t="s">
        <v>383</v>
      </c>
      <c r="C69" s="505" t="s">
        <v>39</v>
      </c>
      <c r="D69" s="504"/>
      <c r="E69" s="505"/>
      <c r="F69" s="503" t="s">
        <v>1239</v>
      </c>
      <c r="G69" s="507" t="s">
        <v>383</v>
      </c>
      <c r="H69" s="508" t="s">
        <v>384</v>
      </c>
      <c r="I69" s="512" t="s">
        <v>754</v>
      </c>
      <c r="J69" s="498" t="s">
        <v>717</v>
      </c>
      <c r="K69" s="512" t="s">
        <v>41</v>
      </c>
      <c r="L69" s="514" t="s">
        <v>1240</v>
      </c>
    </row>
    <row r="70" spans="2:12" ht="14.4" customHeight="1" x14ac:dyDescent="0.2">
      <c r="B70" s="510"/>
      <c r="C70" s="511"/>
      <c r="D70" s="510" t="s">
        <v>383</v>
      </c>
      <c r="E70" s="511" t="s">
        <v>747</v>
      </c>
      <c r="F70" s="506" t="s">
        <v>1241</v>
      </c>
      <c r="G70" s="512"/>
      <c r="H70" s="513"/>
      <c r="I70" s="512"/>
      <c r="K70" s="512"/>
      <c r="L70" s="514"/>
    </row>
    <row r="71" spans="2:12" ht="14.4" customHeight="1" x14ac:dyDescent="0.2">
      <c r="B71" s="510"/>
      <c r="C71" s="511"/>
      <c r="D71" s="510" t="s">
        <v>383</v>
      </c>
      <c r="E71" s="511" t="s">
        <v>748</v>
      </c>
      <c r="F71" s="506" t="s">
        <v>1242</v>
      </c>
      <c r="G71" s="512"/>
      <c r="H71" s="513"/>
      <c r="I71" s="512"/>
      <c r="K71" s="512"/>
      <c r="L71" s="514"/>
    </row>
    <row r="72" spans="2:12" ht="14.4" customHeight="1" x14ac:dyDescent="0.2">
      <c r="B72" s="510"/>
      <c r="C72" s="511"/>
      <c r="D72" s="510" t="s">
        <v>383</v>
      </c>
      <c r="E72" s="511" t="s">
        <v>749</v>
      </c>
      <c r="F72" s="506" t="s">
        <v>882</v>
      </c>
      <c r="G72" s="512"/>
      <c r="H72" s="513"/>
      <c r="I72" s="512"/>
      <c r="K72" s="512"/>
      <c r="L72" s="514"/>
    </row>
    <row r="73" spans="2:12" ht="14.4" customHeight="1" x14ac:dyDescent="0.2">
      <c r="B73" s="510"/>
      <c r="C73" s="511"/>
      <c r="D73" s="510" t="s">
        <v>383</v>
      </c>
      <c r="E73" s="511" t="s">
        <v>1243</v>
      </c>
      <c r="F73" s="506" t="s">
        <v>1244</v>
      </c>
      <c r="G73" s="512"/>
      <c r="H73" s="513"/>
      <c r="I73" s="512"/>
      <c r="K73" s="512"/>
      <c r="L73" s="514"/>
    </row>
    <row r="74" spans="2:12" ht="14.4" customHeight="1" x14ac:dyDescent="0.2">
      <c r="B74" s="510"/>
      <c r="C74" s="511"/>
      <c r="D74" s="510" t="s">
        <v>383</v>
      </c>
      <c r="E74" s="511" t="s">
        <v>750</v>
      </c>
      <c r="F74" s="506" t="s">
        <v>1245</v>
      </c>
      <c r="G74" s="512"/>
      <c r="H74" s="513"/>
      <c r="I74" s="512"/>
      <c r="K74" s="512"/>
      <c r="L74" s="514"/>
    </row>
    <row r="75" spans="2:12" ht="14.4" customHeight="1" x14ac:dyDescent="0.2">
      <c r="B75" s="516" t="s">
        <v>1246</v>
      </c>
      <c r="C75" s="517" t="s">
        <v>1247</v>
      </c>
      <c r="D75" s="516"/>
      <c r="E75" s="517"/>
      <c r="F75" s="518" t="s">
        <v>883</v>
      </c>
      <c r="G75" s="512"/>
      <c r="H75" s="513"/>
      <c r="I75" s="512"/>
      <c r="K75" s="512"/>
      <c r="L75" s="514"/>
    </row>
    <row r="76" spans="2:12" ht="14.4" customHeight="1" x14ac:dyDescent="0.2">
      <c r="B76" s="510"/>
      <c r="C76" s="511"/>
      <c r="D76" s="510" t="s">
        <v>1246</v>
      </c>
      <c r="E76" s="511" t="s">
        <v>1248</v>
      </c>
      <c r="F76" s="506" t="s">
        <v>1249</v>
      </c>
      <c r="G76" s="512"/>
      <c r="H76" s="513"/>
      <c r="I76" s="512"/>
      <c r="K76" s="512"/>
      <c r="L76" s="514"/>
    </row>
    <row r="77" spans="2:12" ht="14.4" customHeight="1" x14ac:dyDescent="0.2">
      <c r="B77" s="510"/>
      <c r="C77" s="511"/>
      <c r="D77" s="510" t="s">
        <v>1246</v>
      </c>
      <c r="E77" s="511" t="s">
        <v>1250</v>
      </c>
      <c r="F77" s="506" t="s">
        <v>884</v>
      </c>
      <c r="G77" s="512"/>
      <c r="H77" s="513"/>
      <c r="I77" s="512"/>
      <c r="K77" s="512"/>
      <c r="L77" s="514"/>
    </row>
    <row r="78" spans="2:12" ht="14.4" customHeight="1" x14ac:dyDescent="0.2">
      <c r="B78" s="516" t="s">
        <v>383</v>
      </c>
      <c r="C78" s="517" t="s">
        <v>1251</v>
      </c>
      <c r="D78" s="516" t="s">
        <v>383</v>
      </c>
      <c r="E78" s="517" t="s">
        <v>1213</v>
      </c>
      <c r="F78" s="518" t="s">
        <v>885</v>
      </c>
      <c r="G78" s="519"/>
      <c r="H78" s="520"/>
      <c r="I78" s="512"/>
      <c r="K78" s="512"/>
      <c r="L78" s="514"/>
    </row>
    <row r="79" spans="2:12" ht="14.4" customHeight="1" x14ac:dyDescent="0.2">
      <c r="B79" s="527" t="s">
        <v>1252</v>
      </c>
      <c r="C79" s="528" t="s">
        <v>39</v>
      </c>
      <c r="D79" s="527" t="s">
        <v>385</v>
      </c>
      <c r="E79" s="528" t="s">
        <v>747</v>
      </c>
      <c r="F79" s="529" t="s">
        <v>886</v>
      </c>
      <c r="G79" s="507" t="s">
        <v>385</v>
      </c>
      <c r="H79" s="508" t="s">
        <v>386</v>
      </c>
      <c r="I79" s="512"/>
      <c r="K79" s="512"/>
      <c r="L79" s="514"/>
    </row>
    <row r="80" spans="2:12" ht="14.4" customHeight="1" x14ac:dyDescent="0.2">
      <c r="B80" s="532" t="s">
        <v>1252</v>
      </c>
      <c r="C80" s="533" t="s">
        <v>228</v>
      </c>
      <c r="D80" s="532" t="s">
        <v>385</v>
      </c>
      <c r="E80" s="533" t="s">
        <v>1185</v>
      </c>
      <c r="F80" s="534" t="s">
        <v>887</v>
      </c>
      <c r="G80" s="512"/>
      <c r="H80" s="513"/>
      <c r="I80" s="512"/>
      <c r="K80" s="512"/>
      <c r="L80" s="514"/>
    </row>
    <row r="81" spans="2:12" ht="14.4" customHeight="1" x14ac:dyDescent="0.2">
      <c r="B81" s="532" t="s">
        <v>385</v>
      </c>
      <c r="C81" s="533" t="s">
        <v>230</v>
      </c>
      <c r="D81" s="532" t="s">
        <v>385</v>
      </c>
      <c r="E81" s="533" t="s">
        <v>1199</v>
      </c>
      <c r="F81" s="534" t="s">
        <v>888</v>
      </c>
      <c r="G81" s="512"/>
      <c r="H81" s="513"/>
      <c r="I81" s="512"/>
      <c r="K81" s="512"/>
      <c r="L81" s="514"/>
    </row>
    <row r="82" spans="2:12" ht="15" customHeight="1" x14ac:dyDescent="0.2">
      <c r="B82" s="510" t="s">
        <v>385</v>
      </c>
      <c r="C82" s="511" t="s">
        <v>1253</v>
      </c>
      <c r="D82" s="510" t="s">
        <v>385</v>
      </c>
      <c r="E82" s="511" t="s">
        <v>1254</v>
      </c>
      <c r="F82" s="534" t="s">
        <v>889</v>
      </c>
      <c r="G82" s="512"/>
      <c r="H82" s="513"/>
      <c r="I82" s="512"/>
      <c r="K82" s="512"/>
      <c r="L82" s="514"/>
    </row>
    <row r="83" spans="2:12" ht="15" customHeight="1" x14ac:dyDescent="0.2">
      <c r="B83" s="540" t="s">
        <v>385</v>
      </c>
      <c r="C83" s="541" t="s">
        <v>1195</v>
      </c>
      <c r="D83" s="540" t="s">
        <v>385</v>
      </c>
      <c r="E83" s="541" t="s">
        <v>1197</v>
      </c>
      <c r="F83" s="535" t="s">
        <v>1255</v>
      </c>
      <c r="G83" s="519"/>
      <c r="H83" s="520"/>
      <c r="I83" s="519"/>
      <c r="J83" s="544"/>
      <c r="K83" s="519"/>
      <c r="L83" s="536"/>
    </row>
    <row r="84" spans="2:12" ht="15" customHeight="1" x14ac:dyDescent="0.2">
      <c r="B84" s="510" t="s">
        <v>1256</v>
      </c>
      <c r="C84" s="511" t="s">
        <v>39</v>
      </c>
      <c r="D84" s="510"/>
      <c r="E84" s="511"/>
      <c r="F84" s="506" t="s">
        <v>890</v>
      </c>
      <c r="G84" s="512" t="s">
        <v>387</v>
      </c>
      <c r="H84" s="513" t="s">
        <v>388</v>
      </c>
      <c r="I84" s="512">
        <v>111</v>
      </c>
      <c r="J84" s="498" t="s">
        <v>1257</v>
      </c>
      <c r="K84" s="512">
        <v>11</v>
      </c>
      <c r="L84" s="514" t="s">
        <v>1258</v>
      </c>
    </row>
    <row r="85" spans="2:12" ht="15" customHeight="1" x14ac:dyDescent="0.2">
      <c r="B85" s="510"/>
      <c r="C85" s="511"/>
      <c r="D85" s="510" t="s">
        <v>387</v>
      </c>
      <c r="E85" s="511" t="s">
        <v>747</v>
      </c>
      <c r="F85" s="506" t="s">
        <v>891</v>
      </c>
      <c r="G85" s="512"/>
      <c r="H85" s="513"/>
      <c r="I85" s="512"/>
      <c r="K85" s="512"/>
      <c r="L85" s="514"/>
    </row>
    <row r="86" spans="2:12" ht="15" customHeight="1" x14ac:dyDescent="0.2">
      <c r="B86" s="521"/>
      <c r="C86" s="522"/>
      <c r="D86" s="521" t="s">
        <v>387</v>
      </c>
      <c r="E86" s="522" t="s">
        <v>1204</v>
      </c>
      <c r="F86" s="515" t="s">
        <v>892</v>
      </c>
      <c r="G86" s="512"/>
      <c r="H86" s="513"/>
      <c r="I86" s="512"/>
      <c r="K86" s="512"/>
      <c r="L86" s="514"/>
    </row>
    <row r="87" spans="2:12" ht="15" customHeight="1" x14ac:dyDescent="0.2">
      <c r="B87" s="510" t="s">
        <v>387</v>
      </c>
      <c r="C87" s="511" t="s">
        <v>228</v>
      </c>
      <c r="D87" s="510"/>
      <c r="E87" s="511"/>
      <c r="F87" s="518" t="s">
        <v>893</v>
      </c>
      <c r="G87" s="512"/>
      <c r="H87" s="513"/>
      <c r="I87" s="512"/>
      <c r="K87" s="512"/>
      <c r="L87" s="514"/>
    </row>
    <row r="88" spans="2:12" ht="15" customHeight="1" x14ac:dyDescent="0.2">
      <c r="B88" s="510"/>
      <c r="C88" s="511"/>
      <c r="D88" s="510" t="s">
        <v>387</v>
      </c>
      <c r="E88" s="511" t="s">
        <v>1185</v>
      </c>
      <c r="F88" s="506" t="s">
        <v>894</v>
      </c>
      <c r="G88" s="512"/>
      <c r="H88" s="513"/>
      <c r="I88" s="512"/>
      <c r="K88" s="512"/>
      <c r="L88" s="514"/>
    </row>
    <row r="89" spans="2:12" ht="15" customHeight="1" x14ac:dyDescent="0.2">
      <c r="B89" s="530"/>
      <c r="C89" s="531"/>
      <c r="D89" s="530" t="s">
        <v>387</v>
      </c>
      <c r="E89" s="531" t="s">
        <v>1191</v>
      </c>
      <c r="F89" s="523" t="s">
        <v>895</v>
      </c>
      <c r="G89" s="519"/>
      <c r="H89" s="520"/>
      <c r="I89" s="512"/>
      <c r="K89" s="512"/>
      <c r="L89" s="514"/>
    </row>
    <row r="90" spans="2:12" ht="15" customHeight="1" x14ac:dyDescent="0.2">
      <c r="B90" s="527" t="s">
        <v>1259</v>
      </c>
      <c r="C90" s="528" t="s">
        <v>39</v>
      </c>
      <c r="D90" s="527" t="s">
        <v>389</v>
      </c>
      <c r="E90" s="528" t="s">
        <v>747</v>
      </c>
      <c r="F90" s="529" t="s">
        <v>896</v>
      </c>
      <c r="G90" s="507" t="s">
        <v>389</v>
      </c>
      <c r="H90" s="508" t="s">
        <v>390</v>
      </c>
      <c r="I90" s="512"/>
      <c r="K90" s="512"/>
      <c r="L90" s="514"/>
    </row>
    <row r="91" spans="2:12" ht="15" customHeight="1" x14ac:dyDescent="0.2">
      <c r="B91" s="532" t="s">
        <v>389</v>
      </c>
      <c r="C91" s="533" t="s">
        <v>228</v>
      </c>
      <c r="D91" s="532" t="s">
        <v>389</v>
      </c>
      <c r="E91" s="533" t="s">
        <v>1185</v>
      </c>
      <c r="F91" s="534" t="s">
        <v>897</v>
      </c>
      <c r="G91" s="512"/>
      <c r="H91" s="513"/>
      <c r="I91" s="512"/>
      <c r="K91" s="512"/>
      <c r="L91" s="514"/>
    </row>
    <row r="92" spans="2:12" ht="15" customHeight="1" x14ac:dyDescent="0.2">
      <c r="B92" s="530" t="s">
        <v>389</v>
      </c>
      <c r="C92" s="531" t="s">
        <v>230</v>
      </c>
      <c r="D92" s="530" t="s">
        <v>389</v>
      </c>
      <c r="E92" s="531" t="s">
        <v>1199</v>
      </c>
      <c r="F92" s="535" t="s">
        <v>898</v>
      </c>
      <c r="G92" s="519"/>
      <c r="H92" s="520"/>
      <c r="I92" s="512"/>
      <c r="K92" s="512"/>
      <c r="L92" s="514"/>
    </row>
    <row r="93" spans="2:12" x14ac:dyDescent="0.2">
      <c r="B93" s="530" t="s">
        <v>1260</v>
      </c>
      <c r="C93" s="531" t="s">
        <v>39</v>
      </c>
      <c r="D93" s="530" t="s">
        <v>1260</v>
      </c>
      <c r="E93" s="531" t="s">
        <v>747</v>
      </c>
      <c r="F93" s="536" t="s">
        <v>1261</v>
      </c>
      <c r="G93" s="525" t="s">
        <v>391</v>
      </c>
      <c r="H93" s="526" t="s">
        <v>392</v>
      </c>
      <c r="I93" s="512"/>
      <c r="K93" s="512"/>
      <c r="L93" s="514"/>
    </row>
    <row r="94" spans="2:12" ht="15" customHeight="1" x14ac:dyDescent="0.2">
      <c r="B94" s="510" t="s">
        <v>1262</v>
      </c>
      <c r="C94" s="511" t="s">
        <v>39</v>
      </c>
      <c r="D94" s="510"/>
      <c r="E94" s="511"/>
      <c r="F94" s="506" t="s">
        <v>1263</v>
      </c>
      <c r="G94" s="507" t="s">
        <v>393</v>
      </c>
      <c r="H94" s="508" t="s">
        <v>394</v>
      </c>
      <c r="I94" s="512"/>
      <c r="K94" s="512"/>
      <c r="L94" s="514"/>
    </row>
    <row r="95" spans="2:12" ht="15" customHeight="1" x14ac:dyDescent="0.2">
      <c r="B95" s="510"/>
      <c r="C95" s="511"/>
      <c r="D95" s="510" t="s">
        <v>1262</v>
      </c>
      <c r="E95" s="511" t="s">
        <v>747</v>
      </c>
      <c r="F95" s="506" t="s">
        <v>899</v>
      </c>
      <c r="G95" s="512"/>
      <c r="H95" s="513"/>
      <c r="I95" s="512"/>
      <c r="K95" s="512"/>
      <c r="L95" s="514"/>
    </row>
    <row r="96" spans="2:12" ht="15" customHeight="1" x14ac:dyDescent="0.2">
      <c r="B96" s="521"/>
      <c r="C96" s="522"/>
      <c r="D96" s="521" t="s">
        <v>1262</v>
      </c>
      <c r="E96" s="522" t="s">
        <v>1204</v>
      </c>
      <c r="F96" s="515" t="s">
        <v>900</v>
      </c>
      <c r="G96" s="512"/>
      <c r="H96" s="513"/>
      <c r="I96" s="512"/>
      <c r="K96" s="512"/>
      <c r="L96" s="514"/>
    </row>
    <row r="97" spans="2:12" ht="15" customHeight="1" x14ac:dyDescent="0.2">
      <c r="B97" s="532" t="s">
        <v>393</v>
      </c>
      <c r="C97" s="533" t="s">
        <v>228</v>
      </c>
      <c r="D97" s="532" t="s">
        <v>1262</v>
      </c>
      <c r="E97" s="533" t="s">
        <v>1185</v>
      </c>
      <c r="F97" s="534" t="s">
        <v>901</v>
      </c>
      <c r="G97" s="512"/>
      <c r="H97" s="513"/>
      <c r="I97" s="512"/>
      <c r="K97" s="512"/>
      <c r="L97" s="514"/>
    </row>
    <row r="98" spans="2:12" ht="15" customHeight="1" x14ac:dyDescent="0.2">
      <c r="B98" s="532" t="s">
        <v>393</v>
      </c>
      <c r="C98" s="533" t="s">
        <v>230</v>
      </c>
      <c r="D98" s="532" t="s">
        <v>1262</v>
      </c>
      <c r="E98" s="533" t="s">
        <v>1199</v>
      </c>
      <c r="F98" s="534" t="s">
        <v>902</v>
      </c>
      <c r="G98" s="512"/>
      <c r="H98" s="513"/>
      <c r="I98" s="512"/>
      <c r="K98" s="512"/>
      <c r="L98" s="514"/>
    </row>
    <row r="99" spans="2:12" ht="15" customHeight="1" x14ac:dyDescent="0.2">
      <c r="B99" s="510" t="s">
        <v>393</v>
      </c>
      <c r="C99" s="511" t="s">
        <v>1253</v>
      </c>
      <c r="D99" s="510"/>
      <c r="E99" s="511"/>
      <c r="F99" s="518" t="s">
        <v>1264</v>
      </c>
      <c r="G99" s="512"/>
      <c r="H99" s="513"/>
      <c r="I99" s="512"/>
      <c r="K99" s="512"/>
      <c r="L99" s="514"/>
    </row>
    <row r="100" spans="2:12" ht="15" customHeight="1" x14ac:dyDescent="0.2">
      <c r="B100" s="510"/>
      <c r="C100" s="511"/>
      <c r="D100" s="510" t="s">
        <v>393</v>
      </c>
      <c r="E100" s="511" t="s">
        <v>1254</v>
      </c>
      <c r="F100" s="506" t="s">
        <v>903</v>
      </c>
      <c r="G100" s="512"/>
      <c r="H100" s="513"/>
      <c r="I100" s="512"/>
      <c r="K100" s="512"/>
      <c r="L100" s="514"/>
    </row>
    <row r="101" spans="2:12" ht="15" customHeight="1" x14ac:dyDescent="0.2">
      <c r="B101" s="510"/>
      <c r="C101" s="511"/>
      <c r="D101" s="510" t="s">
        <v>393</v>
      </c>
      <c r="E101" s="511" t="s">
        <v>1265</v>
      </c>
      <c r="F101" s="506" t="s">
        <v>1266</v>
      </c>
      <c r="G101" s="512"/>
      <c r="H101" s="513"/>
      <c r="I101" s="512"/>
      <c r="K101" s="512"/>
      <c r="L101" s="514"/>
    </row>
    <row r="102" spans="2:12" ht="15" customHeight="1" x14ac:dyDescent="0.2">
      <c r="B102" s="510"/>
      <c r="C102" s="511"/>
      <c r="D102" s="510" t="s">
        <v>393</v>
      </c>
      <c r="E102" s="511" t="s">
        <v>1267</v>
      </c>
      <c r="F102" s="506" t="s">
        <v>904</v>
      </c>
      <c r="G102" s="512"/>
      <c r="H102" s="513"/>
      <c r="I102" s="512"/>
      <c r="K102" s="512"/>
      <c r="L102" s="514"/>
    </row>
    <row r="103" spans="2:12" ht="15" customHeight="1" x14ac:dyDescent="0.2">
      <c r="B103" s="521"/>
      <c r="C103" s="522"/>
      <c r="D103" s="521" t="s">
        <v>393</v>
      </c>
      <c r="E103" s="522" t="s">
        <v>1268</v>
      </c>
      <c r="F103" s="506" t="s">
        <v>905</v>
      </c>
      <c r="G103" s="512"/>
      <c r="H103" s="513"/>
      <c r="I103" s="512"/>
      <c r="K103" s="512"/>
      <c r="L103" s="514"/>
    </row>
    <row r="104" spans="2:12" ht="15" customHeight="1" x14ac:dyDescent="0.2">
      <c r="B104" s="530" t="s">
        <v>393</v>
      </c>
      <c r="C104" s="531" t="s">
        <v>1269</v>
      </c>
      <c r="D104" s="530" t="s">
        <v>393</v>
      </c>
      <c r="E104" s="531" t="s">
        <v>1270</v>
      </c>
      <c r="F104" s="535" t="s">
        <v>906</v>
      </c>
      <c r="G104" s="519"/>
      <c r="H104" s="520"/>
      <c r="I104" s="512"/>
      <c r="K104" s="512"/>
      <c r="L104" s="514"/>
    </row>
    <row r="105" spans="2:12" ht="15" customHeight="1" x14ac:dyDescent="0.2">
      <c r="B105" s="527" t="s">
        <v>395</v>
      </c>
      <c r="C105" s="528" t="s">
        <v>39</v>
      </c>
      <c r="D105" s="527" t="s">
        <v>395</v>
      </c>
      <c r="E105" s="528" t="s">
        <v>747</v>
      </c>
      <c r="F105" s="529" t="s">
        <v>907</v>
      </c>
      <c r="G105" s="512" t="s">
        <v>395</v>
      </c>
      <c r="H105" s="498" t="s">
        <v>396</v>
      </c>
      <c r="I105" s="512"/>
      <c r="K105" s="512"/>
      <c r="L105" s="514"/>
    </row>
    <row r="106" spans="2:12" ht="15" customHeight="1" x14ac:dyDescent="0.2">
      <c r="B106" s="532" t="s">
        <v>395</v>
      </c>
      <c r="C106" s="533" t="s">
        <v>228</v>
      </c>
      <c r="D106" s="532" t="s">
        <v>395</v>
      </c>
      <c r="E106" s="533" t="s">
        <v>1185</v>
      </c>
      <c r="F106" s="534" t="s">
        <v>908</v>
      </c>
      <c r="G106" s="512"/>
      <c r="I106" s="512"/>
      <c r="K106" s="512"/>
      <c r="L106" s="514"/>
    </row>
    <row r="107" spans="2:12" ht="15" customHeight="1" x14ac:dyDescent="0.2">
      <c r="B107" s="532" t="s">
        <v>395</v>
      </c>
      <c r="C107" s="533" t="s">
        <v>230</v>
      </c>
      <c r="D107" s="532" t="s">
        <v>395</v>
      </c>
      <c r="E107" s="533" t="s">
        <v>1199</v>
      </c>
      <c r="F107" s="534" t="s">
        <v>909</v>
      </c>
      <c r="G107" s="512"/>
      <c r="I107" s="512"/>
      <c r="K107" s="512"/>
      <c r="L107" s="514"/>
    </row>
    <row r="108" spans="2:12" x14ac:dyDescent="0.2">
      <c r="B108" s="530" t="s">
        <v>395</v>
      </c>
      <c r="C108" s="531" t="s">
        <v>1195</v>
      </c>
      <c r="D108" s="530" t="s">
        <v>395</v>
      </c>
      <c r="E108" s="531" t="s">
        <v>1197</v>
      </c>
      <c r="F108" s="535" t="s">
        <v>396</v>
      </c>
      <c r="G108" s="512"/>
      <c r="I108" s="512"/>
      <c r="K108" s="512"/>
      <c r="L108" s="514"/>
    </row>
    <row r="109" spans="2:12" ht="15" customHeight="1" x14ac:dyDescent="0.2">
      <c r="B109" s="527" t="s">
        <v>397</v>
      </c>
      <c r="C109" s="528" t="s">
        <v>39</v>
      </c>
      <c r="D109" s="527" t="s">
        <v>397</v>
      </c>
      <c r="E109" s="528" t="s">
        <v>747</v>
      </c>
      <c r="F109" s="529" t="s">
        <v>910</v>
      </c>
      <c r="G109" s="507" t="s">
        <v>397</v>
      </c>
      <c r="H109" s="508" t="s">
        <v>398</v>
      </c>
      <c r="I109" s="507" t="s">
        <v>755</v>
      </c>
      <c r="J109" s="508" t="s">
        <v>718</v>
      </c>
      <c r="K109" s="512"/>
      <c r="L109" s="514"/>
    </row>
    <row r="110" spans="2:12" ht="15" customHeight="1" x14ac:dyDescent="0.2">
      <c r="B110" s="510" t="s">
        <v>397</v>
      </c>
      <c r="C110" s="511" t="s">
        <v>228</v>
      </c>
      <c r="D110" s="510" t="s">
        <v>397</v>
      </c>
      <c r="E110" s="511" t="s">
        <v>1185</v>
      </c>
      <c r="F110" s="534" t="s">
        <v>1271</v>
      </c>
      <c r="G110" s="512"/>
      <c r="H110" s="513"/>
      <c r="I110" s="512"/>
      <c r="J110" s="513"/>
      <c r="K110" s="512"/>
      <c r="L110" s="514"/>
    </row>
    <row r="111" spans="2:12" ht="15" customHeight="1" x14ac:dyDescent="0.2">
      <c r="B111" s="532" t="s">
        <v>397</v>
      </c>
      <c r="C111" s="533" t="s">
        <v>1272</v>
      </c>
      <c r="D111" s="532" t="s">
        <v>397</v>
      </c>
      <c r="E111" s="533" t="s">
        <v>1273</v>
      </c>
      <c r="F111" s="534" t="s">
        <v>1274</v>
      </c>
      <c r="G111" s="512"/>
      <c r="H111" s="513"/>
      <c r="I111" s="512"/>
      <c r="J111" s="513"/>
      <c r="K111" s="512"/>
      <c r="L111" s="514"/>
    </row>
    <row r="112" spans="2:12" ht="15" customHeight="1" x14ac:dyDescent="0.2">
      <c r="B112" s="530" t="s">
        <v>397</v>
      </c>
      <c r="C112" s="531" t="s">
        <v>1195</v>
      </c>
      <c r="D112" s="530" t="s">
        <v>397</v>
      </c>
      <c r="E112" s="531" t="s">
        <v>1197</v>
      </c>
      <c r="F112" s="535" t="s">
        <v>911</v>
      </c>
      <c r="G112" s="519"/>
      <c r="H112" s="520"/>
      <c r="I112" s="512"/>
      <c r="J112" s="513"/>
      <c r="K112" s="512"/>
      <c r="L112" s="514"/>
    </row>
    <row r="113" spans="2:12" ht="15" customHeight="1" x14ac:dyDescent="0.2">
      <c r="B113" s="527" t="s">
        <v>399</v>
      </c>
      <c r="C113" s="528" t="s">
        <v>39</v>
      </c>
      <c r="D113" s="527" t="s">
        <v>399</v>
      </c>
      <c r="E113" s="528" t="s">
        <v>747</v>
      </c>
      <c r="F113" s="529" t="s">
        <v>912</v>
      </c>
      <c r="G113" s="507" t="s">
        <v>399</v>
      </c>
      <c r="H113" s="508" t="s">
        <v>400</v>
      </c>
      <c r="I113" s="512"/>
      <c r="J113" s="513"/>
      <c r="K113" s="512"/>
      <c r="L113" s="514"/>
    </row>
    <row r="114" spans="2:12" ht="15" customHeight="1" x14ac:dyDescent="0.2">
      <c r="B114" s="532" t="s">
        <v>399</v>
      </c>
      <c r="C114" s="533" t="s">
        <v>228</v>
      </c>
      <c r="D114" s="532" t="s">
        <v>399</v>
      </c>
      <c r="E114" s="533" t="s">
        <v>1206</v>
      </c>
      <c r="F114" s="534" t="s">
        <v>913</v>
      </c>
      <c r="G114" s="512"/>
      <c r="H114" s="513"/>
      <c r="I114" s="512"/>
      <c r="J114" s="513"/>
      <c r="K114" s="512"/>
      <c r="L114" s="514"/>
    </row>
    <row r="115" spans="2:12" ht="15" customHeight="1" x14ac:dyDescent="0.2">
      <c r="B115" s="530" t="s">
        <v>399</v>
      </c>
      <c r="C115" s="531" t="s">
        <v>230</v>
      </c>
      <c r="D115" s="530" t="s">
        <v>399</v>
      </c>
      <c r="E115" s="531" t="s">
        <v>1199</v>
      </c>
      <c r="F115" s="535" t="s">
        <v>914</v>
      </c>
      <c r="G115" s="519"/>
      <c r="H115" s="520"/>
      <c r="I115" s="519"/>
      <c r="J115" s="520"/>
      <c r="K115" s="512"/>
      <c r="L115" s="514"/>
    </row>
    <row r="116" spans="2:12" ht="15" customHeight="1" x14ac:dyDescent="0.2">
      <c r="B116" s="527" t="s">
        <v>401</v>
      </c>
      <c r="C116" s="528" t="s">
        <v>39</v>
      </c>
      <c r="D116" s="527" t="s">
        <v>401</v>
      </c>
      <c r="E116" s="528" t="s">
        <v>747</v>
      </c>
      <c r="F116" s="529" t="s">
        <v>915</v>
      </c>
      <c r="G116" s="507" t="s">
        <v>401</v>
      </c>
      <c r="H116" s="819" t="s">
        <v>402</v>
      </c>
      <c r="I116" s="512" t="s">
        <v>756</v>
      </c>
      <c r="J116" s="819" t="s">
        <v>402</v>
      </c>
      <c r="K116" s="512"/>
      <c r="L116" s="514"/>
    </row>
    <row r="117" spans="2:12" ht="15" customHeight="1" x14ac:dyDescent="0.2">
      <c r="B117" s="530" t="s">
        <v>401</v>
      </c>
      <c r="C117" s="531" t="s">
        <v>228</v>
      </c>
      <c r="D117" s="530" t="s">
        <v>401</v>
      </c>
      <c r="E117" s="531" t="s">
        <v>1185</v>
      </c>
      <c r="F117" s="535" t="s">
        <v>1275</v>
      </c>
      <c r="G117" s="519"/>
      <c r="H117" s="824"/>
      <c r="I117" s="512"/>
      <c r="J117" s="820"/>
      <c r="K117" s="512"/>
      <c r="L117" s="514"/>
    </row>
    <row r="118" spans="2:12" ht="15" customHeight="1" x14ac:dyDescent="0.2">
      <c r="B118" s="537" t="s">
        <v>403</v>
      </c>
      <c r="C118" s="538" t="s">
        <v>39</v>
      </c>
      <c r="D118" s="537" t="s">
        <v>403</v>
      </c>
      <c r="E118" s="538" t="s">
        <v>747</v>
      </c>
      <c r="F118" s="506" t="s">
        <v>404</v>
      </c>
      <c r="G118" s="525" t="s">
        <v>403</v>
      </c>
      <c r="H118" s="526" t="s">
        <v>404</v>
      </c>
      <c r="I118" s="525" t="s">
        <v>757</v>
      </c>
      <c r="J118" s="526" t="s">
        <v>404</v>
      </c>
      <c r="K118" s="512"/>
      <c r="L118" s="514"/>
    </row>
    <row r="119" spans="2:12" ht="15" customHeight="1" x14ac:dyDescent="0.2">
      <c r="B119" s="530" t="s">
        <v>1276</v>
      </c>
      <c r="C119" s="531" t="s">
        <v>39</v>
      </c>
      <c r="D119" s="530" t="s">
        <v>405</v>
      </c>
      <c r="E119" s="531" t="s">
        <v>747</v>
      </c>
      <c r="F119" s="500" t="s">
        <v>1277</v>
      </c>
      <c r="G119" s="525" t="s">
        <v>405</v>
      </c>
      <c r="H119" s="526" t="s">
        <v>1278</v>
      </c>
      <c r="I119" s="507" t="s">
        <v>758</v>
      </c>
      <c r="J119" s="508" t="s">
        <v>719</v>
      </c>
      <c r="K119" s="507" t="s">
        <v>42</v>
      </c>
      <c r="L119" s="509" t="s">
        <v>95</v>
      </c>
    </row>
    <row r="120" spans="2:12" ht="15" customHeight="1" x14ac:dyDescent="0.2">
      <c r="B120" s="527" t="s">
        <v>407</v>
      </c>
      <c r="C120" s="528" t="s">
        <v>39</v>
      </c>
      <c r="D120" s="527" t="s">
        <v>407</v>
      </c>
      <c r="E120" s="528" t="s">
        <v>747</v>
      </c>
      <c r="F120" s="529" t="s">
        <v>1279</v>
      </c>
      <c r="G120" s="507" t="s">
        <v>407</v>
      </c>
      <c r="H120" s="508" t="s">
        <v>408</v>
      </c>
      <c r="I120" s="512"/>
      <c r="J120" s="513"/>
      <c r="K120" s="512"/>
      <c r="L120" s="514"/>
    </row>
    <row r="121" spans="2:12" ht="15" customHeight="1" x14ac:dyDescent="0.2">
      <c r="B121" s="532" t="s">
        <v>407</v>
      </c>
      <c r="C121" s="533" t="s">
        <v>228</v>
      </c>
      <c r="D121" s="532" t="s">
        <v>407</v>
      </c>
      <c r="E121" s="533" t="s">
        <v>1185</v>
      </c>
      <c r="F121" s="534" t="s">
        <v>1280</v>
      </c>
      <c r="G121" s="512"/>
      <c r="H121" s="545"/>
      <c r="I121" s="512"/>
      <c r="J121" s="513"/>
      <c r="K121" s="512"/>
      <c r="L121" s="514"/>
    </row>
    <row r="122" spans="2:12" ht="15" customHeight="1" x14ac:dyDescent="0.2">
      <c r="B122" s="530" t="s">
        <v>407</v>
      </c>
      <c r="C122" s="531" t="s">
        <v>1251</v>
      </c>
      <c r="D122" s="530" t="s">
        <v>407</v>
      </c>
      <c r="E122" s="531" t="s">
        <v>1213</v>
      </c>
      <c r="F122" s="535" t="s">
        <v>1281</v>
      </c>
      <c r="G122" s="519"/>
      <c r="H122" s="546"/>
      <c r="I122" s="512"/>
      <c r="J122" s="513"/>
      <c r="K122" s="512"/>
      <c r="L122" s="514"/>
    </row>
    <row r="123" spans="2:12" ht="15" customHeight="1" x14ac:dyDescent="0.2">
      <c r="B123" s="537" t="s">
        <v>409</v>
      </c>
      <c r="C123" s="538" t="s">
        <v>39</v>
      </c>
      <c r="D123" s="537" t="s">
        <v>409</v>
      </c>
      <c r="E123" s="538" t="s">
        <v>747</v>
      </c>
      <c r="F123" s="500" t="s">
        <v>410</v>
      </c>
      <c r="G123" s="525" t="s">
        <v>409</v>
      </c>
      <c r="H123" s="547" t="s">
        <v>410</v>
      </c>
      <c r="I123" s="512"/>
      <c r="J123" s="545"/>
      <c r="K123" s="512"/>
      <c r="L123" s="514"/>
    </row>
    <row r="124" spans="2:12" ht="15" customHeight="1" x14ac:dyDescent="0.2">
      <c r="B124" s="537" t="s">
        <v>411</v>
      </c>
      <c r="C124" s="538" t="s">
        <v>39</v>
      </c>
      <c r="D124" s="537" t="s">
        <v>411</v>
      </c>
      <c r="E124" s="538" t="s">
        <v>747</v>
      </c>
      <c r="F124" s="500" t="s">
        <v>412</v>
      </c>
      <c r="G124" s="525" t="s">
        <v>411</v>
      </c>
      <c r="H124" s="547" t="s">
        <v>412</v>
      </c>
      <c r="I124" s="512"/>
      <c r="J124" s="545"/>
      <c r="K124" s="512"/>
      <c r="L124" s="514"/>
    </row>
    <row r="125" spans="2:12" ht="15" customHeight="1" x14ac:dyDescent="0.2">
      <c r="B125" s="504" t="s">
        <v>1282</v>
      </c>
      <c r="C125" s="505" t="s">
        <v>1234</v>
      </c>
      <c r="D125" s="504"/>
      <c r="E125" s="524"/>
      <c r="F125" s="506" t="s">
        <v>414</v>
      </c>
      <c r="G125" s="507" t="s">
        <v>413</v>
      </c>
      <c r="H125" s="502" t="s">
        <v>414</v>
      </c>
      <c r="I125" s="512"/>
      <c r="J125" s="545"/>
      <c r="K125" s="512"/>
      <c r="L125" s="514"/>
    </row>
    <row r="126" spans="2:12" ht="15" customHeight="1" x14ac:dyDescent="0.2">
      <c r="B126" s="510"/>
      <c r="C126" s="511"/>
      <c r="D126" s="510" t="s">
        <v>413</v>
      </c>
      <c r="E126" s="542" t="s">
        <v>1283</v>
      </c>
      <c r="F126" s="506" t="s">
        <v>916</v>
      </c>
      <c r="G126" s="512"/>
      <c r="H126" s="545"/>
      <c r="I126" s="512"/>
      <c r="J126" s="545"/>
      <c r="K126" s="512"/>
      <c r="L126" s="514"/>
    </row>
    <row r="127" spans="2:12" ht="15" customHeight="1" x14ac:dyDescent="0.2">
      <c r="B127" s="530"/>
      <c r="C127" s="531"/>
      <c r="D127" s="530" t="s">
        <v>413</v>
      </c>
      <c r="E127" s="531" t="s">
        <v>1197</v>
      </c>
      <c r="F127" s="506" t="s">
        <v>1284</v>
      </c>
      <c r="G127" s="519"/>
      <c r="H127" s="546"/>
      <c r="I127" s="519"/>
      <c r="J127" s="546"/>
      <c r="K127" s="512"/>
      <c r="L127" s="514"/>
    </row>
    <row r="128" spans="2:12" ht="15" customHeight="1" x14ac:dyDescent="0.2">
      <c r="B128" s="527" t="s">
        <v>415</v>
      </c>
      <c r="C128" s="528" t="s">
        <v>39</v>
      </c>
      <c r="D128" s="527" t="s">
        <v>415</v>
      </c>
      <c r="E128" s="528" t="s">
        <v>747</v>
      </c>
      <c r="F128" s="529" t="s">
        <v>917</v>
      </c>
      <c r="G128" s="507" t="s">
        <v>415</v>
      </c>
      <c r="H128" s="502" t="s">
        <v>416</v>
      </c>
      <c r="I128" s="507" t="s">
        <v>759</v>
      </c>
      <c r="J128" s="502" t="s">
        <v>720</v>
      </c>
      <c r="K128" s="512"/>
      <c r="L128" s="514"/>
    </row>
    <row r="129" spans="2:12" ht="15" customHeight="1" x14ac:dyDescent="0.2">
      <c r="B129" s="530" t="s">
        <v>415</v>
      </c>
      <c r="C129" s="531" t="s">
        <v>228</v>
      </c>
      <c r="D129" s="530" t="s">
        <v>415</v>
      </c>
      <c r="E129" s="531" t="s">
        <v>1248</v>
      </c>
      <c r="F129" s="518" t="s">
        <v>918</v>
      </c>
      <c r="G129" s="519"/>
      <c r="H129" s="546"/>
      <c r="I129" s="512"/>
      <c r="J129" s="545"/>
      <c r="K129" s="512"/>
      <c r="L129" s="514"/>
    </row>
    <row r="130" spans="2:12" ht="15" customHeight="1" x14ac:dyDescent="0.2">
      <c r="B130" s="537" t="s">
        <v>417</v>
      </c>
      <c r="C130" s="538" t="s">
        <v>1234</v>
      </c>
      <c r="D130" s="537" t="s">
        <v>417</v>
      </c>
      <c r="E130" s="538" t="s">
        <v>1285</v>
      </c>
      <c r="F130" s="500" t="s">
        <v>418</v>
      </c>
      <c r="G130" s="525" t="s">
        <v>417</v>
      </c>
      <c r="H130" s="547" t="s">
        <v>418</v>
      </c>
      <c r="I130" s="512"/>
      <c r="J130" s="545"/>
      <c r="K130" s="512"/>
      <c r="L130" s="514"/>
    </row>
    <row r="131" spans="2:12" ht="15" customHeight="1" x14ac:dyDescent="0.2">
      <c r="B131" s="527" t="s">
        <v>419</v>
      </c>
      <c r="C131" s="528" t="s">
        <v>39</v>
      </c>
      <c r="D131" s="527" t="s">
        <v>419</v>
      </c>
      <c r="E131" s="528" t="s">
        <v>747</v>
      </c>
      <c r="F131" s="515" t="s">
        <v>919</v>
      </c>
      <c r="G131" s="507" t="s">
        <v>419</v>
      </c>
      <c r="H131" s="502" t="s">
        <v>420</v>
      </c>
      <c r="I131" s="512"/>
      <c r="J131" s="513"/>
      <c r="K131" s="512"/>
      <c r="L131" s="514"/>
    </row>
    <row r="132" spans="2:12" ht="15" customHeight="1" x14ac:dyDescent="0.2">
      <c r="B132" s="532" t="s">
        <v>1286</v>
      </c>
      <c r="C132" s="533" t="s">
        <v>228</v>
      </c>
      <c r="D132" s="532" t="s">
        <v>1286</v>
      </c>
      <c r="E132" s="533" t="s">
        <v>1185</v>
      </c>
      <c r="F132" s="534" t="s">
        <v>920</v>
      </c>
      <c r="G132" s="512"/>
      <c r="H132" s="545"/>
      <c r="I132" s="512"/>
      <c r="J132" s="513"/>
      <c r="K132" s="512"/>
      <c r="L132" s="514"/>
    </row>
    <row r="133" spans="2:12" ht="15" customHeight="1" x14ac:dyDescent="0.2">
      <c r="B133" s="516" t="s">
        <v>1286</v>
      </c>
      <c r="C133" s="517" t="s">
        <v>1234</v>
      </c>
      <c r="D133" s="516"/>
      <c r="E133" s="517"/>
      <c r="F133" s="518" t="s">
        <v>420</v>
      </c>
      <c r="G133" s="512"/>
      <c r="H133" s="545"/>
      <c r="I133" s="512"/>
      <c r="J133" s="513"/>
      <c r="K133" s="512"/>
      <c r="L133" s="514"/>
    </row>
    <row r="134" spans="2:12" ht="15" customHeight="1" x14ac:dyDescent="0.2">
      <c r="B134" s="510"/>
      <c r="C134" s="511"/>
      <c r="D134" s="510" t="s">
        <v>1286</v>
      </c>
      <c r="E134" s="511" t="s">
        <v>1283</v>
      </c>
      <c r="F134" s="506" t="s">
        <v>1287</v>
      </c>
      <c r="G134" s="512"/>
      <c r="H134" s="545"/>
      <c r="I134" s="512"/>
      <c r="J134" s="513"/>
      <c r="K134" s="512"/>
      <c r="L134" s="514"/>
    </row>
    <row r="135" spans="2:12" ht="15" customHeight="1" x14ac:dyDescent="0.2">
      <c r="B135" s="530"/>
      <c r="C135" s="531"/>
      <c r="D135" s="530" t="s">
        <v>419</v>
      </c>
      <c r="E135" s="531" t="s">
        <v>1197</v>
      </c>
      <c r="F135" s="523" t="s">
        <v>1288</v>
      </c>
      <c r="G135" s="519"/>
      <c r="H135" s="520"/>
      <c r="I135" s="519"/>
      <c r="J135" s="520"/>
      <c r="K135" s="519"/>
      <c r="L135" s="536"/>
    </row>
    <row r="136" spans="2:12" ht="15" customHeight="1" x14ac:dyDescent="0.2">
      <c r="B136" s="527" t="s">
        <v>421</v>
      </c>
      <c r="C136" s="528" t="s">
        <v>39</v>
      </c>
      <c r="D136" s="527" t="s">
        <v>421</v>
      </c>
      <c r="E136" s="528" t="s">
        <v>747</v>
      </c>
      <c r="F136" s="529" t="s">
        <v>921</v>
      </c>
      <c r="G136" s="507" t="s">
        <v>421</v>
      </c>
      <c r="H136" s="508" t="s">
        <v>422</v>
      </c>
      <c r="I136" s="507" t="s">
        <v>760</v>
      </c>
      <c r="J136" s="508" t="s">
        <v>721</v>
      </c>
      <c r="K136" s="507" t="s">
        <v>43</v>
      </c>
      <c r="L136" s="509" t="s">
        <v>96</v>
      </c>
    </row>
    <row r="137" spans="2:12" ht="15" customHeight="1" x14ac:dyDescent="0.2">
      <c r="B137" s="532" t="s">
        <v>421</v>
      </c>
      <c r="C137" s="533" t="s">
        <v>228</v>
      </c>
      <c r="D137" s="532" t="s">
        <v>421</v>
      </c>
      <c r="E137" s="533" t="s">
        <v>1185</v>
      </c>
      <c r="F137" s="534" t="s">
        <v>1289</v>
      </c>
      <c r="G137" s="512"/>
      <c r="H137" s="513"/>
      <c r="I137" s="512"/>
      <c r="J137" s="513"/>
      <c r="K137" s="512"/>
      <c r="L137" s="514"/>
    </row>
    <row r="138" spans="2:12" ht="15" customHeight="1" x14ac:dyDescent="0.2">
      <c r="B138" s="530" t="s">
        <v>421</v>
      </c>
      <c r="C138" s="531" t="s">
        <v>230</v>
      </c>
      <c r="D138" s="530" t="s">
        <v>421</v>
      </c>
      <c r="E138" s="531" t="s">
        <v>1199</v>
      </c>
      <c r="F138" s="535" t="s">
        <v>922</v>
      </c>
      <c r="G138" s="519"/>
      <c r="H138" s="520"/>
      <c r="I138" s="512"/>
      <c r="J138" s="513"/>
      <c r="K138" s="512"/>
      <c r="L138" s="514"/>
    </row>
    <row r="139" spans="2:12" ht="15" customHeight="1" x14ac:dyDescent="0.2">
      <c r="B139" s="510" t="s">
        <v>423</v>
      </c>
      <c r="C139" s="511" t="s">
        <v>1195</v>
      </c>
      <c r="D139" s="510"/>
      <c r="E139" s="511"/>
      <c r="F139" s="506" t="s">
        <v>424</v>
      </c>
      <c r="G139" s="512" t="s">
        <v>423</v>
      </c>
      <c r="H139" s="498" t="s">
        <v>424</v>
      </c>
      <c r="I139" s="512"/>
      <c r="J139" s="513"/>
      <c r="K139" s="512"/>
      <c r="L139" s="514"/>
    </row>
    <row r="140" spans="2:12" ht="15" customHeight="1" x14ac:dyDescent="0.2">
      <c r="B140" s="510"/>
      <c r="C140" s="511"/>
      <c r="D140" s="510" t="s">
        <v>423</v>
      </c>
      <c r="E140" s="542" t="s">
        <v>1196</v>
      </c>
      <c r="F140" s="545" t="s">
        <v>923</v>
      </c>
      <c r="G140" s="512"/>
      <c r="I140" s="512"/>
      <c r="J140" s="513"/>
      <c r="K140" s="512"/>
      <c r="L140" s="514"/>
    </row>
    <row r="141" spans="2:12" ht="15" customHeight="1" x14ac:dyDescent="0.2">
      <c r="B141" s="530"/>
      <c r="C141" s="531"/>
      <c r="D141" s="530" t="s">
        <v>423</v>
      </c>
      <c r="E141" s="531" t="s">
        <v>1197</v>
      </c>
      <c r="F141" s="523" t="s">
        <v>1290</v>
      </c>
      <c r="G141" s="512"/>
      <c r="I141" s="519"/>
      <c r="J141" s="520"/>
      <c r="K141" s="512"/>
      <c r="L141" s="514"/>
    </row>
    <row r="142" spans="2:12" ht="15" customHeight="1" x14ac:dyDescent="0.2">
      <c r="B142" s="527" t="s">
        <v>1291</v>
      </c>
      <c r="C142" s="528" t="s">
        <v>39</v>
      </c>
      <c r="D142" s="527" t="s">
        <v>1291</v>
      </c>
      <c r="E142" s="528" t="s">
        <v>1180</v>
      </c>
      <c r="F142" s="529" t="s">
        <v>1292</v>
      </c>
      <c r="G142" s="507" t="s">
        <v>425</v>
      </c>
      <c r="H142" s="508" t="s">
        <v>426</v>
      </c>
      <c r="I142" s="512" t="s">
        <v>761</v>
      </c>
      <c r="J142" s="498" t="s">
        <v>426</v>
      </c>
      <c r="K142" s="512"/>
      <c r="L142" s="514"/>
    </row>
    <row r="143" spans="2:12" ht="15" customHeight="1" x14ac:dyDescent="0.2">
      <c r="B143" s="532" t="s">
        <v>1291</v>
      </c>
      <c r="C143" s="533" t="s">
        <v>1247</v>
      </c>
      <c r="D143" s="532" t="s">
        <v>1291</v>
      </c>
      <c r="E143" s="533" t="s">
        <v>1248</v>
      </c>
      <c r="F143" s="534" t="s">
        <v>1293</v>
      </c>
      <c r="G143" s="512"/>
      <c r="H143" s="513"/>
      <c r="I143" s="512"/>
      <c r="K143" s="512"/>
      <c r="L143" s="514"/>
    </row>
    <row r="144" spans="2:12" ht="15" customHeight="1" x14ac:dyDescent="0.2">
      <c r="B144" s="521" t="s">
        <v>1291</v>
      </c>
      <c r="C144" s="522" t="s">
        <v>1272</v>
      </c>
      <c r="D144" s="521" t="s">
        <v>1291</v>
      </c>
      <c r="E144" s="522" t="s">
        <v>1273</v>
      </c>
      <c r="F144" s="534" t="s">
        <v>924</v>
      </c>
      <c r="G144" s="512"/>
      <c r="H144" s="513"/>
      <c r="I144" s="512"/>
      <c r="K144" s="512"/>
      <c r="L144" s="514"/>
    </row>
    <row r="145" spans="2:13" ht="15" customHeight="1" x14ac:dyDescent="0.2">
      <c r="B145" s="530" t="s">
        <v>1291</v>
      </c>
      <c r="C145" s="531" t="s">
        <v>1234</v>
      </c>
      <c r="D145" s="530" t="s">
        <v>1291</v>
      </c>
      <c r="E145" s="531" t="s">
        <v>1285</v>
      </c>
      <c r="F145" s="535" t="s">
        <v>1294</v>
      </c>
      <c r="G145" s="519"/>
      <c r="H145" s="520"/>
      <c r="I145" s="512"/>
      <c r="K145" s="512"/>
      <c r="L145" s="514"/>
    </row>
    <row r="146" spans="2:13" ht="15" customHeight="1" x14ac:dyDescent="0.2">
      <c r="B146" s="527" t="s">
        <v>1295</v>
      </c>
      <c r="C146" s="528" t="s">
        <v>39</v>
      </c>
      <c r="D146" s="527" t="s">
        <v>1295</v>
      </c>
      <c r="E146" s="528" t="s">
        <v>747</v>
      </c>
      <c r="F146" s="529" t="s">
        <v>428</v>
      </c>
      <c r="G146" s="507" t="s">
        <v>427</v>
      </c>
      <c r="H146" s="508" t="s">
        <v>428</v>
      </c>
      <c r="I146" s="507" t="s">
        <v>762</v>
      </c>
      <c r="J146" s="508" t="s">
        <v>722</v>
      </c>
      <c r="K146" s="512"/>
      <c r="L146" s="514"/>
    </row>
    <row r="147" spans="2:13" ht="15" customHeight="1" x14ac:dyDescent="0.2">
      <c r="B147" s="530"/>
      <c r="C147" s="531"/>
      <c r="D147" s="530" t="s">
        <v>1295</v>
      </c>
      <c r="E147" s="531" t="s">
        <v>1296</v>
      </c>
      <c r="F147" s="523" t="s">
        <v>925</v>
      </c>
      <c r="G147" s="519"/>
      <c r="H147" s="520"/>
      <c r="I147" s="512"/>
      <c r="J147" s="513"/>
      <c r="K147" s="512"/>
      <c r="L147" s="514"/>
    </row>
    <row r="148" spans="2:13" ht="15" customHeight="1" x14ac:dyDescent="0.2">
      <c r="B148" s="527" t="s">
        <v>1297</v>
      </c>
      <c r="C148" s="528" t="s">
        <v>39</v>
      </c>
      <c r="D148" s="527" t="s">
        <v>1297</v>
      </c>
      <c r="E148" s="528" t="s">
        <v>747</v>
      </c>
      <c r="F148" s="529" t="s">
        <v>926</v>
      </c>
      <c r="G148" s="507" t="s">
        <v>429</v>
      </c>
      <c r="H148" s="508" t="s">
        <v>430</v>
      </c>
      <c r="I148" s="512"/>
      <c r="J148" s="513"/>
      <c r="K148" s="512"/>
      <c r="L148" s="514"/>
    </row>
    <row r="149" spans="2:13" ht="15" customHeight="1" x14ac:dyDescent="0.2">
      <c r="B149" s="530" t="s">
        <v>1297</v>
      </c>
      <c r="C149" s="531" t="s">
        <v>228</v>
      </c>
      <c r="D149" s="530" t="s">
        <v>1297</v>
      </c>
      <c r="E149" s="531" t="s">
        <v>1185</v>
      </c>
      <c r="F149" s="535" t="s">
        <v>927</v>
      </c>
      <c r="G149" s="512"/>
      <c r="H149" s="513"/>
      <c r="I149" s="512"/>
      <c r="J149" s="513"/>
      <c r="K149" s="512"/>
      <c r="L149" s="514"/>
    </row>
    <row r="150" spans="2:13" ht="15" customHeight="1" x14ac:dyDescent="0.2">
      <c r="B150" s="527" t="s">
        <v>1298</v>
      </c>
      <c r="C150" s="528" t="s">
        <v>39</v>
      </c>
      <c r="D150" s="527" t="s">
        <v>1298</v>
      </c>
      <c r="E150" s="528" t="s">
        <v>747</v>
      </c>
      <c r="F150" s="529" t="s">
        <v>928</v>
      </c>
      <c r="G150" s="507">
        <v>1633</v>
      </c>
      <c r="H150" s="508" t="s">
        <v>1299</v>
      </c>
      <c r="I150" s="512"/>
      <c r="J150" s="513"/>
      <c r="K150" s="512"/>
      <c r="L150" s="514"/>
    </row>
    <row r="151" spans="2:13" ht="15" customHeight="1" x14ac:dyDescent="0.2">
      <c r="B151" s="530" t="s">
        <v>1298</v>
      </c>
      <c r="C151" s="531" t="s">
        <v>228</v>
      </c>
      <c r="D151" s="530" t="s">
        <v>1298</v>
      </c>
      <c r="E151" s="531" t="s">
        <v>1185</v>
      </c>
      <c r="F151" s="535" t="s">
        <v>929</v>
      </c>
      <c r="G151" s="519"/>
      <c r="H151" s="520"/>
      <c r="I151" s="519"/>
      <c r="J151" s="520"/>
      <c r="K151" s="512"/>
      <c r="L151" s="514"/>
    </row>
    <row r="152" spans="2:13" ht="15" customHeight="1" x14ac:dyDescent="0.2">
      <c r="B152" s="527" t="s">
        <v>1300</v>
      </c>
      <c r="C152" s="528" t="s">
        <v>39</v>
      </c>
      <c r="D152" s="527" t="s">
        <v>1300</v>
      </c>
      <c r="E152" s="528" t="s">
        <v>747</v>
      </c>
      <c r="F152" s="529" t="s">
        <v>930</v>
      </c>
      <c r="G152" s="507" t="s">
        <v>432</v>
      </c>
      <c r="H152" s="508" t="s">
        <v>433</v>
      </c>
      <c r="I152" s="507" t="s">
        <v>763</v>
      </c>
      <c r="J152" s="508" t="s">
        <v>723</v>
      </c>
      <c r="K152" s="512"/>
      <c r="L152" s="514"/>
    </row>
    <row r="153" spans="2:13" ht="15" customHeight="1" x14ac:dyDescent="0.2">
      <c r="B153" s="530" t="s">
        <v>1300</v>
      </c>
      <c r="C153" s="531" t="s">
        <v>1195</v>
      </c>
      <c r="D153" s="530" t="s">
        <v>1300</v>
      </c>
      <c r="E153" s="531" t="s">
        <v>1197</v>
      </c>
      <c r="F153" s="535" t="s">
        <v>931</v>
      </c>
      <c r="G153" s="519"/>
      <c r="H153" s="520"/>
      <c r="I153" s="512"/>
      <c r="J153" s="513"/>
      <c r="K153" s="512"/>
      <c r="L153" s="514"/>
    </row>
    <row r="154" spans="2:13" ht="15" customHeight="1" x14ac:dyDescent="0.2">
      <c r="B154" s="527" t="s">
        <v>1301</v>
      </c>
      <c r="C154" s="528" t="s">
        <v>1302</v>
      </c>
      <c r="D154" s="527" t="s">
        <v>1303</v>
      </c>
      <c r="E154" s="528" t="s">
        <v>1180</v>
      </c>
      <c r="F154" s="529" t="s">
        <v>1304</v>
      </c>
      <c r="G154" s="507" t="s">
        <v>434</v>
      </c>
      <c r="H154" s="508" t="s">
        <v>435</v>
      </c>
      <c r="I154" s="512"/>
      <c r="J154" s="513"/>
      <c r="K154" s="512"/>
      <c r="L154" s="514"/>
    </row>
    <row r="155" spans="2:13" ht="15" customHeight="1" x14ac:dyDescent="0.2">
      <c r="B155" s="530" t="s">
        <v>1301</v>
      </c>
      <c r="C155" s="531" t="s">
        <v>1251</v>
      </c>
      <c r="D155" s="530" t="s">
        <v>1303</v>
      </c>
      <c r="E155" s="531" t="s">
        <v>1197</v>
      </c>
      <c r="F155" s="523" t="s">
        <v>1305</v>
      </c>
      <c r="G155" s="519"/>
      <c r="H155" s="520"/>
      <c r="I155" s="519"/>
      <c r="J155" s="520"/>
      <c r="K155" s="512"/>
      <c r="L155" s="514"/>
    </row>
    <row r="156" spans="2:13" ht="15" customHeight="1" x14ac:dyDescent="0.2">
      <c r="B156" s="504" t="s">
        <v>436</v>
      </c>
      <c r="C156" s="505" t="s">
        <v>39</v>
      </c>
      <c r="D156" s="504" t="s">
        <v>436</v>
      </c>
      <c r="E156" s="505" t="s">
        <v>747</v>
      </c>
      <c r="F156" s="500" t="s">
        <v>437</v>
      </c>
      <c r="G156" s="525" t="s">
        <v>436</v>
      </c>
      <c r="H156" s="526" t="s">
        <v>437</v>
      </c>
      <c r="I156" s="566" t="s">
        <v>764</v>
      </c>
      <c r="J156" s="526" t="s">
        <v>437</v>
      </c>
      <c r="K156" s="567" t="s">
        <v>1306</v>
      </c>
      <c r="L156" s="500" t="s">
        <v>1307</v>
      </c>
      <c r="M156" s="501"/>
    </row>
    <row r="157" spans="2:13" ht="15" customHeight="1" x14ac:dyDescent="0.2">
      <c r="B157" s="537" t="s">
        <v>438</v>
      </c>
      <c r="C157" s="538" t="s">
        <v>39</v>
      </c>
      <c r="D157" s="537" t="s">
        <v>438</v>
      </c>
      <c r="E157" s="538" t="s">
        <v>747</v>
      </c>
      <c r="F157" s="500" t="s">
        <v>439</v>
      </c>
      <c r="G157" s="525" t="s">
        <v>438</v>
      </c>
      <c r="H157" s="526" t="s">
        <v>439</v>
      </c>
      <c r="I157" s="525" t="s">
        <v>765</v>
      </c>
      <c r="J157" s="526" t="s">
        <v>439</v>
      </c>
      <c r="K157" s="512" t="s">
        <v>44</v>
      </c>
      <c r="L157" s="514" t="s">
        <v>1308</v>
      </c>
    </row>
    <row r="158" spans="2:13" ht="15" customHeight="1" x14ac:dyDescent="0.2">
      <c r="B158" s="504" t="s">
        <v>440</v>
      </c>
      <c r="C158" s="505" t="s">
        <v>39</v>
      </c>
      <c r="D158" s="504"/>
      <c r="E158" s="505"/>
      <c r="F158" s="503" t="s">
        <v>441</v>
      </c>
      <c r="G158" s="507" t="s">
        <v>440</v>
      </c>
      <c r="H158" s="508" t="s">
        <v>441</v>
      </c>
      <c r="I158" s="507" t="s">
        <v>766</v>
      </c>
      <c r="J158" s="508" t="s">
        <v>724</v>
      </c>
      <c r="K158" s="512"/>
      <c r="L158" s="514"/>
    </row>
    <row r="159" spans="2:13" ht="15" customHeight="1" x14ac:dyDescent="0.2">
      <c r="B159" s="510"/>
      <c r="C159" s="511"/>
      <c r="D159" s="510" t="s">
        <v>440</v>
      </c>
      <c r="E159" s="511" t="s">
        <v>747</v>
      </c>
      <c r="F159" s="506" t="s">
        <v>932</v>
      </c>
      <c r="G159" s="512"/>
      <c r="H159" s="513"/>
      <c r="I159" s="512"/>
      <c r="J159" s="513"/>
      <c r="K159" s="512"/>
      <c r="L159" s="514"/>
    </row>
    <row r="160" spans="2:13" ht="15" customHeight="1" x14ac:dyDescent="0.2">
      <c r="B160" s="510"/>
      <c r="C160" s="511"/>
      <c r="D160" s="510" t="s">
        <v>440</v>
      </c>
      <c r="E160" s="511" t="s">
        <v>748</v>
      </c>
      <c r="F160" s="506" t="s">
        <v>933</v>
      </c>
      <c r="G160" s="512"/>
      <c r="H160" s="513"/>
      <c r="I160" s="512"/>
      <c r="J160" s="513"/>
      <c r="K160" s="512"/>
      <c r="L160" s="514"/>
    </row>
    <row r="161" spans="2:12" ht="15" customHeight="1" x14ac:dyDescent="0.2">
      <c r="B161" s="510"/>
      <c r="C161" s="511"/>
      <c r="D161" s="510" t="s">
        <v>440</v>
      </c>
      <c r="E161" s="511" t="s">
        <v>749</v>
      </c>
      <c r="F161" s="506" t="s">
        <v>934</v>
      </c>
      <c r="G161" s="512"/>
      <c r="H161" s="513"/>
      <c r="I161" s="512"/>
      <c r="J161" s="513"/>
      <c r="K161" s="512"/>
      <c r="L161" s="514"/>
    </row>
    <row r="162" spans="2:12" ht="15" customHeight="1" x14ac:dyDescent="0.2">
      <c r="B162" s="530"/>
      <c r="C162" s="531"/>
      <c r="D162" s="530" t="s">
        <v>440</v>
      </c>
      <c r="E162" s="531" t="s">
        <v>1204</v>
      </c>
      <c r="F162" s="523" t="s">
        <v>935</v>
      </c>
      <c r="G162" s="519"/>
      <c r="H162" s="520"/>
      <c r="I162" s="519"/>
      <c r="J162" s="520"/>
      <c r="K162" s="519"/>
      <c r="L162" s="536"/>
    </row>
    <row r="163" spans="2:12" ht="15" customHeight="1" x14ac:dyDescent="0.2">
      <c r="B163" s="510" t="s">
        <v>442</v>
      </c>
      <c r="C163" s="511" t="s">
        <v>39</v>
      </c>
      <c r="D163" s="510"/>
      <c r="E163" s="511"/>
      <c r="F163" s="506" t="s">
        <v>936</v>
      </c>
      <c r="G163" s="512" t="s">
        <v>442</v>
      </c>
      <c r="H163" s="545" t="s">
        <v>443</v>
      </c>
      <c r="I163" s="512" t="s">
        <v>766</v>
      </c>
      <c r="J163" s="545" t="s">
        <v>1309</v>
      </c>
      <c r="K163" s="512" t="s">
        <v>44</v>
      </c>
      <c r="L163" s="514" t="s">
        <v>1310</v>
      </c>
    </row>
    <row r="164" spans="2:12" ht="15" customHeight="1" x14ac:dyDescent="0.2">
      <c r="B164" s="510"/>
      <c r="C164" s="511"/>
      <c r="D164" s="510" t="s">
        <v>442</v>
      </c>
      <c r="E164" s="511" t="s">
        <v>747</v>
      </c>
      <c r="F164" s="506" t="s">
        <v>937</v>
      </c>
      <c r="G164" s="512"/>
      <c r="H164" s="513"/>
      <c r="I164" s="512"/>
      <c r="J164" s="513"/>
      <c r="K164" s="512"/>
      <c r="L164" s="514"/>
    </row>
    <row r="165" spans="2:12" ht="15" customHeight="1" x14ac:dyDescent="0.2">
      <c r="B165" s="510"/>
      <c r="C165" s="511"/>
      <c r="D165" s="510" t="s">
        <v>442</v>
      </c>
      <c r="E165" s="511" t="s">
        <v>748</v>
      </c>
      <c r="F165" s="506" t="s">
        <v>938</v>
      </c>
      <c r="G165" s="512"/>
      <c r="H165" s="513"/>
      <c r="I165" s="512"/>
      <c r="J165" s="513"/>
      <c r="K165" s="512"/>
      <c r="L165" s="514"/>
    </row>
    <row r="166" spans="2:12" ht="15" customHeight="1" x14ac:dyDescent="0.2">
      <c r="B166" s="521"/>
      <c r="C166" s="522"/>
      <c r="D166" s="521" t="s">
        <v>442</v>
      </c>
      <c r="E166" s="522" t="s">
        <v>1204</v>
      </c>
      <c r="F166" s="515" t="s">
        <v>939</v>
      </c>
      <c r="G166" s="512"/>
      <c r="H166" s="513"/>
      <c r="I166" s="512"/>
      <c r="J166" s="513"/>
      <c r="K166" s="512"/>
      <c r="L166" s="514"/>
    </row>
    <row r="167" spans="2:12" ht="15" customHeight="1" x14ac:dyDescent="0.2">
      <c r="B167" s="532" t="s">
        <v>442</v>
      </c>
      <c r="C167" s="533" t="s">
        <v>228</v>
      </c>
      <c r="D167" s="532" t="s">
        <v>442</v>
      </c>
      <c r="E167" s="533" t="s">
        <v>1185</v>
      </c>
      <c r="F167" s="534" t="s">
        <v>940</v>
      </c>
      <c r="G167" s="512"/>
      <c r="H167" s="513"/>
      <c r="I167" s="512"/>
      <c r="J167" s="513"/>
      <c r="K167" s="512"/>
      <c r="L167" s="514"/>
    </row>
    <row r="168" spans="2:12" ht="15" customHeight="1" x14ac:dyDescent="0.2">
      <c r="B168" s="510" t="s">
        <v>442</v>
      </c>
      <c r="C168" s="511" t="s">
        <v>230</v>
      </c>
      <c r="D168" s="510"/>
      <c r="E168" s="511"/>
      <c r="F168" s="506" t="s">
        <v>941</v>
      </c>
      <c r="G168" s="512"/>
      <c r="H168" s="513"/>
      <c r="I168" s="512"/>
      <c r="J168" s="513"/>
      <c r="K168" s="512"/>
      <c r="L168" s="514"/>
    </row>
    <row r="169" spans="2:12" ht="15" customHeight="1" x14ac:dyDescent="0.2">
      <c r="B169" s="510"/>
      <c r="C169" s="511"/>
      <c r="D169" s="510" t="s">
        <v>442</v>
      </c>
      <c r="E169" s="511" t="s">
        <v>1199</v>
      </c>
      <c r="F169" s="506" t="s">
        <v>942</v>
      </c>
      <c r="G169" s="512"/>
      <c r="H169" s="513"/>
      <c r="I169" s="512"/>
      <c r="J169" s="513"/>
      <c r="K169" s="512"/>
      <c r="L169" s="514"/>
    </row>
    <row r="170" spans="2:12" ht="15" customHeight="1" x14ac:dyDescent="0.2">
      <c r="B170" s="521"/>
      <c r="C170" s="522"/>
      <c r="D170" s="521" t="s">
        <v>442</v>
      </c>
      <c r="E170" s="522" t="s">
        <v>1311</v>
      </c>
      <c r="F170" s="515" t="s">
        <v>941</v>
      </c>
      <c r="G170" s="512"/>
      <c r="H170" s="513"/>
      <c r="I170" s="512"/>
      <c r="J170" s="513"/>
      <c r="K170" s="512"/>
      <c r="L170" s="514"/>
    </row>
    <row r="171" spans="2:12" ht="15" customHeight="1" x14ac:dyDescent="0.2">
      <c r="B171" s="530" t="s">
        <v>442</v>
      </c>
      <c r="C171" s="531" t="s">
        <v>1195</v>
      </c>
      <c r="D171" s="530" t="s">
        <v>442</v>
      </c>
      <c r="E171" s="531" t="s">
        <v>1197</v>
      </c>
      <c r="F171" s="523" t="s">
        <v>443</v>
      </c>
      <c r="G171" s="519"/>
      <c r="H171" s="520"/>
      <c r="I171" s="519"/>
      <c r="J171" s="520"/>
      <c r="K171" s="512"/>
      <c r="L171" s="514"/>
    </row>
    <row r="172" spans="2:12" ht="15" customHeight="1" x14ac:dyDescent="0.2">
      <c r="B172" s="504" t="s">
        <v>444</v>
      </c>
      <c r="C172" s="505" t="s">
        <v>39</v>
      </c>
      <c r="D172" s="504"/>
      <c r="E172" s="505"/>
      <c r="F172" s="503" t="s">
        <v>943</v>
      </c>
      <c r="G172" s="507" t="s">
        <v>444</v>
      </c>
      <c r="H172" s="508" t="s">
        <v>1312</v>
      </c>
      <c r="I172" s="507" t="s">
        <v>767</v>
      </c>
      <c r="J172" s="508" t="s">
        <v>1312</v>
      </c>
      <c r="K172" s="512"/>
      <c r="L172" s="514"/>
    </row>
    <row r="173" spans="2:12" ht="15" customHeight="1" x14ac:dyDescent="0.2">
      <c r="B173" s="510"/>
      <c r="C173" s="511"/>
      <c r="D173" s="510" t="s">
        <v>444</v>
      </c>
      <c r="E173" s="511" t="s">
        <v>747</v>
      </c>
      <c r="F173" s="506" t="s">
        <v>944</v>
      </c>
      <c r="G173" s="512"/>
      <c r="H173" s="513"/>
      <c r="I173" s="512"/>
      <c r="J173" s="513"/>
      <c r="K173" s="512"/>
      <c r="L173" s="514"/>
    </row>
    <row r="174" spans="2:12" ht="15" customHeight="1" x14ac:dyDescent="0.2">
      <c r="B174" s="510"/>
      <c r="C174" s="511"/>
      <c r="D174" s="510" t="s">
        <v>444</v>
      </c>
      <c r="E174" s="511" t="s">
        <v>748</v>
      </c>
      <c r="F174" s="506" t="s">
        <v>945</v>
      </c>
      <c r="G174" s="512"/>
      <c r="H174" s="513"/>
      <c r="I174" s="512"/>
      <c r="J174" s="513"/>
      <c r="K174" s="512"/>
      <c r="L174" s="514"/>
    </row>
    <row r="175" spans="2:12" ht="15" customHeight="1" x14ac:dyDescent="0.2">
      <c r="B175" s="521"/>
      <c r="C175" s="522"/>
      <c r="D175" s="521" t="s">
        <v>444</v>
      </c>
      <c r="E175" s="522" t="s">
        <v>1204</v>
      </c>
      <c r="F175" s="515" t="s">
        <v>946</v>
      </c>
      <c r="G175" s="512"/>
      <c r="H175" s="513"/>
      <c r="I175" s="512"/>
      <c r="J175" s="513"/>
      <c r="K175" s="512"/>
      <c r="L175" s="514"/>
    </row>
    <row r="176" spans="2:12" ht="15" customHeight="1" x14ac:dyDescent="0.2">
      <c r="B176" s="510" t="s">
        <v>444</v>
      </c>
      <c r="C176" s="511" t="s">
        <v>228</v>
      </c>
      <c r="D176" s="510"/>
      <c r="E176" s="511"/>
      <c r="F176" s="506" t="s">
        <v>947</v>
      </c>
      <c r="G176" s="512"/>
      <c r="H176" s="513"/>
      <c r="I176" s="512"/>
      <c r="J176" s="513"/>
      <c r="K176" s="512"/>
      <c r="L176" s="514"/>
    </row>
    <row r="177" spans="2:12" ht="15" customHeight="1" x14ac:dyDescent="0.2">
      <c r="B177" s="510"/>
      <c r="C177" s="511"/>
      <c r="D177" s="510" t="s">
        <v>444</v>
      </c>
      <c r="E177" s="511" t="s">
        <v>1185</v>
      </c>
      <c r="F177" s="506" t="s">
        <v>948</v>
      </c>
      <c r="G177" s="512"/>
      <c r="H177" s="513"/>
      <c r="I177" s="512"/>
      <c r="J177" s="513"/>
      <c r="K177" s="512"/>
      <c r="L177" s="514"/>
    </row>
    <row r="178" spans="2:12" ht="15" customHeight="1" x14ac:dyDescent="0.2">
      <c r="B178" s="510"/>
      <c r="C178" s="511"/>
      <c r="D178" s="510" t="s">
        <v>444</v>
      </c>
      <c r="E178" s="511" t="s">
        <v>1187</v>
      </c>
      <c r="F178" s="506" t="s">
        <v>949</v>
      </c>
      <c r="G178" s="512"/>
      <c r="H178" s="513"/>
      <c r="I178" s="512"/>
      <c r="J178" s="513"/>
      <c r="K178" s="512"/>
      <c r="L178" s="514"/>
    </row>
    <row r="179" spans="2:12" ht="15" customHeight="1" x14ac:dyDescent="0.2">
      <c r="B179" s="510"/>
      <c r="C179" s="511"/>
      <c r="D179" s="510" t="s">
        <v>444</v>
      </c>
      <c r="E179" s="511" t="s">
        <v>1313</v>
      </c>
      <c r="F179" s="506" t="s">
        <v>950</v>
      </c>
      <c r="G179" s="512"/>
      <c r="H179" s="513"/>
      <c r="I179" s="512"/>
      <c r="J179" s="513"/>
      <c r="K179" s="512"/>
      <c r="L179" s="514"/>
    </row>
    <row r="180" spans="2:12" ht="15" customHeight="1" x14ac:dyDescent="0.2">
      <c r="B180" s="530"/>
      <c r="C180" s="531"/>
      <c r="D180" s="530" t="s">
        <v>444</v>
      </c>
      <c r="E180" s="531" t="s">
        <v>1191</v>
      </c>
      <c r="F180" s="523" t="s">
        <v>951</v>
      </c>
      <c r="G180" s="519"/>
      <c r="H180" s="520"/>
      <c r="I180" s="519"/>
      <c r="J180" s="520"/>
      <c r="K180" s="512"/>
      <c r="L180" s="514"/>
    </row>
    <row r="181" spans="2:12" ht="15" customHeight="1" x14ac:dyDescent="0.2">
      <c r="B181" s="504" t="s">
        <v>446</v>
      </c>
      <c r="C181" s="505" t="s">
        <v>39</v>
      </c>
      <c r="D181" s="504"/>
      <c r="E181" s="524"/>
      <c r="F181" s="503" t="s">
        <v>952</v>
      </c>
      <c r="G181" s="507" t="s">
        <v>446</v>
      </c>
      <c r="H181" s="822" t="s">
        <v>1314</v>
      </c>
      <c r="I181" s="507" t="s">
        <v>768</v>
      </c>
      <c r="J181" s="819" t="s">
        <v>1315</v>
      </c>
      <c r="K181" s="512"/>
      <c r="L181" s="514"/>
    </row>
    <row r="182" spans="2:12" ht="15" customHeight="1" x14ac:dyDescent="0.2">
      <c r="B182" s="510"/>
      <c r="C182" s="511"/>
      <c r="D182" s="510" t="s">
        <v>446</v>
      </c>
      <c r="E182" s="542" t="s">
        <v>747</v>
      </c>
      <c r="F182" s="506" t="s">
        <v>1316</v>
      </c>
      <c r="G182" s="512"/>
      <c r="H182" s="823"/>
      <c r="I182" s="512"/>
      <c r="J182" s="821"/>
      <c r="K182" s="512"/>
      <c r="L182" s="514"/>
    </row>
    <row r="183" spans="2:12" ht="15" customHeight="1" x14ac:dyDescent="0.2">
      <c r="B183" s="510"/>
      <c r="C183" s="511"/>
      <c r="D183" s="510" t="s">
        <v>446</v>
      </c>
      <c r="E183" s="542" t="s">
        <v>748</v>
      </c>
      <c r="F183" s="506" t="s">
        <v>953</v>
      </c>
      <c r="G183" s="512"/>
      <c r="H183" s="513"/>
      <c r="I183" s="512"/>
      <c r="J183" s="821"/>
      <c r="K183" s="512"/>
      <c r="L183" s="514"/>
    </row>
    <row r="184" spans="2:12" ht="15" customHeight="1" x14ac:dyDescent="0.2">
      <c r="B184" s="510"/>
      <c r="C184" s="511"/>
      <c r="D184" s="510" t="s">
        <v>446</v>
      </c>
      <c r="E184" s="542" t="s">
        <v>749</v>
      </c>
      <c r="F184" s="506" t="s">
        <v>954</v>
      </c>
      <c r="G184" s="512"/>
      <c r="H184" s="513"/>
      <c r="I184" s="512"/>
      <c r="J184" s="548"/>
      <c r="K184" s="512"/>
      <c r="L184" s="514"/>
    </row>
    <row r="185" spans="2:12" ht="15" customHeight="1" x14ac:dyDescent="0.2">
      <c r="B185" s="510"/>
      <c r="C185" s="511"/>
      <c r="D185" s="510" t="s">
        <v>446</v>
      </c>
      <c r="E185" s="542" t="s">
        <v>1243</v>
      </c>
      <c r="F185" s="506" t="s">
        <v>955</v>
      </c>
      <c r="G185" s="512"/>
      <c r="H185" s="513"/>
      <c r="I185" s="512"/>
      <c r="J185" s="548"/>
      <c r="K185" s="512"/>
      <c r="L185" s="514"/>
    </row>
    <row r="186" spans="2:12" ht="15" customHeight="1" x14ac:dyDescent="0.2">
      <c r="B186" s="510"/>
      <c r="C186" s="511"/>
      <c r="D186" s="510" t="s">
        <v>446</v>
      </c>
      <c r="E186" s="542" t="s">
        <v>750</v>
      </c>
      <c r="F186" s="506" t="s">
        <v>956</v>
      </c>
      <c r="G186" s="512"/>
      <c r="H186" s="513"/>
      <c r="I186" s="512"/>
      <c r="J186" s="548"/>
      <c r="K186" s="512"/>
      <c r="L186" s="514"/>
    </row>
    <row r="187" spans="2:12" ht="15" customHeight="1" x14ac:dyDescent="0.2">
      <c r="B187" s="510"/>
      <c r="C187" s="511"/>
      <c r="D187" s="510" t="s">
        <v>446</v>
      </c>
      <c r="E187" s="542" t="s">
        <v>1317</v>
      </c>
      <c r="F187" s="506" t="s">
        <v>957</v>
      </c>
      <c r="G187" s="512"/>
      <c r="H187" s="513"/>
      <c r="I187" s="512"/>
      <c r="J187" s="513"/>
      <c r="K187" s="512"/>
      <c r="L187" s="514"/>
    </row>
    <row r="188" spans="2:12" ht="15" customHeight="1" x14ac:dyDescent="0.2">
      <c r="B188" s="521"/>
      <c r="C188" s="522"/>
      <c r="D188" s="521" t="s">
        <v>446</v>
      </c>
      <c r="E188" s="549" t="s">
        <v>1204</v>
      </c>
      <c r="F188" s="515" t="s">
        <v>958</v>
      </c>
      <c r="G188" s="512"/>
      <c r="H188" s="513"/>
      <c r="I188" s="512"/>
      <c r="J188" s="513"/>
      <c r="K188" s="512"/>
      <c r="L188" s="514"/>
    </row>
    <row r="189" spans="2:12" ht="15" customHeight="1" x14ac:dyDescent="0.2">
      <c r="B189" s="510" t="s">
        <v>1318</v>
      </c>
      <c r="C189" s="511" t="s">
        <v>228</v>
      </c>
      <c r="D189" s="510"/>
      <c r="E189" s="511"/>
      <c r="F189" s="518" t="s">
        <v>1319</v>
      </c>
      <c r="G189" s="512"/>
      <c r="H189" s="513"/>
      <c r="I189" s="512"/>
      <c r="J189" s="513"/>
      <c r="K189" s="512"/>
      <c r="L189" s="514"/>
    </row>
    <row r="190" spans="2:12" ht="15" customHeight="1" x14ac:dyDescent="0.2">
      <c r="B190" s="510"/>
      <c r="C190" s="511"/>
      <c r="D190" s="510" t="s">
        <v>446</v>
      </c>
      <c r="E190" s="511" t="s">
        <v>1185</v>
      </c>
      <c r="F190" s="506" t="s">
        <v>1320</v>
      </c>
      <c r="G190" s="512"/>
      <c r="H190" s="513"/>
      <c r="I190" s="512"/>
      <c r="J190" s="513"/>
      <c r="K190" s="512"/>
      <c r="L190" s="514"/>
    </row>
    <row r="191" spans="2:12" ht="15" customHeight="1" x14ac:dyDescent="0.2">
      <c r="B191" s="510"/>
      <c r="C191" s="511"/>
      <c r="D191" s="510" t="s">
        <v>446</v>
      </c>
      <c r="E191" s="511" t="s">
        <v>1187</v>
      </c>
      <c r="F191" s="506" t="s">
        <v>959</v>
      </c>
      <c r="G191" s="512"/>
      <c r="H191" s="513"/>
      <c r="I191" s="512"/>
      <c r="J191" s="513"/>
      <c r="K191" s="512"/>
      <c r="L191" s="514"/>
    </row>
    <row r="192" spans="2:12" ht="15" customHeight="1" x14ac:dyDescent="0.2">
      <c r="B192" s="510"/>
      <c r="C192" s="511"/>
      <c r="D192" s="510" t="s">
        <v>446</v>
      </c>
      <c r="E192" s="511" t="s">
        <v>1313</v>
      </c>
      <c r="F192" s="506" t="s">
        <v>960</v>
      </c>
      <c r="G192" s="512"/>
      <c r="H192" s="513"/>
      <c r="I192" s="512"/>
      <c r="J192" s="513"/>
      <c r="K192" s="512"/>
      <c r="L192" s="514"/>
    </row>
    <row r="193" spans="2:12" ht="15" customHeight="1" x14ac:dyDescent="0.2">
      <c r="B193" s="510"/>
      <c r="C193" s="511"/>
      <c r="D193" s="510" t="s">
        <v>446</v>
      </c>
      <c r="E193" s="511" t="s">
        <v>1321</v>
      </c>
      <c r="F193" s="506" t="s">
        <v>961</v>
      </c>
      <c r="G193" s="512"/>
      <c r="H193" s="513"/>
      <c r="I193" s="512"/>
      <c r="J193" s="513"/>
      <c r="K193" s="512"/>
      <c r="L193" s="514"/>
    </row>
    <row r="194" spans="2:12" ht="15" customHeight="1" x14ac:dyDescent="0.2">
      <c r="B194" s="510"/>
      <c r="C194" s="511"/>
      <c r="D194" s="510" t="s">
        <v>446</v>
      </c>
      <c r="E194" s="511" t="s">
        <v>1322</v>
      </c>
      <c r="F194" s="506" t="s">
        <v>962</v>
      </c>
      <c r="G194" s="512"/>
      <c r="H194" s="513"/>
      <c r="I194" s="512"/>
      <c r="J194" s="513"/>
      <c r="K194" s="512"/>
      <c r="L194" s="514"/>
    </row>
    <row r="195" spans="2:12" ht="15" customHeight="1" x14ac:dyDescent="0.2">
      <c r="B195" s="510"/>
      <c r="C195" s="511"/>
      <c r="D195" s="510" t="s">
        <v>446</v>
      </c>
      <c r="E195" s="511" t="s">
        <v>1191</v>
      </c>
      <c r="F195" s="506" t="s">
        <v>963</v>
      </c>
      <c r="G195" s="519"/>
      <c r="H195" s="520"/>
      <c r="I195" s="512"/>
      <c r="J195" s="513"/>
      <c r="K195" s="512"/>
      <c r="L195" s="514"/>
    </row>
    <row r="196" spans="2:12" ht="15" customHeight="1" x14ac:dyDescent="0.2">
      <c r="B196" s="537" t="s">
        <v>1323</v>
      </c>
      <c r="C196" s="538" t="s">
        <v>39</v>
      </c>
      <c r="D196" s="537" t="s">
        <v>1323</v>
      </c>
      <c r="E196" s="538" t="s">
        <v>747</v>
      </c>
      <c r="F196" s="500" t="s">
        <v>449</v>
      </c>
      <c r="G196" s="525" t="s">
        <v>448</v>
      </c>
      <c r="H196" s="526" t="s">
        <v>449</v>
      </c>
      <c r="I196" s="512"/>
      <c r="J196" s="513"/>
      <c r="K196" s="512"/>
      <c r="L196" s="514"/>
    </row>
    <row r="197" spans="2:12" ht="15" customHeight="1" x14ac:dyDescent="0.2">
      <c r="B197" s="527" t="s">
        <v>1324</v>
      </c>
      <c r="C197" s="528" t="s">
        <v>39</v>
      </c>
      <c r="D197" s="527" t="s">
        <v>1324</v>
      </c>
      <c r="E197" s="528" t="s">
        <v>747</v>
      </c>
      <c r="F197" s="529" t="s">
        <v>964</v>
      </c>
      <c r="G197" s="507" t="s">
        <v>450</v>
      </c>
      <c r="H197" s="502" t="s">
        <v>451</v>
      </c>
      <c r="I197" s="512"/>
      <c r="J197" s="513"/>
      <c r="K197" s="512"/>
      <c r="L197" s="514"/>
    </row>
    <row r="198" spans="2:12" ht="15" customHeight="1" x14ac:dyDescent="0.2">
      <c r="B198" s="532" t="s">
        <v>1324</v>
      </c>
      <c r="C198" s="533" t="s">
        <v>1247</v>
      </c>
      <c r="D198" s="532" t="s">
        <v>1324</v>
      </c>
      <c r="E198" s="533" t="s">
        <v>1248</v>
      </c>
      <c r="F198" s="534" t="s">
        <v>965</v>
      </c>
      <c r="G198" s="512"/>
      <c r="H198" s="545"/>
      <c r="I198" s="512"/>
      <c r="J198" s="513"/>
      <c r="K198" s="512"/>
      <c r="L198" s="514"/>
    </row>
    <row r="199" spans="2:12" x14ac:dyDescent="0.2">
      <c r="B199" s="540" t="s">
        <v>1324</v>
      </c>
      <c r="C199" s="541" t="s">
        <v>1195</v>
      </c>
      <c r="D199" s="540" t="s">
        <v>1324</v>
      </c>
      <c r="E199" s="541" t="s">
        <v>1197</v>
      </c>
      <c r="F199" s="535" t="s">
        <v>451</v>
      </c>
      <c r="G199" s="519"/>
      <c r="H199" s="520"/>
      <c r="I199" s="519"/>
      <c r="J199" s="520"/>
      <c r="K199" s="512"/>
      <c r="L199" s="514"/>
    </row>
    <row r="200" spans="2:12" ht="15" customHeight="1" x14ac:dyDescent="0.2">
      <c r="B200" s="527" t="s">
        <v>1325</v>
      </c>
      <c r="C200" s="528" t="s">
        <v>39</v>
      </c>
      <c r="D200" s="527" t="s">
        <v>1325</v>
      </c>
      <c r="E200" s="528" t="s">
        <v>747</v>
      </c>
      <c r="F200" s="529" t="s">
        <v>966</v>
      </c>
      <c r="G200" s="507" t="s">
        <v>452</v>
      </c>
      <c r="H200" s="508" t="s">
        <v>453</v>
      </c>
      <c r="I200" s="507" t="s">
        <v>769</v>
      </c>
      <c r="J200" s="508" t="s">
        <v>453</v>
      </c>
      <c r="K200" s="512"/>
      <c r="L200" s="514"/>
    </row>
    <row r="201" spans="2:12" ht="15" customHeight="1" x14ac:dyDescent="0.2">
      <c r="B201" s="510" t="s">
        <v>1325</v>
      </c>
      <c r="C201" s="511" t="s">
        <v>228</v>
      </c>
      <c r="D201" s="510"/>
      <c r="E201" s="511"/>
      <c r="F201" s="506" t="s">
        <v>967</v>
      </c>
      <c r="G201" s="512"/>
      <c r="H201" s="513"/>
      <c r="I201" s="512"/>
      <c r="J201" s="513"/>
      <c r="K201" s="512"/>
      <c r="L201" s="514"/>
    </row>
    <row r="202" spans="2:12" ht="15" customHeight="1" x14ac:dyDescent="0.2">
      <c r="B202" s="510"/>
      <c r="C202" s="511"/>
      <c r="D202" s="510" t="s">
        <v>1325</v>
      </c>
      <c r="E202" s="511" t="s">
        <v>1185</v>
      </c>
      <c r="F202" s="506" t="s">
        <v>968</v>
      </c>
      <c r="G202" s="512"/>
      <c r="H202" s="513"/>
      <c r="I202" s="512"/>
      <c r="J202" s="513"/>
      <c r="K202" s="512"/>
      <c r="L202" s="514"/>
    </row>
    <row r="203" spans="2:12" ht="15" customHeight="1" x14ac:dyDescent="0.2">
      <c r="B203" s="510"/>
      <c r="C203" s="511"/>
      <c r="D203" s="510" t="s">
        <v>452</v>
      </c>
      <c r="E203" s="511" t="s">
        <v>1187</v>
      </c>
      <c r="F203" s="506" t="s">
        <v>969</v>
      </c>
      <c r="G203" s="512"/>
      <c r="H203" s="513"/>
      <c r="I203" s="512"/>
      <c r="J203" s="513"/>
      <c r="K203" s="512"/>
      <c r="L203" s="514"/>
    </row>
    <row r="204" spans="2:12" ht="15" customHeight="1" x14ac:dyDescent="0.2">
      <c r="B204" s="510"/>
      <c r="C204" s="511"/>
      <c r="D204" s="510" t="s">
        <v>452</v>
      </c>
      <c r="E204" s="511" t="s">
        <v>1313</v>
      </c>
      <c r="F204" s="506" t="s">
        <v>970</v>
      </c>
      <c r="G204" s="512"/>
      <c r="H204" s="513"/>
      <c r="I204" s="512"/>
      <c r="J204" s="513"/>
      <c r="K204" s="512"/>
      <c r="L204" s="514"/>
    </row>
    <row r="205" spans="2:12" ht="15" customHeight="1" x14ac:dyDescent="0.2">
      <c r="B205" s="510"/>
      <c r="C205" s="511"/>
      <c r="D205" s="510" t="s">
        <v>452</v>
      </c>
      <c r="E205" s="511" t="s">
        <v>1321</v>
      </c>
      <c r="F205" s="506" t="s">
        <v>971</v>
      </c>
      <c r="G205" s="512"/>
      <c r="H205" s="513"/>
      <c r="I205" s="512"/>
      <c r="J205" s="513"/>
      <c r="K205" s="512"/>
      <c r="L205" s="514"/>
    </row>
    <row r="206" spans="2:12" ht="15" customHeight="1" x14ac:dyDescent="0.2">
      <c r="B206" s="521"/>
      <c r="C206" s="522"/>
      <c r="D206" s="521" t="s">
        <v>452</v>
      </c>
      <c r="E206" s="522" t="s">
        <v>1326</v>
      </c>
      <c r="F206" s="515" t="s">
        <v>972</v>
      </c>
      <c r="G206" s="512"/>
      <c r="H206" s="513"/>
      <c r="I206" s="512"/>
      <c r="J206" s="513"/>
      <c r="K206" s="512"/>
      <c r="L206" s="514"/>
    </row>
    <row r="207" spans="2:12" x14ac:dyDescent="0.2">
      <c r="B207" s="532" t="s">
        <v>452</v>
      </c>
      <c r="C207" s="533" t="s">
        <v>230</v>
      </c>
      <c r="D207" s="532" t="s">
        <v>452</v>
      </c>
      <c r="E207" s="533" t="s">
        <v>1199</v>
      </c>
      <c r="F207" s="534" t="s">
        <v>973</v>
      </c>
      <c r="G207" s="512"/>
      <c r="H207" s="513"/>
      <c r="I207" s="512"/>
      <c r="J207" s="513"/>
      <c r="K207" s="512"/>
      <c r="L207" s="514"/>
    </row>
    <row r="208" spans="2:12" x14ac:dyDescent="0.2">
      <c r="B208" s="530" t="s">
        <v>452</v>
      </c>
      <c r="C208" s="531" t="s">
        <v>1195</v>
      </c>
      <c r="D208" s="530" t="s">
        <v>452</v>
      </c>
      <c r="E208" s="531" t="s">
        <v>1197</v>
      </c>
      <c r="F208" s="535" t="s">
        <v>974</v>
      </c>
      <c r="G208" s="519"/>
      <c r="H208" s="520"/>
      <c r="I208" s="519"/>
      <c r="J208" s="520"/>
      <c r="K208" s="512"/>
      <c r="L208" s="514"/>
    </row>
    <row r="209" spans="2:12" ht="15" customHeight="1" x14ac:dyDescent="0.2">
      <c r="B209" s="527" t="s">
        <v>1327</v>
      </c>
      <c r="C209" s="528" t="s">
        <v>39</v>
      </c>
      <c r="D209" s="527"/>
      <c r="E209" s="550"/>
      <c r="F209" s="529" t="s">
        <v>1328</v>
      </c>
      <c r="G209" s="507" t="s">
        <v>454</v>
      </c>
      <c r="H209" s="508" t="s">
        <v>455</v>
      </c>
      <c r="I209" s="507" t="s">
        <v>770</v>
      </c>
      <c r="J209" s="508" t="s">
        <v>455</v>
      </c>
      <c r="K209" s="512"/>
      <c r="L209" s="514"/>
    </row>
    <row r="210" spans="2:12" ht="15" customHeight="1" x14ac:dyDescent="0.2">
      <c r="B210" s="510"/>
      <c r="C210" s="511"/>
      <c r="D210" s="510" t="s">
        <v>454</v>
      </c>
      <c r="E210" s="542" t="s">
        <v>747</v>
      </c>
      <c r="F210" s="506" t="s">
        <v>975</v>
      </c>
      <c r="G210" s="512"/>
      <c r="H210" s="513"/>
      <c r="I210" s="512"/>
      <c r="J210" s="513"/>
      <c r="K210" s="512"/>
      <c r="L210" s="514"/>
    </row>
    <row r="211" spans="2:12" x14ac:dyDescent="0.2">
      <c r="B211" s="530"/>
      <c r="C211" s="531"/>
      <c r="D211" s="530" t="s">
        <v>1327</v>
      </c>
      <c r="E211" s="542" t="s">
        <v>748</v>
      </c>
      <c r="F211" s="506" t="s">
        <v>1329</v>
      </c>
      <c r="G211" s="519"/>
      <c r="H211" s="520"/>
      <c r="I211" s="519"/>
      <c r="J211" s="520"/>
      <c r="K211" s="512"/>
      <c r="L211" s="514"/>
    </row>
    <row r="212" spans="2:12" ht="15" customHeight="1" x14ac:dyDescent="0.2">
      <c r="B212" s="537" t="s">
        <v>1330</v>
      </c>
      <c r="C212" s="538" t="s">
        <v>39</v>
      </c>
      <c r="D212" s="537" t="s">
        <v>1330</v>
      </c>
      <c r="E212" s="538" t="s">
        <v>747</v>
      </c>
      <c r="F212" s="500" t="s">
        <v>457</v>
      </c>
      <c r="G212" s="525" t="s">
        <v>456</v>
      </c>
      <c r="H212" s="526" t="s">
        <v>457</v>
      </c>
      <c r="I212" s="525" t="s">
        <v>771</v>
      </c>
      <c r="J212" s="526" t="s">
        <v>457</v>
      </c>
      <c r="K212" s="512"/>
      <c r="L212" s="514"/>
    </row>
    <row r="213" spans="2:12" ht="15" customHeight="1" x14ac:dyDescent="0.2">
      <c r="B213" s="504" t="s">
        <v>1331</v>
      </c>
      <c r="C213" s="505" t="s">
        <v>39</v>
      </c>
      <c r="D213" s="504"/>
      <c r="E213" s="505"/>
      <c r="F213" s="503" t="s">
        <v>1332</v>
      </c>
      <c r="G213" s="507" t="s">
        <v>458</v>
      </c>
      <c r="H213" s="502" t="s">
        <v>459</v>
      </c>
      <c r="I213" s="507" t="s">
        <v>772</v>
      </c>
      <c r="J213" s="822" t="s">
        <v>726</v>
      </c>
      <c r="K213" s="512"/>
      <c r="L213" s="514"/>
    </row>
    <row r="214" spans="2:12" ht="15" customHeight="1" x14ac:dyDescent="0.2">
      <c r="B214" s="510"/>
      <c r="C214" s="511"/>
      <c r="D214" s="510" t="s">
        <v>1331</v>
      </c>
      <c r="E214" s="511" t="s">
        <v>1180</v>
      </c>
      <c r="F214" s="506" t="s">
        <v>1333</v>
      </c>
      <c r="G214" s="512"/>
      <c r="H214" s="513"/>
      <c r="I214" s="512"/>
      <c r="J214" s="823"/>
      <c r="K214" s="512"/>
      <c r="L214" s="514"/>
    </row>
    <row r="215" spans="2:12" ht="15" customHeight="1" x14ac:dyDescent="0.2">
      <c r="B215" s="510"/>
      <c r="C215" s="511"/>
      <c r="D215" s="510" t="s">
        <v>458</v>
      </c>
      <c r="E215" s="511" t="s">
        <v>1227</v>
      </c>
      <c r="F215" s="506" t="s">
        <v>976</v>
      </c>
      <c r="G215" s="512"/>
      <c r="H215" s="513"/>
      <c r="I215" s="512"/>
      <c r="J215" s="513"/>
      <c r="K215" s="512"/>
      <c r="L215" s="514"/>
    </row>
    <row r="216" spans="2:12" ht="15" customHeight="1" x14ac:dyDescent="0.2">
      <c r="B216" s="510"/>
      <c r="C216" s="511"/>
      <c r="D216" s="510" t="s">
        <v>458</v>
      </c>
      <c r="E216" s="511" t="s">
        <v>1228</v>
      </c>
      <c r="F216" s="506" t="s">
        <v>1334</v>
      </c>
      <c r="G216" s="519"/>
      <c r="H216" s="520"/>
      <c r="I216" s="512"/>
      <c r="J216" s="513"/>
      <c r="K216" s="512"/>
      <c r="L216" s="514"/>
    </row>
    <row r="217" spans="2:12" ht="15" customHeight="1" x14ac:dyDescent="0.2">
      <c r="B217" s="537" t="s">
        <v>1335</v>
      </c>
      <c r="C217" s="538" t="s">
        <v>1302</v>
      </c>
      <c r="D217" s="537" t="s">
        <v>1335</v>
      </c>
      <c r="E217" s="538" t="s">
        <v>1194</v>
      </c>
      <c r="F217" s="500" t="s">
        <v>461</v>
      </c>
      <c r="G217" s="525" t="s">
        <v>460</v>
      </c>
      <c r="H217" s="526" t="s">
        <v>461</v>
      </c>
      <c r="I217" s="512"/>
      <c r="J217" s="513"/>
      <c r="K217" s="512"/>
      <c r="L217" s="514"/>
    </row>
    <row r="218" spans="2:12" ht="15" customHeight="1" x14ac:dyDescent="0.2">
      <c r="B218" s="521" t="s">
        <v>1336</v>
      </c>
      <c r="C218" s="522" t="s">
        <v>39</v>
      </c>
      <c r="D218" s="521" t="s">
        <v>1336</v>
      </c>
      <c r="E218" s="522" t="s">
        <v>747</v>
      </c>
      <c r="F218" s="515" t="s">
        <v>977</v>
      </c>
      <c r="G218" s="507" t="s">
        <v>462</v>
      </c>
      <c r="H218" s="508" t="s">
        <v>463</v>
      </c>
      <c r="I218" s="512"/>
      <c r="J218" s="513"/>
      <c r="K218" s="512"/>
      <c r="L218" s="514"/>
    </row>
    <row r="219" spans="2:12" ht="15" customHeight="1" x14ac:dyDescent="0.2">
      <c r="B219" s="540" t="s">
        <v>1336</v>
      </c>
      <c r="C219" s="541" t="s">
        <v>228</v>
      </c>
      <c r="D219" s="540" t="s">
        <v>1336</v>
      </c>
      <c r="E219" s="541" t="s">
        <v>1185</v>
      </c>
      <c r="F219" s="535" t="s">
        <v>1337</v>
      </c>
      <c r="G219" s="519"/>
      <c r="H219" s="520"/>
      <c r="I219" s="512"/>
      <c r="J219" s="513"/>
      <c r="K219" s="512"/>
      <c r="L219" s="514"/>
    </row>
    <row r="220" spans="2:12" ht="15" customHeight="1" x14ac:dyDescent="0.2">
      <c r="B220" s="537" t="s">
        <v>1338</v>
      </c>
      <c r="C220" s="538" t="s">
        <v>39</v>
      </c>
      <c r="D220" s="537" t="s">
        <v>1338</v>
      </c>
      <c r="E220" s="538" t="s">
        <v>747</v>
      </c>
      <c r="F220" s="500" t="s">
        <v>465</v>
      </c>
      <c r="G220" s="525" t="s">
        <v>464</v>
      </c>
      <c r="H220" s="526" t="s">
        <v>465</v>
      </c>
      <c r="I220" s="512"/>
      <c r="J220" s="513"/>
      <c r="K220" s="512"/>
      <c r="L220" s="514"/>
    </row>
    <row r="221" spans="2:12" ht="15" customHeight="1" x14ac:dyDescent="0.2">
      <c r="B221" s="527" t="s">
        <v>1339</v>
      </c>
      <c r="C221" s="528" t="s">
        <v>39</v>
      </c>
      <c r="D221" s="527" t="s">
        <v>1339</v>
      </c>
      <c r="E221" s="528" t="s">
        <v>747</v>
      </c>
      <c r="F221" s="515" t="s">
        <v>978</v>
      </c>
      <c r="G221" s="507" t="s">
        <v>466</v>
      </c>
      <c r="H221" s="508" t="s">
        <v>467</v>
      </c>
      <c r="I221" s="512"/>
      <c r="J221" s="513"/>
      <c r="K221" s="512"/>
      <c r="L221" s="514"/>
    </row>
    <row r="222" spans="2:12" ht="15" customHeight="1" x14ac:dyDescent="0.2">
      <c r="B222" s="532" t="s">
        <v>466</v>
      </c>
      <c r="C222" s="533" t="s">
        <v>1205</v>
      </c>
      <c r="D222" s="532" t="s">
        <v>1339</v>
      </c>
      <c r="E222" s="533" t="s">
        <v>1206</v>
      </c>
      <c r="F222" s="534" t="s">
        <v>979</v>
      </c>
      <c r="G222" s="512"/>
      <c r="H222" s="513"/>
      <c r="I222" s="512"/>
      <c r="J222" s="513"/>
      <c r="K222" s="512"/>
      <c r="L222" s="514"/>
    </row>
    <row r="223" spans="2:12" ht="15" customHeight="1" x14ac:dyDescent="0.2">
      <c r="B223" s="510" t="s">
        <v>1339</v>
      </c>
      <c r="C223" s="511" t="s">
        <v>1251</v>
      </c>
      <c r="D223" s="510"/>
      <c r="E223" s="511"/>
      <c r="F223" s="506" t="s">
        <v>467</v>
      </c>
      <c r="G223" s="512"/>
      <c r="H223" s="513"/>
      <c r="I223" s="512"/>
      <c r="J223" s="513"/>
      <c r="K223" s="512"/>
      <c r="L223" s="514"/>
    </row>
    <row r="224" spans="2:12" ht="15" customHeight="1" x14ac:dyDescent="0.2">
      <c r="B224" s="510"/>
      <c r="C224" s="511"/>
      <c r="D224" s="510" t="s">
        <v>1339</v>
      </c>
      <c r="E224" s="511" t="s">
        <v>1196</v>
      </c>
      <c r="F224" s="506" t="s">
        <v>980</v>
      </c>
      <c r="G224" s="512"/>
      <c r="H224" s="513"/>
      <c r="I224" s="512"/>
      <c r="J224" s="513"/>
      <c r="K224" s="512"/>
      <c r="L224" s="514"/>
    </row>
    <row r="225" spans="2:12" ht="15" customHeight="1" x14ac:dyDescent="0.2">
      <c r="B225" s="530"/>
      <c r="C225" s="531"/>
      <c r="D225" s="530" t="s">
        <v>1339</v>
      </c>
      <c r="E225" s="531" t="s">
        <v>1197</v>
      </c>
      <c r="F225" s="523" t="s">
        <v>1340</v>
      </c>
      <c r="G225" s="519"/>
      <c r="H225" s="520"/>
      <c r="I225" s="519"/>
      <c r="J225" s="520"/>
      <c r="K225" s="512"/>
      <c r="L225" s="514"/>
    </row>
    <row r="226" spans="2:12" ht="15" customHeight="1" x14ac:dyDescent="0.2">
      <c r="B226" s="504" t="s">
        <v>468</v>
      </c>
      <c r="C226" s="505" t="s">
        <v>39</v>
      </c>
      <c r="D226" s="504"/>
      <c r="E226" s="505"/>
      <c r="F226" s="503" t="s">
        <v>469</v>
      </c>
      <c r="G226" s="512" t="s">
        <v>468</v>
      </c>
      <c r="H226" s="498" t="s">
        <v>469</v>
      </c>
      <c r="I226" s="512" t="s">
        <v>773</v>
      </c>
      <c r="J226" s="498" t="s">
        <v>469</v>
      </c>
      <c r="K226" s="507" t="s">
        <v>45</v>
      </c>
      <c r="L226" s="509" t="s">
        <v>1341</v>
      </c>
    </row>
    <row r="227" spans="2:12" ht="15" customHeight="1" x14ac:dyDescent="0.2">
      <c r="B227" s="510"/>
      <c r="C227" s="511"/>
      <c r="D227" s="510" t="s">
        <v>468</v>
      </c>
      <c r="E227" s="511" t="s">
        <v>747</v>
      </c>
      <c r="F227" s="506" t="s">
        <v>1342</v>
      </c>
      <c r="G227" s="512"/>
      <c r="I227" s="512"/>
      <c r="K227" s="512"/>
      <c r="L227" s="514"/>
    </row>
    <row r="228" spans="2:12" ht="15" customHeight="1" x14ac:dyDescent="0.2">
      <c r="B228" s="510"/>
      <c r="C228" s="511"/>
      <c r="D228" s="510" t="s">
        <v>468</v>
      </c>
      <c r="E228" s="511" t="s">
        <v>748</v>
      </c>
      <c r="F228" s="506" t="s">
        <v>981</v>
      </c>
      <c r="G228" s="512"/>
      <c r="I228" s="512"/>
      <c r="K228" s="512"/>
      <c r="L228" s="514"/>
    </row>
    <row r="229" spans="2:12" ht="15" customHeight="1" x14ac:dyDescent="0.2">
      <c r="B229" s="510"/>
      <c r="C229" s="511"/>
      <c r="D229" s="510" t="s">
        <v>468</v>
      </c>
      <c r="E229" s="511" t="s">
        <v>749</v>
      </c>
      <c r="F229" s="506" t="s">
        <v>982</v>
      </c>
      <c r="G229" s="512"/>
      <c r="I229" s="512"/>
      <c r="K229" s="512"/>
      <c r="L229" s="514"/>
    </row>
    <row r="230" spans="2:12" ht="15" customHeight="1" x14ac:dyDescent="0.2">
      <c r="B230" s="510"/>
      <c r="C230" s="511"/>
      <c r="D230" s="510" t="s">
        <v>468</v>
      </c>
      <c r="E230" s="511" t="s">
        <v>1243</v>
      </c>
      <c r="F230" s="506" t="s">
        <v>983</v>
      </c>
      <c r="G230" s="512"/>
      <c r="I230" s="512"/>
      <c r="K230" s="512"/>
      <c r="L230" s="514"/>
    </row>
    <row r="231" spans="2:12" ht="15" customHeight="1" x14ac:dyDescent="0.2">
      <c r="B231" s="510"/>
      <c r="C231" s="511"/>
      <c r="D231" s="510" t="s">
        <v>468</v>
      </c>
      <c r="E231" s="511" t="s">
        <v>750</v>
      </c>
      <c r="F231" s="506" t="s">
        <v>984</v>
      </c>
      <c r="G231" s="512"/>
      <c r="I231" s="512"/>
      <c r="K231" s="512"/>
      <c r="L231" s="514"/>
    </row>
    <row r="232" spans="2:12" ht="15" customHeight="1" x14ac:dyDescent="0.2">
      <c r="B232" s="510"/>
      <c r="C232" s="511"/>
      <c r="D232" s="510" t="s">
        <v>468</v>
      </c>
      <c r="E232" s="511" t="s">
        <v>1317</v>
      </c>
      <c r="F232" s="506" t="s">
        <v>985</v>
      </c>
      <c r="G232" s="512"/>
      <c r="I232" s="512"/>
      <c r="K232" s="512"/>
      <c r="L232" s="514"/>
    </row>
    <row r="233" spans="2:12" ht="15" customHeight="1" x14ac:dyDescent="0.2">
      <c r="B233" s="510"/>
      <c r="C233" s="511"/>
      <c r="D233" s="510" t="s">
        <v>468</v>
      </c>
      <c r="E233" s="511" t="s">
        <v>751</v>
      </c>
      <c r="F233" s="506" t="s">
        <v>986</v>
      </c>
      <c r="G233" s="512"/>
      <c r="I233" s="512"/>
      <c r="K233" s="512"/>
      <c r="L233" s="514"/>
    </row>
    <row r="234" spans="2:12" ht="15" customHeight="1" x14ac:dyDescent="0.2">
      <c r="B234" s="510"/>
      <c r="C234" s="511"/>
      <c r="D234" s="510" t="s">
        <v>468</v>
      </c>
      <c r="E234" s="511" t="s">
        <v>1343</v>
      </c>
      <c r="F234" s="506" t="s">
        <v>987</v>
      </c>
      <c r="G234" s="512"/>
      <c r="I234" s="512"/>
      <c r="K234" s="512"/>
      <c r="L234" s="514"/>
    </row>
    <row r="235" spans="2:12" ht="15" customHeight="1" x14ac:dyDescent="0.2">
      <c r="B235" s="530"/>
      <c r="C235" s="531"/>
      <c r="D235" s="530" t="s">
        <v>468</v>
      </c>
      <c r="E235" s="531" t="s">
        <v>1204</v>
      </c>
      <c r="F235" s="523" t="s">
        <v>988</v>
      </c>
      <c r="G235" s="512"/>
      <c r="I235" s="512"/>
      <c r="K235" s="512"/>
      <c r="L235" s="514"/>
    </row>
    <row r="236" spans="2:12" ht="15" customHeight="1" x14ac:dyDescent="0.2">
      <c r="B236" s="504" t="s">
        <v>470</v>
      </c>
      <c r="C236" s="505" t="s">
        <v>39</v>
      </c>
      <c r="D236" s="504"/>
      <c r="E236" s="505"/>
      <c r="F236" s="506" t="s">
        <v>471</v>
      </c>
      <c r="G236" s="507" t="s">
        <v>470</v>
      </c>
      <c r="H236" s="508" t="s">
        <v>471</v>
      </c>
      <c r="I236" s="507" t="s">
        <v>774</v>
      </c>
      <c r="J236" s="508" t="s">
        <v>471</v>
      </c>
      <c r="K236" s="512"/>
      <c r="L236" s="514"/>
    </row>
    <row r="237" spans="2:12" ht="15" customHeight="1" x14ac:dyDescent="0.2">
      <c r="B237" s="510"/>
      <c r="C237" s="511"/>
      <c r="D237" s="510" t="s">
        <v>470</v>
      </c>
      <c r="E237" s="511" t="s">
        <v>747</v>
      </c>
      <c r="F237" s="506" t="s">
        <v>989</v>
      </c>
      <c r="G237" s="512"/>
      <c r="H237" s="513"/>
      <c r="I237" s="512"/>
      <c r="J237" s="513"/>
      <c r="K237" s="512"/>
      <c r="L237" s="514"/>
    </row>
    <row r="238" spans="2:12" ht="15" customHeight="1" x14ac:dyDescent="0.2">
      <c r="B238" s="521"/>
      <c r="C238" s="522"/>
      <c r="D238" s="521" t="s">
        <v>470</v>
      </c>
      <c r="E238" s="522" t="s">
        <v>1204</v>
      </c>
      <c r="F238" s="515" t="s">
        <v>990</v>
      </c>
      <c r="G238" s="512"/>
      <c r="H238" s="513"/>
      <c r="I238" s="512"/>
      <c r="J238" s="513"/>
      <c r="K238" s="512"/>
      <c r="L238" s="514"/>
    </row>
    <row r="239" spans="2:12" ht="15" customHeight="1" x14ac:dyDescent="0.2">
      <c r="B239" s="530" t="s">
        <v>470</v>
      </c>
      <c r="C239" s="531" t="s">
        <v>228</v>
      </c>
      <c r="D239" s="530" t="s">
        <v>470</v>
      </c>
      <c r="E239" s="531" t="s">
        <v>1185</v>
      </c>
      <c r="F239" s="535" t="s">
        <v>991</v>
      </c>
      <c r="G239" s="519"/>
      <c r="H239" s="520"/>
      <c r="I239" s="519"/>
      <c r="J239" s="520"/>
      <c r="K239" s="519"/>
      <c r="L239" s="536"/>
    </row>
    <row r="240" spans="2:12" ht="15" customHeight="1" x14ac:dyDescent="0.2">
      <c r="B240" s="504" t="s">
        <v>472</v>
      </c>
      <c r="C240" s="505" t="s">
        <v>39</v>
      </c>
      <c r="D240" s="504"/>
      <c r="E240" s="505"/>
      <c r="F240" s="503" t="s">
        <v>232</v>
      </c>
      <c r="G240" s="507" t="s">
        <v>472</v>
      </c>
      <c r="H240" s="508" t="s">
        <v>232</v>
      </c>
      <c r="I240" s="507" t="s">
        <v>775</v>
      </c>
      <c r="J240" s="508" t="s">
        <v>232</v>
      </c>
      <c r="K240" s="507" t="s">
        <v>46</v>
      </c>
      <c r="L240" s="509" t="s">
        <v>1344</v>
      </c>
    </row>
    <row r="241" spans="2:12" ht="15" customHeight="1" x14ac:dyDescent="0.2">
      <c r="B241" s="510"/>
      <c r="C241" s="511"/>
      <c r="D241" s="510" t="s">
        <v>472</v>
      </c>
      <c r="E241" s="511" t="s">
        <v>747</v>
      </c>
      <c r="F241" s="506" t="s">
        <v>992</v>
      </c>
      <c r="G241" s="512"/>
      <c r="H241" s="513"/>
      <c r="I241" s="512"/>
      <c r="J241" s="513"/>
      <c r="K241" s="512"/>
      <c r="L241" s="514"/>
    </row>
    <row r="242" spans="2:12" ht="15" customHeight="1" x14ac:dyDescent="0.2">
      <c r="B242" s="510"/>
      <c r="C242" s="511"/>
      <c r="D242" s="510" t="s">
        <v>472</v>
      </c>
      <c r="E242" s="511" t="s">
        <v>748</v>
      </c>
      <c r="F242" s="506" t="s">
        <v>993</v>
      </c>
      <c r="G242" s="512"/>
      <c r="H242" s="513"/>
      <c r="I242" s="512"/>
      <c r="J242" s="513"/>
      <c r="K242" s="512"/>
      <c r="L242" s="514"/>
    </row>
    <row r="243" spans="2:12" ht="15" customHeight="1" x14ac:dyDescent="0.2">
      <c r="B243" s="510"/>
      <c r="C243" s="511"/>
      <c r="D243" s="510" t="s">
        <v>472</v>
      </c>
      <c r="E243" s="511" t="s">
        <v>749</v>
      </c>
      <c r="F243" s="506" t="s">
        <v>994</v>
      </c>
      <c r="G243" s="512"/>
      <c r="H243" s="513"/>
      <c r="I243" s="512"/>
      <c r="J243" s="513"/>
      <c r="K243" s="512"/>
      <c r="L243" s="514"/>
    </row>
    <row r="244" spans="2:12" ht="15" customHeight="1" x14ac:dyDescent="0.2">
      <c r="B244" s="510"/>
      <c r="C244" s="511"/>
      <c r="D244" s="510" t="s">
        <v>472</v>
      </c>
      <c r="E244" s="511" t="s">
        <v>1243</v>
      </c>
      <c r="F244" s="506" t="s">
        <v>995</v>
      </c>
      <c r="G244" s="512"/>
      <c r="H244" s="513"/>
      <c r="I244" s="512"/>
      <c r="J244" s="513"/>
      <c r="K244" s="512"/>
      <c r="L244" s="514"/>
    </row>
    <row r="245" spans="2:12" ht="15" customHeight="1" x14ac:dyDescent="0.2">
      <c r="B245" s="510"/>
      <c r="C245" s="511"/>
      <c r="D245" s="510" t="s">
        <v>472</v>
      </c>
      <c r="E245" s="511" t="s">
        <v>750</v>
      </c>
      <c r="F245" s="506" t="s">
        <v>996</v>
      </c>
      <c r="G245" s="512"/>
      <c r="H245" s="513"/>
      <c r="I245" s="512"/>
      <c r="J245" s="513"/>
      <c r="K245" s="512"/>
      <c r="L245" s="514"/>
    </row>
    <row r="246" spans="2:12" ht="15" customHeight="1" x14ac:dyDescent="0.2">
      <c r="B246" s="510"/>
      <c r="C246" s="511"/>
      <c r="D246" s="510" t="s">
        <v>472</v>
      </c>
      <c r="E246" s="511" t="s">
        <v>1317</v>
      </c>
      <c r="F246" s="506" t="s">
        <v>997</v>
      </c>
      <c r="G246" s="512"/>
      <c r="H246" s="513"/>
      <c r="I246" s="512"/>
      <c r="J246" s="513"/>
      <c r="K246" s="512"/>
      <c r="L246" s="514"/>
    </row>
    <row r="247" spans="2:12" ht="15" customHeight="1" x14ac:dyDescent="0.2">
      <c r="B247" s="510"/>
      <c r="C247" s="511"/>
      <c r="D247" s="510" t="s">
        <v>472</v>
      </c>
      <c r="E247" s="511" t="s">
        <v>751</v>
      </c>
      <c r="F247" s="506" t="s">
        <v>998</v>
      </c>
      <c r="G247" s="512"/>
      <c r="H247" s="513"/>
      <c r="I247" s="512"/>
      <c r="J247" s="513"/>
      <c r="K247" s="512"/>
      <c r="L247" s="514"/>
    </row>
    <row r="248" spans="2:12" ht="15" customHeight="1" x14ac:dyDescent="0.2">
      <c r="B248" s="530"/>
      <c r="C248" s="531"/>
      <c r="D248" s="530" t="s">
        <v>472</v>
      </c>
      <c r="E248" s="531" t="s">
        <v>1204</v>
      </c>
      <c r="F248" s="523" t="s">
        <v>999</v>
      </c>
      <c r="G248" s="519"/>
      <c r="H248" s="520"/>
      <c r="I248" s="519"/>
      <c r="J248" s="520"/>
      <c r="K248" s="512"/>
      <c r="L248" s="514"/>
    </row>
    <row r="249" spans="2:12" ht="15" customHeight="1" x14ac:dyDescent="0.2">
      <c r="B249" s="537" t="s">
        <v>1345</v>
      </c>
      <c r="C249" s="538" t="s">
        <v>39</v>
      </c>
      <c r="D249" s="537" t="s">
        <v>1345</v>
      </c>
      <c r="E249" s="538" t="s">
        <v>747</v>
      </c>
      <c r="F249" s="500" t="s">
        <v>474</v>
      </c>
      <c r="G249" s="507" t="s">
        <v>473</v>
      </c>
      <c r="H249" s="508" t="s">
        <v>474</v>
      </c>
      <c r="I249" s="507" t="s">
        <v>776</v>
      </c>
      <c r="J249" s="508" t="s">
        <v>234</v>
      </c>
      <c r="K249" s="507">
        <v>23</v>
      </c>
      <c r="L249" s="509" t="s">
        <v>1346</v>
      </c>
    </row>
    <row r="250" spans="2:12" x14ac:dyDescent="0.2">
      <c r="B250" s="510" t="s">
        <v>1347</v>
      </c>
      <c r="C250" s="511" t="s">
        <v>1195</v>
      </c>
      <c r="D250" s="510"/>
      <c r="E250" s="511"/>
      <c r="F250" s="506" t="s">
        <v>476</v>
      </c>
      <c r="G250" s="507" t="s">
        <v>475</v>
      </c>
      <c r="H250" s="508" t="s">
        <v>476</v>
      </c>
      <c r="I250" s="512"/>
      <c r="J250" s="513"/>
      <c r="K250" s="512"/>
      <c r="L250" s="514"/>
    </row>
    <row r="251" spans="2:12" ht="15" customHeight="1" x14ac:dyDescent="0.2">
      <c r="B251" s="510"/>
      <c r="C251" s="511"/>
      <c r="D251" s="510" t="s">
        <v>1348</v>
      </c>
      <c r="E251" s="511" t="s">
        <v>1349</v>
      </c>
      <c r="F251" s="506" t="s">
        <v>1000</v>
      </c>
      <c r="G251" s="512"/>
      <c r="H251" s="513"/>
      <c r="I251" s="512"/>
      <c r="J251" s="513"/>
      <c r="K251" s="512"/>
      <c r="L251" s="514"/>
    </row>
    <row r="252" spans="2:12" ht="15" customHeight="1" x14ac:dyDescent="0.2">
      <c r="B252" s="530"/>
      <c r="C252" s="531"/>
      <c r="D252" s="530" t="s">
        <v>1348</v>
      </c>
      <c r="E252" s="531" t="s">
        <v>1213</v>
      </c>
      <c r="F252" s="523" t="s">
        <v>1350</v>
      </c>
      <c r="G252" s="519"/>
      <c r="H252" s="520"/>
      <c r="I252" s="519"/>
      <c r="J252" s="520"/>
      <c r="K252" s="512"/>
      <c r="L252" s="514"/>
    </row>
    <row r="253" spans="2:12" ht="15" customHeight="1" x14ac:dyDescent="0.2">
      <c r="B253" s="537" t="s">
        <v>1351</v>
      </c>
      <c r="C253" s="538" t="s">
        <v>39</v>
      </c>
      <c r="D253" s="537" t="s">
        <v>1351</v>
      </c>
      <c r="E253" s="538" t="s">
        <v>747</v>
      </c>
      <c r="F253" s="500" t="s">
        <v>478</v>
      </c>
      <c r="G253" s="525" t="s">
        <v>477</v>
      </c>
      <c r="H253" s="526" t="s">
        <v>478</v>
      </c>
      <c r="I253" s="559" t="s">
        <v>777</v>
      </c>
      <c r="J253" s="508" t="s">
        <v>1352</v>
      </c>
      <c r="K253" s="568" t="s">
        <v>1306</v>
      </c>
      <c r="L253" s="502" t="s">
        <v>1353</v>
      </c>
    </row>
    <row r="254" spans="2:12" ht="15" customHeight="1" x14ac:dyDescent="0.2">
      <c r="B254" s="504" t="s">
        <v>1354</v>
      </c>
      <c r="C254" s="505" t="s">
        <v>1302</v>
      </c>
      <c r="D254" s="504"/>
      <c r="E254" s="505"/>
      <c r="F254" s="503" t="s">
        <v>1355</v>
      </c>
      <c r="G254" s="507" t="s">
        <v>479</v>
      </c>
      <c r="H254" s="819" t="s">
        <v>1355</v>
      </c>
      <c r="I254" s="512"/>
      <c r="J254" s="513"/>
      <c r="K254" s="512"/>
      <c r="L254" s="514"/>
    </row>
    <row r="255" spans="2:12" ht="15" customHeight="1" x14ac:dyDescent="0.2">
      <c r="B255" s="510"/>
      <c r="C255" s="511"/>
      <c r="D255" s="510" t="s">
        <v>479</v>
      </c>
      <c r="E255" s="511" t="s">
        <v>747</v>
      </c>
      <c r="F255" s="506" t="s">
        <v>1001</v>
      </c>
      <c r="G255" s="512"/>
      <c r="H255" s="821"/>
      <c r="I255" s="512"/>
      <c r="J255" s="513"/>
      <c r="K255" s="512"/>
      <c r="L255" s="514"/>
    </row>
    <row r="256" spans="2:12" x14ac:dyDescent="0.2">
      <c r="B256" s="530"/>
      <c r="C256" s="531"/>
      <c r="D256" s="530" t="s">
        <v>479</v>
      </c>
      <c r="E256" s="531" t="s">
        <v>1356</v>
      </c>
      <c r="F256" s="523" t="s">
        <v>1002</v>
      </c>
      <c r="G256" s="519"/>
      <c r="H256" s="520"/>
      <c r="I256" s="519"/>
      <c r="J256" s="520"/>
      <c r="K256" s="512"/>
      <c r="L256" s="514"/>
    </row>
    <row r="257" spans="2:12" ht="15" customHeight="1" x14ac:dyDescent="0.2">
      <c r="B257" s="504" t="s">
        <v>481</v>
      </c>
      <c r="C257" s="505" t="s">
        <v>39</v>
      </c>
      <c r="D257" s="504"/>
      <c r="E257" s="505"/>
      <c r="F257" s="503" t="s">
        <v>1003</v>
      </c>
      <c r="G257" s="507" t="s">
        <v>481</v>
      </c>
      <c r="H257" s="508" t="s">
        <v>482</v>
      </c>
      <c r="I257" s="512" t="s">
        <v>778</v>
      </c>
      <c r="J257" s="498" t="s">
        <v>482</v>
      </c>
      <c r="K257" s="507" t="s">
        <v>47</v>
      </c>
      <c r="L257" s="502" t="s">
        <v>1357</v>
      </c>
    </row>
    <row r="258" spans="2:12" ht="15" customHeight="1" x14ac:dyDescent="0.2">
      <c r="B258" s="510"/>
      <c r="C258" s="511"/>
      <c r="D258" s="510" t="s">
        <v>481</v>
      </c>
      <c r="E258" s="511" t="s">
        <v>747</v>
      </c>
      <c r="F258" s="506" t="s">
        <v>1004</v>
      </c>
      <c r="G258" s="512"/>
      <c r="H258" s="513"/>
      <c r="I258" s="512"/>
      <c r="K258" s="512"/>
      <c r="L258" s="514"/>
    </row>
    <row r="259" spans="2:12" ht="15" customHeight="1" x14ac:dyDescent="0.2">
      <c r="B259" s="510"/>
      <c r="C259" s="511"/>
      <c r="D259" s="510" t="s">
        <v>481</v>
      </c>
      <c r="E259" s="511" t="s">
        <v>748</v>
      </c>
      <c r="F259" s="515" t="s">
        <v>1005</v>
      </c>
      <c r="G259" s="512"/>
      <c r="H259" s="513"/>
      <c r="I259" s="512"/>
      <c r="K259" s="512"/>
      <c r="L259" s="514"/>
    </row>
    <row r="260" spans="2:12" ht="15" customHeight="1" x14ac:dyDescent="0.2">
      <c r="B260" s="532" t="s">
        <v>1358</v>
      </c>
      <c r="C260" s="533" t="s">
        <v>1247</v>
      </c>
      <c r="D260" s="532" t="s">
        <v>1358</v>
      </c>
      <c r="E260" s="551" t="s">
        <v>1248</v>
      </c>
      <c r="F260" s="534" t="s">
        <v>1006</v>
      </c>
      <c r="G260" s="512"/>
      <c r="H260" s="513"/>
      <c r="I260" s="512"/>
      <c r="K260" s="512"/>
      <c r="L260" s="514"/>
    </row>
    <row r="261" spans="2:12" ht="15" customHeight="1" x14ac:dyDescent="0.2">
      <c r="B261" s="510" t="s">
        <v>1358</v>
      </c>
      <c r="C261" s="511" t="s">
        <v>1195</v>
      </c>
      <c r="D261" s="510"/>
      <c r="E261" s="511"/>
      <c r="F261" s="518" t="s">
        <v>1007</v>
      </c>
      <c r="G261" s="512"/>
      <c r="H261" s="513"/>
      <c r="I261" s="512"/>
      <c r="K261" s="512"/>
      <c r="L261" s="514"/>
    </row>
    <row r="262" spans="2:12" ht="15" customHeight="1" x14ac:dyDescent="0.2">
      <c r="B262" s="510"/>
      <c r="C262" s="511"/>
      <c r="D262" s="510" t="s">
        <v>1358</v>
      </c>
      <c r="E262" s="511" t="s">
        <v>1196</v>
      </c>
      <c r="F262" s="506" t="s">
        <v>1008</v>
      </c>
      <c r="G262" s="512"/>
      <c r="H262" s="513"/>
      <c r="I262" s="512"/>
      <c r="K262" s="512"/>
      <c r="L262" s="514"/>
    </row>
    <row r="263" spans="2:12" ht="15" customHeight="1" x14ac:dyDescent="0.2">
      <c r="B263" s="530"/>
      <c r="C263" s="531"/>
      <c r="D263" s="530" t="s">
        <v>1358</v>
      </c>
      <c r="E263" s="531" t="s">
        <v>1197</v>
      </c>
      <c r="F263" s="523" t="s">
        <v>1359</v>
      </c>
      <c r="G263" s="519"/>
      <c r="H263" s="520"/>
      <c r="I263" s="512"/>
      <c r="K263" s="512"/>
      <c r="L263" s="514"/>
    </row>
    <row r="264" spans="2:12" ht="15" customHeight="1" x14ac:dyDescent="0.2">
      <c r="B264" s="504" t="s">
        <v>483</v>
      </c>
      <c r="C264" s="505" t="s">
        <v>39</v>
      </c>
      <c r="D264" s="504" t="s">
        <v>483</v>
      </c>
      <c r="E264" s="505" t="s">
        <v>747</v>
      </c>
      <c r="F264" s="529" t="s">
        <v>1009</v>
      </c>
      <c r="G264" s="507" t="s">
        <v>483</v>
      </c>
      <c r="H264" s="508" t="s">
        <v>484</v>
      </c>
      <c r="I264" s="507" t="s">
        <v>779</v>
      </c>
      <c r="J264" s="508" t="s">
        <v>484</v>
      </c>
      <c r="K264" s="512"/>
      <c r="L264" s="514"/>
    </row>
    <row r="265" spans="2:12" ht="15" customHeight="1" x14ac:dyDescent="0.2">
      <c r="B265" s="532" t="s">
        <v>1360</v>
      </c>
      <c r="C265" s="533" t="s">
        <v>1247</v>
      </c>
      <c r="D265" s="532" t="s">
        <v>1360</v>
      </c>
      <c r="E265" s="551" t="s">
        <v>1248</v>
      </c>
      <c r="F265" s="534" t="s">
        <v>1010</v>
      </c>
      <c r="G265" s="512"/>
      <c r="H265" s="513"/>
      <c r="I265" s="512"/>
      <c r="J265" s="513"/>
      <c r="K265" s="512"/>
      <c r="L265" s="514"/>
    </row>
    <row r="266" spans="2:12" ht="15" customHeight="1" x14ac:dyDescent="0.2">
      <c r="B266" s="530" t="s">
        <v>1360</v>
      </c>
      <c r="C266" s="531" t="s">
        <v>1272</v>
      </c>
      <c r="D266" s="530" t="s">
        <v>1360</v>
      </c>
      <c r="E266" s="531" t="s">
        <v>1273</v>
      </c>
      <c r="F266" s="535" t="s">
        <v>1011</v>
      </c>
      <c r="G266" s="519"/>
      <c r="H266" s="520"/>
      <c r="I266" s="519"/>
      <c r="J266" s="520"/>
      <c r="K266" s="512"/>
      <c r="L266" s="514"/>
    </row>
    <row r="267" spans="2:12" ht="15" customHeight="1" x14ac:dyDescent="0.2">
      <c r="B267" s="504" t="s">
        <v>485</v>
      </c>
      <c r="C267" s="505" t="s">
        <v>39</v>
      </c>
      <c r="D267" s="504"/>
      <c r="E267" s="505"/>
      <c r="F267" s="503" t="s">
        <v>236</v>
      </c>
      <c r="G267" s="507" t="s">
        <v>485</v>
      </c>
      <c r="H267" s="508" t="s">
        <v>236</v>
      </c>
      <c r="I267" s="559" t="s">
        <v>780</v>
      </c>
      <c r="J267" s="508" t="s">
        <v>236</v>
      </c>
      <c r="K267" s="559">
        <v>24</v>
      </c>
      <c r="L267" s="508" t="s">
        <v>1361</v>
      </c>
    </row>
    <row r="268" spans="2:12" ht="15" customHeight="1" x14ac:dyDescent="0.2">
      <c r="B268" s="510"/>
      <c r="C268" s="511"/>
      <c r="D268" s="510" t="s">
        <v>485</v>
      </c>
      <c r="E268" s="511" t="s">
        <v>747</v>
      </c>
      <c r="F268" s="506" t="s">
        <v>1012</v>
      </c>
      <c r="G268" s="512"/>
      <c r="H268" s="513"/>
      <c r="I268" s="512"/>
      <c r="J268" s="513"/>
      <c r="K268" s="512"/>
      <c r="L268" s="513"/>
    </row>
    <row r="269" spans="2:12" ht="15" customHeight="1" x14ac:dyDescent="0.2">
      <c r="B269" s="510"/>
      <c r="C269" s="511"/>
      <c r="D269" s="510" t="s">
        <v>485</v>
      </c>
      <c r="E269" s="511" t="s">
        <v>748</v>
      </c>
      <c r="F269" s="506" t="s">
        <v>1013</v>
      </c>
      <c r="G269" s="512"/>
      <c r="H269" s="513"/>
      <c r="I269" s="512"/>
      <c r="J269" s="513"/>
      <c r="K269" s="512"/>
      <c r="L269" s="513"/>
    </row>
    <row r="270" spans="2:12" ht="15" customHeight="1" x14ac:dyDescent="0.2">
      <c r="B270" s="530"/>
      <c r="C270" s="531"/>
      <c r="D270" s="530" t="s">
        <v>485</v>
      </c>
      <c r="E270" s="531" t="s">
        <v>749</v>
      </c>
      <c r="F270" s="523" t="s">
        <v>1014</v>
      </c>
      <c r="G270" s="519"/>
      <c r="H270" s="520"/>
      <c r="I270" s="519"/>
      <c r="J270" s="520"/>
      <c r="K270" s="519"/>
      <c r="L270" s="520"/>
    </row>
    <row r="271" spans="2:12" ht="15" customHeight="1" x14ac:dyDescent="0.2">
      <c r="B271" s="527" t="s">
        <v>1362</v>
      </c>
      <c r="C271" s="528" t="s">
        <v>39</v>
      </c>
      <c r="D271" s="527" t="s">
        <v>1362</v>
      </c>
      <c r="E271" s="528" t="s">
        <v>747</v>
      </c>
      <c r="F271" s="529" t="s">
        <v>1015</v>
      </c>
      <c r="G271" s="507" t="s">
        <v>486</v>
      </c>
      <c r="H271" s="508" t="s">
        <v>487</v>
      </c>
      <c r="I271" s="507" t="s">
        <v>781</v>
      </c>
      <c r="J271" s="508" t="s">
        <v>237</v>
      </c>
      <c r="K271" s="507">
        <v>25</v>
      </c>
      <c r="L271" s="502" t="s">
        <v>1363</v>
      </c>
    </row>
    <row r="272" spans="2:12" ht="15" customHeight="1" x14ac:dyDescent="0.2">
      <c r="B272" s="540" t="s">
        <v>1362</v>
      </c>
      <c r="C272" s="541" t="s">
        <v>1234</v>
      </c>
      <c r="D272" s="540" t="s">
        <v>1362</v>
      </c>
      <c r="E272" s="541" t="s">
        <v>1285</v>
      </c>
      <c r="F272" s="535" t="s">
        <v>1016</v>
      </c>
      <c r="G272" s="519"/>
      <c r="H272" s="520"/>
      <c r="I272" s="512"/>
      <c r="J272" s="513"/>
      <c r="K272" s="512"/>
      <c r="L272" s="513"/>
    </row>
    <row r="273" spans="2:12" ht="15" customHeight="1" x14ac:dyDescent="0.2">
      <c r="B273" s="521" t="s">
        <v>488</v>
      </c>
      <c r="C273" s="522" t="s">
        <v>1364</v>
      </c>
      <c r="D273" s="521" t="s">
        <v>488</v>
      </c>
      <c r="E273" s="522" t="s">
        <v>1180</v>
      </c>
      <c r="F273" s="515" t="s">
        <v>1365</v>
      </c>
      <c r="G273" s="507" t="s">
        <v>488</v>
      </c>
      <c r="H273" s="508" t="s">
        <v>237</v>
      </c>
      <c r="I273" s="512"/>
      <c r="J273" s="513"/>
      <c r="K273" s="512"/>
      <c r="L273" s="513"/>
    </row>
    <row r="274" spans="2:12" ht="15" customHeight="1" x14ac:dyDescent="0.2">
      <c r="B274" s="532" t="s">
        <v>488</v>
      </c>
      <c r="C274" s="533" t="s">
        <v>1247</v>
      </c>
      <c r="D274" s="532" t="s">
        <v>488</v>
      </c>
      <c r="E274" s="533" t="s">
        <v>1248</v>
      </c>
      <c r="F274" s="534" t="s">
        <v>1017</v>
      </c>
      <c r="G274" s="512"/>
      <c r="H274" s="513"/>
      <c r="I274" s="512"/>
      <c r="J274" s="513"/>
      <c r="K274" s="512"/>
      <c r="L274" s="513"/>
    </row>
    <row r="275" spans="2:12" ht="15" customHeight="1" x14ac:dyDescent="0.2">
      <c r="B275" s="530" t="s">
        <v>488</v>
      </c>
      <c r="C275" s="531" t="s">
        <v>1195</v>
      </c>
      <c r="D275" s="530" t="s">
        <v>488</v>
      </c>
      <c r="E275" s="531" t="s">
        <v>1197</v>
      </c>
      <c r="F275" s="518" t="s">
        <v>237</v>
      </c>
      <c r="G275" s="519"/>
      <c r="H275" s="520"/>
      <c r="I275" s="519"/>
      <c r="J275" s="520"/>
      <c r="K275" s="519"/>
      <c r="L275" s="520"/>
    </row>
    <row r="276" spans="2:12" ht="15" customHeight="1" x14ac:dyDescent="0.2">
      <c r="B276" s="527" t="s">
        <v>489</v>
      </c>
      <c r="C276" s="528" t="s">
        <v>39</v>
      </c>
      <c r="D276" s="527" t="s">
        <v>489</v>
      </c>
      <c r="E276" s="528" t="s">
        <v>747</v>
      </c>
      <c r="F276" s="529" t="s">
        <v>1018</v>
      </c>
      <c r="G276" s="507" t="s">
        <v>489</v>
      </c>
      <c r="H276" s="508" t="s">
        <v>490</v>
      </c>
      <c r="I276" s="507" t="s">
        <v>782</v>
      </c>
      <c r="J276" s="508" t="s">
        <v>490</v>
      </c>
      <c r="K276" s="507" t="s">
        <v>48</v>
      </c>
      <c r="L276" s="509" t="s">
        <v>99</v>
      </c>
    </row>
    <row r="277" spans="2:12" ht="15" customHeight="1" x14ac:dyDescent="0.2">
      <c r="B277" s="532" t="s">
        <v>489</v>
      </c>
      <c r="C277" s="533" t="s">
        <v>228</v>
      </c>
      <c r="D277" s="532" t="s">
        <v>489</v>
      </c>
      <c r="E277" s="533" t="s">
        <v>1185</v>
      </c>
      <c r="F277" s="534" t="s">
        <v>1019</v>
      </c>
      <c r="G277" s="512"/>
      <c r="H277" s="513"/>
      <c r="I277" s="512"/>
      <c r="J277" s="513"/>
      <c r="K277" s="512"/>
      <c r="L277" s="514"/>
    </row>
    <row r="278" spans="2:12" ht="15" customHeight="1" x14ac:dyDescent="0.2">
      <c r="B278" s="532" t="s">
        <v>489</v>
      </c>
      <c r="C278" s="533" t="s">
        <v>230</v>
      </c>
      <c r="D278" s="532" t="s">
        <v>489</v>
      </c>
      <c r="E278" s="533" t="s">
        <v>1199</v>
      </c>
      <c r="F278" s="534" t="s">
        <v>1020</v>
      </c>
      <c r="G278" s="512"/>
      <c r="H278" s="513"/>
      <c r="I278" s="512"/>
      <c r="J278" s="513"/>
      <c r="K278" s="512"/>
      <c r="L278" s="514"/>
    </row>
    <row r="279" spans="2:12" ht="15" customHeight="1" x14ac:dyDescent="0.2">
      <c r="B279" s="530" t="s">
        <v>489</v>
      </c>
      <c r="C279" s="531" t="s">
        <v>1253</v>
      </c>
      <c r="D279" s="530" t="s">
        <v>489</v>
      </c>
      <c r="E279" s="531" t="s">
        <v>1254</v>
      </c>
      <c r="F279" s="535" t="s">
        <v>1021</v>
      </c>
      <c r="G279" s="512"/>
      <c r="H279" s="513"/>
      <c r="I279" s="512"/>
      <c r="J279" s="513"/>
      <c r="K279" s="512"/>
      <c r="L279" s="514"/>
    </row>
    <row r="280" spans="2:12" ht="15" customHeight="1" x14ac:dyDescent="0.2">
      <c r="B280" s="537"/>
      <c r="C280" s="538"/>
      <c r="D280" s="537" t="s">
        <v>1366</v>
      </c>
      <c r="E280" s="538" t="s">
        <v>1022</v>
      </c>
      <c r="F280" s="500" t="s">
        <v>1367</v>
      </c>
      <c r="G280" s="525">
        <v>2612</v>
      </c>
      <c r="H280" s="526" t="s">
        <v>1367</v>
      </c>
      <c r="I280" s="519"/>
      <c r="J280" s="520"/>
      <c r="K280" s="512"/>
      <c r="L280" s="514"/>
    </row>
    <row r="281" spans="2:12" ht="15" customHeight="1" x14ac:dyDescent="0.2">
      <c r="B281" s="504" t="s">
        <v>492</v>
      </c>
      <c r="C281" s="505" t="s">
        <v>39</v>
      </c>
      <c r="D281" s="504"/>
      <c r="E281" s="505"/>
      <c r="F281" s="503" t="s">
        <v>493</v>
      </c>
      <c r="G281" s="507" t="s">
        <v>492</v>
      </c>
      <c r="H281" s="508" t="s">
        <v>493</v>
      </c>
      <c r="I281" s="512" t="s">
        <v>783</v>
      </c>
      <c r="J281" s="498" t="s">
        <v>728</v>
      </c>
      <c r="K281" s="512"/>
      <c r="L281" s="514"/>
    </row>
    <row r="282" spans="2:12" ht="15" customHeight="1" x14ac:dyDescent="0.2">
      <c r="B282" s="510"/>
      <c r="C282" s="511"/>
      <c r="D282" s="510" t="s">
        <v>492</v>
      </c>
      <c r="E282" s="511" t="s">
        <v>747</v>
      </c>
      <c r="F282" s="506" t="s">
        <v>1023</v>
      </c>
      <c r="G282" s="512"/>
      <c r="H282" s="513"/>
      <c r="I282" s="512"/>
      <c r="K282" s="512"/>
      <c r="L282" s="514"/>
    </row>
    <row r="283" spans="2:12" ht="15" customHeight="1" x14ac:dyDescent="0.2">
      <c r="B283" s="510"/>
      <c r="C283" s="511"/>
      <c r="D283" s="510" t="s">
        <v>492</v>
      </c>
      <c r="E283" s="511" t="s">
        <v>748</v>
      </c>
      <c r="F283" s="506" t="s">
        <v>1024</v>
      </c>
      <c r="G283" s="512"/>
      <c r="H283" s="513"/>
      <c r="I283" s="512"/>
      <c r="K283" s="512"/>
      <c r="L283" s="514"/>
    </row>
    <row r="284" spans="2:12" ht="15" customHeight="1" x14ac:dyDescent="0.2">
      <c r="B284" s="510"/>
      <c r="C284" s="511"/>
      <c r="D284" s="510" t="s">
        <v>492</v>
      </c>
      <c r="E284" s="511" t="s">
        <v>749</v>
      </c>
      <c r="F284" s="506" t="s">
        <v>1025</v>
      </c>
      <c r="G284" s="512"/>
      <c r="H284" s="513"/>
      <c r="I284" s="512"/>
      <c r="K284" s="512"/>
      <c r="L284" s="514"/>
    </row>
    <row r="285" spans="2:12" ht="15" customHeight="1" x14ac:dyDescent="0.2">
      <c r="B285" s="510"/>
      <c r="C285" s="511"/>
      <c r="D285" s="510" t="s">
        <v>492</v>
      </c>
      <c r="E285" s="511" t="s">
        <v>1243</v>
      </c>
      <c r="F285" s="506" t="s">
        <v>1026</v>
      </c>
      <c r="G285" s="512"/>
      <c r="H285" s="513"/>
      <c r="I285" s="512"/>
      <c r="K285" s="512"/>
      <c r="L285" s="514"/>
    </row>
    <row r="286" spans="2:12" ht="15" customHeight="1" x14ac:dyDescent="0.2">
      <c r="B286" s="510"/>
      <c r="C286" s="511"/>
      <c r="D286" s="510" t="s">
        <v>492</v>
      </c>
      <c r="E286" s="511" t="s">
        <v>750</v>
      </c>
      <c r="F286" s="506" t="s">
        <v>1027</v>
      </c>
      <c r="G286" s="512"/>
      <c r="H286" s="513"/>
      <c r="I286" s="512"/>
      <c r="K286" s="512"/>
      <c r="L286" s="514"/>
    </row>
    <row r="287" spans="2:12" ht="15" customHeight="1" x14ac:dyDescent="0.2">
      <c r="B287" s="530"/>
      <c r="C287" s="531"/>
      <c r="D287" s="530" t="s">
        <v>492</v>
      </c>
      <c r="E287" s="531" t="s">
        <v>1317</v>
      </c>
      <c r="F287" s="523" t="s">
        <v>1028</v>
      </c>
      <c r="G287" s="519"/>
      <c r="H287" s="520"/>
      <c r="I287" s="512"/>
      <c r="K287" s="512"/>
      <c r="L287" s="514"/>
    </row>
    <row r="288" spans="2:12" ht="15" customHeight="1" x14ac:dyDescent="0.2">
      <c r="B288" s="504" t="s">
        <v>494</v>
      </c>
      <c r="C288" s="505" t="s">
        <v>39</v>
      </c>
      <c r="D288" s="504"/>
      <c r="E288" s="505"/>
      <c r="F288" s="503" t="s">
        <v>495</v>
      </c>
      <c r="G288" s="507" t="s">
        <v>494</v>
      </c>
      <c r="H288" s="508" t="s">
        <v>495</v>
      </c>
      <c r="I288" s="512"/>
      <c r="K288" s="512"/>
      <c r="L288" s="514"/>
    </row>
    <row r="289" spans="2:12" ht="15" customHeight="1" x14ac:dyDescent="0.2">
      <c r="B289" s="510"/>
      <c r="C289" s="511"/>
      <c r="D289" s="510" t="s">
        <v>494</v>
      </c>
      <c r="E289" s="511" t="s">
        <v>747</v>
      </c>
      <c r="F289" s="506" t="s">
        <v>1029</v>
      </c>
      <c r="G289" s="512"/>
      <c r="H289" s="513"/>
      <c r="I289" s="512"/>
      <c r="K289" s="512"/>
      <c r="L289" s="514"/>
    </row>
    <row r="290" spans="2:12" ht="15" customHeight="1" x14ac:dyDescent="0.2">
      <c r="B290" s="530"/>
      <c r="C290" s="531"/>
      <c r="D290" s="530" t="s">
        <v>494</v>
      </c>
      <c r="E290" s="531" t="s">
        <v>748</v>
      </c>
      <c r="F290" s="523" t="s">
        <v>1030</v>
      </c>
      <c r="G290" s="519"/>
      <c r="H290" s="520"/>
      <c r="I290" s="512"/>
      <c r="K290" s="512"/>
      <c r="L290" s="514"/>
    </row>
    <row r="291" spans="2:12" ht="15" customHeight="1" x14ac:dyDescent="0.2">
      <c r="B291" s="504" t="s">
        <v>496</v>
      </c>
      <c r="C291" s="505" t="s">
        <v>39</v>
      </c>
      <c r="D291" s="504"/>
      <c r="E291" s="505"/>
      <c r="F291" s="503" t="s">
        <v>1031</v>
      </c>
      <c r="G291" s="507" t="s">
        <v>496</v>
      </c>
      <c r="H291" s="508" t="s">
        <v>497</v>
      </c>
      <c r="I291" s="512"/>
      <c r="K291" s="512"/>
      <c r="L291" s="514"/>
    </row>
    <row r="292" spans="2:12" ht="15" customHeight="1" x14ac:dyDescent="0.2">
      <c r="B292" s="510"/>
      <c r="C292" s="511"/>
      <c r="D292" s="510" t="s">
        <v>496</v>
      </c>
      <c r="E292" s="511" t="s">
        <v>747</v>
      </c>
      <c r="F292" s="506" t="s">
        <v>1368</v>
      </c>
      <c r="G292" s="512"/>
      <c r="H292" s="513"/>
      <c r="I292" s="512"/>
      <c r="K292" s="512"/>
      <c r="L292" s="514"/>
    </row>
    <row r="293" spans="2:12" ht="15" customHeight="1" x14ac:dyDescent="0.2">
      <c r="B293" s="521"/>
      <c r="C293" s="522"/>
      <c r="D293" s="521" t="s">
        <v>1369</v>
      </c>
      <c r="E293" s="522" t="s">
        <v>1227</v>
      </c>
      <c r="F293" s="506" t="s">
        <v>1370</v>
      </c>
      <c r="G293" s="512"/>
      <c r="H293" s="513"/>
      <c r="I293" s="512"/>
      <c r="K293" s="512"/>
      <c r="L293" s="514"/>
    </row>
    <row r="294" spans="2:12" ht="15" customHeight="1" x14ac:dyDescent="0.2">
      <c r="B294" s="530" t="s">
        <v>496</v>
      </c>
      <c r="C294" s="531" t="s">
        <v>228</v>
      </c>
      <c r="D294" s="530" t="s">
        <v>496</v>
      </c>
      <c r="E294" s="531" t="s">
        <v>1185</v>
      </c>
      <c r="F294" s="535" t="s">
        <v>1032</v>
      </c>
      <c r="G294" s="519"/>
      <c r="H294" s="520"/>
      <c r="I294" s="512"/>
      <c r="K294" s="512"/>
      <c r="L294" s="514"/>
    </row>
    <row r="295" spans="2:12" ht="15" customHeight="1" x14ac:dyDescent="0.2">
      <c r="B295" s="504" t="s">
        <v>498</v>
      </c>
      <c r="C295" s="505" t="s">
        <v>39</v>
      </c>
      <c r="D295" s="504"/>
      <c r="E295" s="505"/>
      <c r="F295" s="503" t="s">
        <v>1033</v>
      </c>
      <c r="G295" s="507" t="s">
        <v>498</v>
      </c>
      <c r="H295" s="508" t="s">
        <v>1371</v>
      </c>
      <c r="I295" s="507" t="s">
        <v>784</v>
      </c>
      <c r="J295" s="508" t="s">
        <v>1371</v>
      </c>
      <c r="K295" s="512"/>
      <c r="L295" s="514"/>
    </row>
    <row r="296" spans="2:12" ht="15" customHeight="1" x14ac:dyDescent="0.2">
      <c r="B296" s="510"/>
      <c r="C296" s="511"/>
      <c r="D296" s="510" t="s">
        <v>498</v>
      </c>
      <c r="E296" s="511" t="s">
        <v>747</v>
      </c>
      <c r="F296" s="506" t="s">
        <v>1034</v>
      </c>
      <c r="G296" s="512"/>
      <c r="H296" s="513"/>
      <c r="I296" s="512"/>
      <c r="J296" s="513"/>
      <c r="K296" s="512"/>
      <c r="L296" s="514"/>
    </row>
    <row r="297" spans="2:12" ht="15" customHeight="1" x14ac:dyDescent="0.2">
      <c r="B297" s="510"/>
      <c r="C297" s="511"/>
      <c r="D297" s="510" t="s">
        <v>498</v>
      </c>
      <c r="E297" s="511" t="s">
        <v>748</v>
      </c>
      <c r="F297" s="506" t="s">
        <v>1035</v>
      </c>
      <c r="G297" s="512"/>
      <c r="H297" s="513"/>
      <c r="I297" s="512"/>
      <c r="J297" s="513"/>
      <c r="K297" s="512"/>
      <c r="L297" s="514"/>
    </row>
    <row r="298" spans="2:12" ht="15" customHeight="1" x14ac:dyDescent="0.2">
      <c r="B298" s="532" t="s">
        <v>498</v>
      </c>
      <c r="C298" s="533" t="s">
        <v>228</v>
      </c>
      <c r="D298" s="532" t="s">
        <v>498</v>
      </c>
      <c r="E298" s="533" t="s">
        <v>1185</v>
      </c>
      <c r="F298" s="534" t="s">
        <v>1036</v>
      </c>
      <c r="G298" s="512"/>
      <c r="H298" s="513"/>
      <c r="I298" s="512"/>
      <c r="J298" s="513"/>
      <c r="K298" s="512"/>
      <c r="L298" s="514"/>
    </row>
    <row r="299" spans="2:12" ht="15" customHeight="1" x14ac:dyDescent="0.2">
      <c r="B299" s="510" t="s">
        <v>498</v>
      </c>
      <c r="C299" s="511" t="s">
        <v>230</v>
      </c>
      <c r="D299" s="510"/>
      <c r="E299" s="511"/>
      <c r="F299" s="518" t="s">
        <v>1372</v>
      </c>
      <c r="G299" s="512"/>
      <c r="H299" s="513"/>
      <c r="I299" s="512"/>
      <c r="J299" s="513"/>
      <c r="K299" s="512"/>
      <c r="L299" s="514"/>
    </row>
    <row r="300" spans="2:12" ht="15" customHeight="1" x14ac:dyDescent="0.2">
      <c r="B300" s="510"/>
      <c r="C300" s="511"/>
      <c r="D300" s="510" t="s">
        <v>498</v>
      </c>
      <c r="E300" s="511" t="s">
        <v>1199</v>
      </c>
      <c r="F300" s="506" t="s">
        <v>1037</v>
      </c>
      <c r="G300" s="512"/>
      <c r="H300" s="513"/>
      <c r="I300" s="512"/>
      <c r="J300" s="513"/>
      <c r="K300" s="512"/>
      <c r="L300" s="514"/>
    </row>
    <row r="301" spans="2:12" ht="15" customHeight="1" x14ac:dyDescent="0.2">
      <c r="B301" s="530"/>
      <c r="C301" s="531"/>
      <c r="D301" s="530" t="s">
        <v>498</v>
      </c>
      <c r="E301" s="531" t="s">
        <v>1311</v>
      </c>
      <c r="F301" s="523" t="s">
        <v>1038</v>
      </c>
      <c r="G301" s="519"/>
      <c r="H301" s="520"/>
      <c r="I301" s="519"/>
      <c r="J301" s="520"/>
      <c r="K301" s="512"/>
      <c r="L301" s="514"/>
    </row>
    <row r="302" spans="2:12" ht="15" customHeight="1" x14ac:dyDescent="0.2">
      <c r="B302" s="527" t="s">
        <v>1373</v>
      </c>
      <c r="C302" s="528" t="s">
        <v>39</v>
      </c>
      <c r="D302" s="527" t="s">
        <v>1373</v>
      </c>
      <c r="E302" s="528" t="s">
        <v>747</v>
      </c>
      <c r="F302" s="515" t="s">
        <v>1039</v>
      </c>
      <c r="G302" s="507" t="s">
        <v>500</v>
      </c>
      <c r="H302" s="508" t="s">
        <v>501</v>
      </c>
      <c r="I302" s="507" t="s">
        <v>785</v>
      </c>
      <c r="J302" s="508" t="s">
        <v>501</v>
      </c>
      <c r="K302" s="512"/>
      <c r="L302" s="514"/>
    </row>
    <row r="303" spans="2:12" ht="15" customHeight="1" x14ac:dyDescent="0.2">
      <c r="B303" s="530" t="s">
        <v>1373</v>
      </c>
      <c r="C303" s="531" t="s">
        <v>1195</v>
      </c>
      <c r="D303" s="530" t="s">
        <v>1373</v>
      </c>
      <c r="E303" s="531" t="s">
        <v>1197</v>
      </c>
      <c r="F303" s="535" t="s">
        <v>501</v>
      </c>
      <c r="G303" s="519"/>
      <c r="H303" s="520"/>
      <c r="I303" s="519"/>
      <c r="J303" s="520"/>
      <c r="K303" s="519"/>
      <c r="L303" s="536"/>
    </row>
    <row r="304" spans="2:12" ht="16.25" customHeight="1" x14ac:dyDescent="0.2">
      <c r="B304" s="527" t="s">
        <v>502</v>
      </c>
      <c r="C304" s="528" t="s">
        <v>39</v>
      </c>
      <c r="D304" s="527" t="s">
        <v>502</v>
      </c>
      <c r="E304" s="528" t="s">
        <v>747</v>
      </c>
      <c r="F304" s="529" t="s">
        <v>1040</v>
      </c>
      <c r="G304" s="507" t="s">
        <v>502</v>
      </c>
      <c r="H304" s="508" t="s">
        <v>503</v>
      </c>
      <c r="I304" s="512" t="s">
        <v>786</v>
      </c>
      <c r="J304" s="498" t="s">
        <v>503</v>
      </c>
      <c r="K304" s="507" t="s">
        <v>49</v>
      </c>
      <c r="L304" s="509" t="s">
        <v>1374</v>
      </c>
    </row>
    <row r="305" spans="2:12" ht="16.25" customHeight="1" x14ac:dyDescent="0.2">
      <c r="B305" s="532" t="s">
        <v>502</v>
      </c>
      <c r="C305" s="533" t="s">
        <v>228</v>
      </c>
      <c r="D305" s="532" t="s">
        <v>502</v>
      </c>
      <c r="E305" s="533" t="s">
        <v>1185</v>
      </c>
      <c r="F305" s="534" t="s">
        <v>1375</v>
      </c>
      <c r="G305" s="512"/>
      <c r="H305" s="513"/>
      <c r="I305" s="512"/>
      <c r="K305" s="512"/>
      <c r="L305" s="514"/>
    </row>
    <row r="306" spans="2:12" ht="16.25" customHeight="1" x14ac:dyDescent="0.2">
      <c r="B306" s="532" t="s">
        <v>502</v>
      </c>
      <c r="C306" s="533" t="s">
        <v>230</v>
      </c>
      <c r="D306" s="532" t="s">
        <v>502</v>
      </c>
      <c r="E306" s="533" t="s">
        <v>1199</v>
      </c>
      <c r="F306" s="534" t="s">
        <v>1376</v>
      </c>
      <c r="G306" s="512"/>
      <c r="H306" s="513"/>
      <c r="I306" s="512"/>
      <c r="K306" s="512"/>
      <c r="L306" s="514"/>
    </row>
    <row r="307" spans="2:12" ht="16.25" customHeight="1" x14ac:dyDescent="0.2">
      <c r="B307" s="530" t="s">
        <v>502</v>
      </c>
      <c r="C307" s="531" t="s">
        <v>1195</v>
      </c>
      <c r="D307" s="530" t="s">
        <v>502</v>
      </c>
      <c r="E307" s="531" t="s">
        <v>1197</v>
      </c>
      <c r="F307" s="535" t="s">
        <v>1041</v>
      </c>
      <c r="G307" s="512"/>
      <c r="H307" s="513"/>
      <c r="I307" s="512"/>
      <c r="K307" s="512"/>
      <c r="L307" s="514"/>
    </row>
    <row r="308" spans="2:12" ht="16.25" customHeight="1" x14ac:dyDescent="0.2">
      <c r="B308" s="537"/>
      <c r="C308" s="538"/>
      <c r="D308" s="537" t="s">
        <v>1377</v>
      </c>
      <c r="E308" s="538" t="s">
        <v>1378</v>
      </c>
      <c r="F308" s="500" t="s">
        <v>504</v>
      </c>
      <c r="G308" s="525">
        <v>2712</v>
      </c>
      <c r="H308" s="500" t="s">
        <v>504</v>
      </c>
      <c r="I308" s="512"/>
      <c r="K308" s="512"/>
      <c r="L308" s="514"/>
    </row>
    <row r="309" spans="2:12" ht="16.25" customHeight="1" x14ac:dyDescent="0.2">
      <c r="B309" s="527" t="s">
        <v>505</v>
      </c>
      <c r="C309" s="528" t="s">
        <v>39</v>
      </c>
      <c r="D309" s="527" t="s">
        <v>505</v>
      </c>
      <c r="E309" s="528" t="s">
        <v>747</v>
      </c>
      <c r="F309" s="529" t="s">
        <v>506</v>
      </c>
      <c r="G309" s="507" t="s">
        <v>505</v>
      </c>
      <c r="H309" s="508" t="s">
        <v>506</v>
      </c>
      <c r="I309" s="507" t="s">
        <v>787</v>
      </c>
      <c r="J309" s="508" t="s">
        <v>729</v>
      </c>
      <c r="K309" s="512"/>
      <c r="L309" s="514"/>
    </row>
    <row r="310" spans="2:12" ht="16.25" customHeight="1" x14ac:dyDescent="0.2">
      <c r="B310" s="530" t="s">
        <v>505</v>
      </c>
      <c r="C310" s="531" t="s">
        <v>228</v>
      </c>
      <c r="D310" s="530" t="s">
        <v>505</v>
      </c>
      <c r="E310" s="531" t="s">
        <v>1185</v>
      </c>
      <c r="F310" s="535" t="s">
        <v>1042</v>
      </c>
      <c r="G310" s="519"/>
      <c r="H310" s="520"/>
      <c r="I310" s="512"/>
      <c r="J310" s="513"/>
      <c r="K310" s="512"/>
      <c r="L310" s="514"/>
    </row>
    <row r="311" spans="2:12" ht="16.25" customHeight="1" x14ac:dyDescent="0.2">
      <c r="B311" s="527" t="s">
        <v>1379</v>
      </c>
      <c r="C311" s="528" t="s">
        <v>39</v>
      </c>
      <c r="D311" s="527" t="s">
        <v>1379</v>
      </c>
      <c r="E311" s="528" t="s">
        <v>747</v>
      </c>
      <c r="F311" s="515" t="s">
        <v>1043</v>
      </c>
      <c r="G311" s="507" t="s">
        <v>507</v>
      </c>
      <c r="H311" s="508" t="s">
        <v>508</v>
      </c>
      <c r="I311" s="512"/>
      <c r="J311" s="513"/>
      <c r="K311" s="512"/>
      <c r="L311" s="514"/>
    </row>
    <row r="312" spans="2:12" ht="16.25" customHeight="1" x14ac:dyDescent="0.2">
      <c r="B312" s="532" t="s">
        <v>1379</v>
      </c>
      <c r="C312" s="533" t="s">
        <v>228</v>
      </c>
      <c r="D312" s="532" t="s">
        <v>1379</v>
      </c>
      <c r="E312" s="533" t="s">
        <v>1185</v>
      </c>
      <c r="F312" s="534" t="s">
        <v>1044</v>
      </c>
      <c r="G312" s="512"/>
      <c r="H312" s="513"/>
      <c r="I312" s="512"/>
      <c r="J312" s="513"/>
      <c r="K312" s="512"/>
      <c r="L312" s="514"/>
    </row>
    <row r="313" spans="2:12" ht="16.25" customHeight="1" x14ac:dyDescent="0.2">
      <c r="B313" s="532" t="s">
        <v>1379</v>
      </c>
      <c r="C313" s="533" t="s">
        <v>230</v>
      </c>
      <c r="D313" s="532" t="s">
        <v>1379</v>
      </c>
      <c r="E313" s="533" t="s">
        <v>1199</v>
      </c>
      <c r="F313" s="534" t="s">
        <v>1045</v>
      </c>
      <c r="G313" s="512"/>
      <c r="H313" s="513"/>
      <c r="I313" s="512"/>
      <c r="J313" s="513"/>
      <c r="K313" s="512"/>
      <c r="L313" s="514"/>
    </row>
    <row r="314" spans="2:12" ht="16.25" customHeight="1" x14ac:dyDescent="0.2">
      <c r="B314" s="532" t="s">
        <v>1379</v>
      </c>
      <c r="C314" s="533" t="s">
        <v>1253</v>
      </c>
      <c r="D314" s="532" t="s">
        <v>1379</v>
      </c>
      <c r="E314" s="533" t="s">
        <v>1254</v>
      </c>
      <c r="F314" s="534" t="s">
        <v>1046</v>
      </c>
      <c r="G314" s="512"/>
      <c r="H314" s="513"/>
      <c r="I314" s="512"/>
      <c r="J314" s="513"/>
      <c r="K314" s="512"/>
      <c r="L314" s="514"/>
    </row>
    <row r="315" spans="2:12" ht="16.25" customHeight="1" x14ac:dyDescent="0.2">
      <c r="B315" s="530" t="s">
        <v>1379</v>
      </c>
      <c r="C315" s="531" t="s">
        <v>1195</v>
      </c>
      <c r="D315" s="530" t="s">
        <v>1379</v>
      </c>
      <c r="E315" s="531" t="s">
        <v>1197</v>
      </c>
      <c r="F315" s="535" t="s">
        <v>508</v>
      </c>
      <c r="G315" s="519"/>
      <c r="H315" s="520"/>
      <c r="I315" s="519"/>
      <c r="J315" s="520"/>
      <c r="K315" s="519"/>
      <c r="L315" s="536"/>
    </row>
    <row r="316" spans="2:12" ht="15" customHeight="1" x14ac:dyDescent="0.2">
      <c r="B316" s="537" t="s">
        <v>509</v>
      </c>
      <c r="C316" s="538" t="s">
        <v>39</v>
      </c>
      <c r="D316" s="537" t="s">
        <v>509</v>
      </c>
      <c r="E316" s="538" t="s">
        <v>747</v>
      </c>
      <c r="F316" s="500" t="s">
        <v>510</v>
      </c>
      <c r="G316" s="507" t="s">
        <v>509</v>
      </c>
      <c r="H316" s="552" t="s">
        <v>510</v>
      </c>
      <c r="I316" s="507" t="s">
        <v>788</v>
      </c>
      <c r="J316" s="508" t="s">
        <v>1380</v>
      </c>
      <c r="K316" s="507" t="s">
        <v>50</v>
      </c>
      <c r="L316" s="509" t="s">
        <v>1381</v>
      </c>
    </row>
    <row r="317" spans="2:12" ht="15" customHeight="1" x14ac:dyDescent="0.2">
      <c r="B317" s="537" t="s">
        <v>511</v>
      </c>
      <c r="C317" s="538" t="s">
        <v>39</v>
      </c>
      <c r="D317" s="537" t="s">
        <v>511</v>
      </c>
      <c r="E317" s="538" t="s">
        <v>747</v>
      </c>
      <c r="F317" s="500" t="s">
        <v>512</v>
      </c>
      <c r="G317" s="525" t="s">
        <v>511</v>
      </c>
      <c r="H317" s="526" t="s">
        <v>512</v>
      </c>
      <c r="I317" s="519"/>
      <c r="J317" s="520"/>
      <c r="K317" s="512"/>
      <c r="L317" s="514"/>
    </row>
    <row r="318" spans="2:12" x14ac:dyDescent="0.2">
      <c r="B318" s="537" t="s">
        <v>513</v>
      </c>
      <c r="C318" s="538" t="s">
        <v>39</v>
      </c>
      <c r="D318" s="537" t="s">
        <v>513</v>
      </c>
      <c r="E318" s="538" t="s">
        <v>747</v>
      </c>
      <c r="F318" s="500" t="s">
        <v>1382</v>
      </c>
      <c r="G318" s="525" t="s">
        <v>513</v>
      </c>
      <c r="H318" s="553" t="s">
        <v>1383</v>
      </c>
      <c r="I318" s="507" t="s">
        <v>789</v>
      </c>
      <c r="J318" s="508" t="s">
        <v>516</v>
      </c>
      <c r="K318" s="512"/>
      <c r="L318" s="514"/>
    </row>
    <row r="319" spans="2:12" ht="15" customHeight="1" x14ac:dyDescent="0.2">
      <c r="B319" s="527" t="s">
        <v>515</v>
      </c>
      <c r="C319" s="528" t="s">
        <v>39</v>
      </c>
      <c r="D319" s="527" t="s">
        <v>515</v>
      </c>
      <c r="E319" s="528" t="s">
        <v>747</v>
      </c>
      <c r="F319" s="515" t="s">
        <v>1384</v>
      </c>
      <c r="G319" s="507" t="s">
        <v>515</v>
      </c>
      <c r="H319" s="508" t="s">
        <v>516</v>
      </c>
      <c r="I319" s="512"/>
      <c r="J319" s="513"/>
      <c r="K319" s="512"/>
      <c r="L319" s="514"/>
    </row>
    <row r="320" spans="2:12" ht="15" customHeight="1" x14ac:dyDescent="0.2">
      <c r="B320" s="532" t="s">
        <v>515</v>
      </c>
      <c r="C320" s="533" t="s">
        <v>228</v>
      </c>
      <c r="D320" s="532" t="s">
        <v>515</v>
      </c>
      <c r="E320" s="533" t="s">
        <v>1185</v>
      </c>
      <c r="F320" s="534" t="s">
        <v>1385</v>
      </c>
      <c r="G320" s="512"/>
      <c r="H320" s="513"/>
      <c r="I320" s="512"/>
      <c r="J320" s="513"/>
      <c r="K320" s="512"/>
      <c r="L320" s="514"/>
    </row>
    <row r="321" spans="2:12" ht="15" customHeight="1" x14ac:dyDescent="0.2">
      <c r="B321" s="516" t="s">
        <v>515</v>
      </c>
      <c r="C321" s="517" t="s">
        <v>230</v>
      </c>
      <c r="D321" s="516"/>
      <c r="E321" s="517"/>
      <c r="F321" s="518" t="s">
        <v>1386</v>
      </c>
      <c r="G321" s="512"/>
      <c r="H321" s="513"/>
      <c r="I321" s="512"/>
      <c r="J321" s="513"/>
      <c r="K321" s="512"/>
      <c r="L321" s="514"/>
    </row>
    <row r="322" spans="2:12" ht="15" customHeight="1" x14ac:dyDescent="0.2">
      <c r="B322" s="510"/>
      <c r="C322" s="511"/>
      <c r="D322" s="510" t="s">
        <v>515</v>
      </c>
      <c r="E322" s="511" t="s">
        <v>1199</v>
      </c>
      <c r="F322" s="506" t="s">
        <v>1387</v>
      </c>
      <c r="G322" s="512"/>
      <c r="H322" s="513"/>
      <c r="I322" s="512"/>
      <c r="J322" s="513"/>
      <c r="K322" s="512"/>
      <c r="L322" s="514"/>
    </row>
    <row r="323" spans="2:12" ht="15" customHeight="1" x14ac:dyDescent="0.2">
      <c r="B323" s="510"/>
      <c r="C323" s="511"/>
      <c r="D323" s="510" t="s">
        <v>515</v>
      </c>
      <c r="E323" s="511" t="s">
        <v>1311</v>
      </c>
      <c r="F323" s="506" t="s">
        <v>1388</v>
      </c>
      <c r="G323" s="512"/>
      <c r="H323" s="513"/>
      <c r="I323" s="512"/>
      <c r="J323" s="513"/>
      <c r="K323" s="512"/>
      <c r="L323" s="514"/>
    </row>
    <row r="324" spans="2:12" ht="15" customHeight="1" x14ac:dyDescent="0.2">
      <c r="B324" s="521"/>
      <c r="C324" s="522"/>
      <c r="D324" s="521" t="s">
        <v>515</v>
      </c>
      <c r="E324" s="522" t="s">
        <v>1389</v>
      </c>
      <c r="F324" s="515" t="s">
        <v>1390</v>
      </c>
      <c r="G324" s="512"/>
      <c r="H324" s="513"/>
      <c r="I324" s="512"/>
      <c r="J324" s="513"/>
      <c r="K324" s="512"/>
      <c r="L324" s="514"/>
    </row>
    <row r="325" spans="2:12" ht="15" customHeight="1" x14ac:dyDescent="0.2">
      <c r="B325" s="510" t="s">
        <v>515</v>
      </c>
      <c r="C325" s="511" t="s">
        <v>1195</v>
      </c>
      <c r="D325" s="510"/>
      <c r="E325" s="511"/>
      <c r="F325" s="506" t="s">
        <v>516</v>
      </c>
      <c r="G325" s="512"/>
      <c r="H325" s="513"/>
      <c r="I325" s="512"/>
      <c r="J325" s="513"/>
      <c r="K325" s="512"/>
      <c r="L325" s="514"/>
    </row>
    <row r="326" spans="2:12" ht="15" customHeight="1" x14ac:dyDescent="0.2">
      <c r="B326" s="510"/>
      <c r="C326" s="511"/>
      <c r="D326" s="510" t="s">
        <v>515</v>
      </c>
      <c r="E326" s="511" t="s">
        <v>1196</v>
      </c>
      <c r="F326" s="506" t="s">
        <v>1047</v>
      </c>
      <c r="G326" s="512"/>
      <c r="H326" s="513"/>
      <c r="I326" s="512"/>
      <c r="J326" s="513"/>
      <c r="K326" s="512"/>
      <c r="L326" s="514"/>
    </row>
    <row r="327" spans="2:12" ht="15" customHeight="1" x14ac:dyDescent="0.2">
      <c r="B327" s="510"/>
      <c r="C327" s="511"/>
      <c r="D327" s="510" t="s">
        <v>515</v>
      </c>
      <c r="E327" s="511" t="s">
        <v>1200</v>
      </c>
      <c r="F327" s="506" t="s">
        <v>1048</v>
      </c>
      <c r="G327" s="512"/>
      <c r="H327" s="513"/>
      <c r="I327" s="512"/>
      <c r="J327" s="513"/>
      <c r="K327" s="512"/>
      <c r="L327" s="514"/>
    </row>
    <row r="328" spans="2:12" ht="15" customHeight="1" x14ac:dyDescent="0.2">
      <c r="B328" s="530"/>
      <c r="C328" s="531"/>
      <c r="D328" s="530" t="s">
        <v>515</v>
      </c>
      <c r="E328" s="531" t="s">
        <v>1197</v>
      </c>
      <c r="F328" s="523" t="s">
        <v>1391</v>
      </c>
      <c r="G328" s="519"/>
      <c r="H328" s="520"/>
      <c r="I328" s="519"/>
      <c r="J328" s="520"/>
      <c r="K328" s="519"/>
      <c r="L328" s="536"/>
    </row>
    <row r="329" spans="2:12" ht="15" customHeight="1" x14ac:dyDescent="0.2">
      <c r="B329" s="527" t="s">
        <v>1392</v>
      </c>
      <c r="C329" s="528" t="s">
        <v>39</v>
      </c>
      <c r="D329" s="527" t="s">
        <v>1392</v>
      </c>
      <c r="E329" s="528" t="s">
        <v>747</v>
      </c>
      <c r="F329" s="529" t="s">
        <v>1049</v>
      </c>
      <c r="G329" s="507" t="s">
        <v>517</v>
      </c>
      <c r="H329" s="508" t="s">
        <v>518</v>
      </c>
      <c r="I329" s="507" t="s">
        <v>790</v>
      </c>
      <c r="J329" s="508" t="s">
        <v>1</v>
      </c>
      <c r="K329" s="507" t="s">
        <v>51</v>
      </c>
      <c r="L329" s="509" t="s">
        <v>1393</v>
      </c>
    </row>
    <row r="330" spans="2:12" ht="15" customHeight="1" x14ac:dyDescent="0.2">
      <c r="B330" s="532" t="s">
        <v>1392</v>
      </c>
      <c r="C330" s="533" t="s">
        <v>228</v>
      </c>
      <c r="D330" s="532" t="s">
        <v>1392</v>
      </c>
      <c r="E330" s="533" t="s">
        <v>1185</v>
      </c>
      <c r="F330" s="534" t="s">
        <v>1050</v>
      </c>
      <c r="G330" s="512"/>
      <c r="H330" s="513"/>
      <c r="I330" s="512"/>
      <c r="J330" s="513"/>
      <c r="K330" s="512"/>
      <c r="L330" s="514"/>
    </row>
    <row r="331" spans="2:12" ht="15" customHeight="1" x14ac:dyDescent="0.2">
      <c r="B331" s="530" t="s">
        <v>1392</v>
      </c>
      <c r="C331" s="531" t="s">
        <v>230</v>
      </c>
      <c r="D331" s="530" t="s">
        <v>1392</v>
      </c>
      <c r="E331" s="531" t="s">
        <v>1199</v>
      </c>
      <c r="F331" s="535" t="s">
        <v>1051</v>
      </c>
      <c r="G331" s="519"/>
      <c r="H331" s="520"/>
      <c r="I331" s="512"/>
      <c r="J331" s="513"/>
      <c r="K331" s="512"/>
      <c r="L331" s="514"/>
    </row>
    <row r="332" spans="2:12" ht="15" customHeight="1" x14ac:dyDescent="0.2">
      <c r="B332" s="527" t="s">
        <v>1394</v>
      </c>
      <c r="C332" s="528" t="s">
        <v>39</v>
      </c>
      <c r="D332" s="527" t="s">
        <v>1394</v>
      </c>
      <c r="E332" s="528" t="s">
        <v>747</v>
      </c>
      <c r="F332" s="506" t="s">
        <v>1395</v>
      </c>
      <c r="G332" s="525" t="s">
        <v>519</v>
      </c>
      <c r="H332" s="526" t="s">
        <v>520</v>
      </c>
      <c r="I332" s="512"/>
      <c r="J332" s="513"/>
      <c r="K332" s="512"/>
      <c r="L332" s="514"/>
    </row>
    <row r="333" spans="2:12" ht="15" customHeight="1" x14ac:dyDescent="0.2">
      <c r="B333" s="537" t="s">
        <v>1396</v>
      </c>
      <c r="C333" s="538" t="s">
        <v>39</v>
      </c>
      <c r="D333" s="537" t="s">
        <v>1396</v>
      </c>
      <c r="E333" s="538" t="s">
        <v>747</v>
      </c>
      <c r="F333" s="500" t="s">
        <v>522</v>
      </c>
      <c r="G333" s="525" t="s">
        <v>521</v>
      </c>
      <c r="H333" s="526" t="s">
        <v>522</v>
      </c>
      <c r="I333" s="512"/>
      <c r="J333" s="513"/>
      <c r="K333" s="512"/>
      <c r="L333" s="514"/>
    </row>
    <row r="334" spans="2:12" ht="15" customHeight="1" x14ac:dyDescent="0.2">
      <c r="B334" s="537" t="s">
        <v>1397</v>
      </c>
      <c r="C334" s="538" t="s">
        <v>39</v>
      </c>
      <c r="D334" s="537" t="s">
        <v>1397</v>
      </c>
      <c r="E334" s="538" t="s">
        <v>747</v>
      </c>
      <c r="F334" s="500" t="s">
        <v>524</v>
      </c>
      <c r="G334" s="525" t="s">
        <v>523</v>
      </c>
      <c r="H334" s="526" t="s">
        <v>524</v>
      </c>
      <c r="I334" s="512"/>
      <c r="J334" s="513"/>
      <c r="K334" s="512"/>
      <c r="L334" s="514"/>
    </row>
    <row r="335" spans="2:12" ht="15" customHeight="1" x14ac:dyDescent="0.2">
      <c r="B335" s="532" t="s">
        <v>1398</v>
      </c>
      <c r="C335" s="533" t="s">
        <v>1364</v>
      </c>
      <c r="D335" s="532" t="s">
        <v>1398</v>
      </c>
      <c r="E335" s="533" t="s">
        <v>1180</v>
      </c>
      <c r="F335" s="529" t="s">
        <v>1052</v>
      </c>
      <c r="G335" s="507" t="s">
        <v>525</v>
      </c>
      <c r="H335" s="508" t="s">
        <v>526</v>
      </c>
      <c r="I335" s="512"/>
      <c r="J335" s="513"/>
      <c r="K335" s="512"/>
      <c r="L335" s="514"/>
    </row>
    <row r="336" spans="2:12" ht="15" customHeight="1" x14ac:dyDescent="0.2">
      <c r="B336" s="510" t="s">
        <v>1398</v>
      </c>
      <c r="C336" s="511" t="s">
        <v>1234</v>
      </c>
      <c r="D336" s="510"/>
      <c r="E336" s="511"/>
      <c r="F336" s="518" t="s">
        <v>1399</v>
      </c>
      <c r="G336" s="512"/>
      <c r="H336" s="513"/>
      <c r="I336" s="512"/>
      <c r="J336" s="513"/>
      <c r="K336" s="512"/>
      <c r="L336" s="514"/>
    </row>
    <row r="337" spans="2:12" ht="15" customHeight="1" x14ac:dyDescent="0.2">
      <c r="B337" s="510"/>
      <c r="C337" s="511"/>
      <c r="D337" s="510" t="s">
        <v>1398</v>
      </c>
      <c r="E337" s="542" t="s">
        <v>1283</v>
      </c>
      <c r="F337" s="506" t="s">
        <v>1400</v>
      </c>
      <c r="G337" s="512"/>
      <c r="H337" s="513"/>
      <c r="I337" s="512"/>
      <c r="J337" s="513"/>
      <c r="K337" s="512"/>
      <c r="L337" s="514"/>
    </row>
    <row r="338" spans="2:12" ht="15" customHeight="1" x14ac:dyDescent="0.2">
      <c r="B338" s="530"/>
      <c r="C338" s="531"/>
      <c r="D338" s="530" t="s">
        <v>1398</v>
      </c>
      <c r="E338" s="531" t="s">
        <v>1197</v>
      </c>
      <c r="F338" s="523" t="s">
        <v>1401</v>
      </c>
      <c r="G338" s="519"/>
      <c r="H338" s="520"/>
      <c r="I338" s="519"/>
      <c r="J338" s="520"/>
      <c r="K338" s="519"/>
      <c r="L338" s="536"/>
    </row>
    <row r="339" spans="2:12" ht="15" customHeight="1" x14ac:dyDescent="0.2">
      <c r="B339" s="527" t="s">
        <v>1402</v>
      </c>
      <c r="C339" s="528" t="s">
        <v>39</v>
      </c>
      <c r="D339" s="527" t="s">
        <v>1402</v>
      </c>
      <c r="E339" s="550" t="s">
        <v>747</v>
      </c>
      <c r="F339" s="500" t="s">
        <v>1403</v>
      </c>
      <c r="G339" s="525" t="s">
        <v>527</v>
      </c>
      <c r="H339" s="526" t="s">
        <v>528</v>
      </c>
      <c r="I339" s="507" t="s">
        <v>791</v>
      </c>
      <c r="J339" s="508" t="s">
        <v>2</v>
      </c>
      <c r="K339" s="507" t="s">
        <v>52</v>
      </c>
      <c r="L339" s="509" t="s">
        <v>1404</v>
      </c>
    </row>
    <row r="340" spans="2:12" ht="15" customHeight="1" x14ac:dyDescent="0.2">
      <c r="B340" s="537" t="s">
        <v>1405</v>
      </c>
      <c r="C340" s="538" t="s">
        <v>39</v>
      </c>
      <c r="D340" s="537" t="s">
        <v>1405</v>
      </c>
      <c r="E340" s="554" t="s">
        <v>747</v>
      </c>
      <c r="F340" s="500" t="s">
        <v>1406</v>
      </c>
      <c r="G340" s="525" t="s">
        <v>529</v>
      </c>
      <c r="H340" s="526" t="s">
        <v>530</v>
      </c>
      <c r="I340" s="512"/>
      <c r="J340" s="513"/>
      <c r="K340" s="512"/>
      <c r="L340" s="514"/>
    </row>
    <row r="341" spans="2:12" ht="15" customHeight="1" x14ac:dyDescent="0.2">
      <c r="B341" s="540" t="s">
        <v>1407</v>
      </c>
      <c r="C341" s="541" t="s">
        <v>1364</v>
      </c>
      <c r="D341" s="540" t="s">
        <v>1407</v>
      </c>
      <c r="E341" s="555" t="s">
        <v>1180</v>
      </c>
      <c r="F341" s="500" t="s">
        <v>532</v>
      </c>
      <c r="G341" s="525" t="s">
        <v>531</v>
      </c>
      <c r="H341" s="526" t="s">
        <v>532</v>
      </c>
      <c r="I341" s="512"/>
      <c r="J341" s="513"/>
      <c r="K341" s="512"/>
      <c r="L341" s="514"/>
    </row>
    <row r="342" spans="2:12" ht="15" customHeight="1" x14ac:dyDescent="0.2">
      <c r="B342" s="504" t="s">
        <v>1408</v>
      </c>
      <c r="C342" s="505" t="s">
        <v>1364</v>
      </c>
      <c r="D342" s="504"/>
      <c r="E342" s="505"/>
      <c r="F342" s="503" t="s">
        <v>1409</v>
      </c>
      <c r="G342" s="507" t="s">
        <v>533</v>
      </c>
      <c r="H342" s="508" t="s">
        <v>534</v>
      </c>
      <c r="I342" s="512"/>
      <c r="J342" s="513"/>
      <c r="K342" s="512"/>
      <c r="L342" s="514"/>
    </row>
    <row r="343" spans="2:12" ht="15" customHeight="1" x14ac:dyDescent="0.2">
      <c r="B343" s="510"/>
      <c r="C343" s="511"/>
      <c r="D343" s="510" t="s">
        <v>1408</v>
      </c>
      <c r="E343" s="511" t="s">
        <v>1180</v>
      </c>
      <c r="F343" s="506" t="s">
        <v>1410</v>
      </c>
      <c r="G343" s="512"/>
      <c r="H343" s="513"/>
      <c r="I343" s="512"/>
      <c r="J343" s="513"/>
      <c r="K343" s="512"/>
      <c r="L343" s="514"/>
    </row>
    <row r="344" spans="2:12" ht="15" customHeight="1" x14ac:dyDescent="0.2">
      <c r="B344" s="510"/>
      <c r="C344" s="511"/>
      <c r="D344" s="510" t="s">
        <v>1408</v>
      </c>
      <c r="E344" s="511" t="s">
        <v>1227</v>
      </c>
      <c r="F344" s="506" t="s">
        <v>1411</v>
      </c>
      <c r="G344" s="512"/>
      <c r="H344" s="513"/>
      <c r="I344" s="512"/>
      <c r="J344" s="513"/>
      <c r="K344" s="512"/>
      <c r="L344" s="514"/>
    </row>
    <row r="345" spans="2:12" ht="15" customHeight="1" x14ac:dyDescent="0.2">
      <c r="B345" s="510"/>
      <c r="C345" s="511"/>
      <c r="D345" s="510" t="s">
        <v>1408</v>
      </c>
      <c r="E345" s="511" t="s">
        <v>1228</v>
      </c>
      <c r="F345" s="506" t="s">
        <v>1053</v>
      </c>
      <c r="G345" s="512"/>
      <c r="H345" s="513"/>
      <c r="I345" s="512"/>
      <c r="J345" s="513"/>
      <c r="K345" s="512"/>
      <c r="L345" s="514"/>
    </row>
    <row r="346" spans="2:12" ht="15" customHeight="1" x14ac:dyDescent="0.2">
      <c r="B346" s="510"/>
      <c r="C346" s="511"/>
      <c r="D346" s="510" t="s">
        <v>1408</v>
      </c>
      <c r="E346" s="511" t="s">
        <v>1412</v>
      </c>
      <c r="F346" s="506" t="s">
        <v>1413</v>
      </c>
      <c r="G346" s="512"/>
      <c r="H346" s="513"/>
      <c r="I346" s="512"/>
      <c r="J346" s="513"/>
      <c r="K346" s="512"/>
      <c r="L346" s="514"/>
    </row>
    <row r="347" spans="2:12" ht="15" customHeight="1" x14ac:dyDescent="0.2">
      <c r="B347" s="510"/>
      <c r="C347" s="511"/>
      <c r="D347" s="510" t="s">
        <v>1408</v>
      </c>
      <c r="E347" s="511" t="s">
        <v>1414</v>
      </c>
      <c r="F347" s="506" t="s">
        <v>1415</v>
      </c>
      <c r="G347" s="519"/>
      <c r="H347" s="520"/>
      <c r="I347" s="512"/>
      <c r="J347" s="513"/>
      <c r="K347" s="512"/>
      <c r="L347" s="514"/>
    </row>
    <row r="348" spans="2:12" ht="15" customHeight="1" x14ac:dyDescent="0.2">
      <c r="B348" s="527" t="s">
        <v>1416</v>
      </c>
      <c r="C348" s="528" t="s">
        <v>39</v>
      </c>
      <c r="D348" s="527" t="s">
        <v>1416</v>
      </c>
      <c r="E348" s="528" t="s">
        <v>747</v>
      </c>
      <c r="F348" s="529" t="s">
        <v>1054</v>
      </c>
      <c r="G348" s="507" t="s">
        <v>535</v>
      </c>
      <c r="H348" s="508" t="s">
        <v>536</v>
      </c>
      <c r="I348" s="512"/>
      <c r="J348" s="513"/>
      <c r="K348" s="512"/>
      <c r="L348" s="514"/>
    </row>
    <row r="349" spans="2:12" ht="15" customHeight="1" x14ac:dyDescent="0.2">
      <c r="B349" s="516" t="s">
        <v>1416</v>
      </c>
      <c r="C349" s="517" t="s">
        <v>1247</v>
      </c>
      <c r="D349" s="516"/>
      <c r="E349" s="517"/>
      <c r="F349" s="518" t="s">
        <v>1417</v>
      </c>
      <c r="G349" s="512"/>
      <c r="H349" s="513"/>
      <c r="I349" s="512"/>
      <c r="J349" s="513"/>
      <c r="K349" s="512"/>
      <c r="L349" s="514"/>
    </row>
    <row r="350" spans="2:12" ht="15" customHeight="1" x14ac:dyDescent="0.2">
      <c r="B350" s="510"/>
      <c r="C350" s="511"/>
      <c r="D350" s="510" t="s">
        <v>1416</v>
      </c>
      <c r="E350" s="511" t="s">
        <v>1248</v>
      </c>
      <c r="F350" s="506" t="s">
        <v>1418</v>
      </c>
      <c r="G350" s="512"/>
      <c r="H350" s="513"/>
      <c r="I350" s="512"/>
      <c r="J350" s="513"/>
      <c r="K350" s="512"/>
      <c r="L350" s="514"/>
    </row>
    <row r="351" spans="2:12" ht="15" customHeight="1" x14ac:dyDescent="0.2">
      <c r="B351" s="530"/>
      <c r="C351" s="531"/>
      <c r="D351" s="530" t="s">
        <v>1416</v>
      </c>
      <c r="E351" s="531" t="s">
        <v>1250</v>
      </c>
      <c r="F351" s="523" t="s">
        <v>1419</v>
      </c>
      <c r="G351" s="519"/>
      <c r="H351" s="520"/>
      <c r="I351" s="512"/>
      <c r="J351" s="513"/>
      <c r="K351" s="512"/>
      <c r="L351" s="514"/>
    </row>
    <row r="352" spans="2:12" ht="15" customHeight="1" x14ac:dyDescent="0.2">
      <c r="B352" s="527" t="s">
        <v>1420</v>
      </c>
      <c r="C352" s="528" t="s">
        <v>39</v>
      </c>
      <c r="D352" s="527" t="s">
        <v>1420</v>
      </c>
      <c r="E352" s="528" t="s">
        <v>747</v>
      </c>
      <c r="F352" s="529" t="s">
        <v>1055</v>
      </c>
      <c r="G352" s="507" t="s">
        <v>537</v>
      </c>
      <c r="H352" s="508" t="s">
        <v>538</v>
      </c>
      <c r="I352" s="512"/>
      <c r="J352" s="513"/>
      <c r="K352" s="512"/>
      <c r="L352" s="514"/>
    </row>
    <row r="353" spans="2:12" ht="15" customHeight="1" x14ac:dyDescent="0.2">
      <c r="B353" s="532" t="s">
        <v>1420</v>
      </c>
      <c r="C353" s="533" t="s">
        <v>1247</v>
      </c>
      <c r="D353" s="532" t="s">
        <v>1420</v>
      </c>
      <c r="E353" s="533" t="s">
        <v>1248</v>
      </c>
      <c r="F353" s="534" t="s">
        <v>538</v>
      </c>
      <c r="G353" s="512"/>
      <c r="H353" s="513"/>
      <c r="I353" s="512"/>
      <c r="J353" s="513"/>
      <c r="K353" s="512"/>
      <c r="L353" s="514"/>
    </row>
    <row r="354" spans="2:12" ht="15" customHeight="1" x14ac:dyDescent="0.2">
      <c r="B354" s="540" t="s">
        <v>1420</v>
      </c>
      <c r="C354" s="541" t="s">
        <v>1272</v>
      </c>
      <c r="D354" s="540" t="s">
        <v>1420</v>
      </c>
      <c r="E354" s="541" t="s">
        <v>1273</v>
      </c>
      <c r="F354" s="535" t="s">
        <v>1056</v>
      </c>
      <c r="G354" s="519"/>
      <c r="H354" s="520"/>
      <c r="I354" s="512"/>
      <c r="J354" s="513"/>
      <c r="K354" s="512"/>
      <c r="L354" s="514"/>
    </row>
    <row r="355" spans="2:12" ht="15" customHeight="1" x14ac:dyDescent="0.2">
      <c r="B355" s="521" t="s">
        <v>1421</v>
      </c>
      <c r="C355" s="522" t="s">
        <v>1364</v>
      </c>
      <c r="D355" s="521" t="s">
        <v>1421</v>
      </c>
      <c r="E355" s="522" t="s">
        <v>1180</v>
      </c>
      <c r="F355" s="523" t="s">
        <v>540</v>
      </c>
      <c r="G355" s="525" t="s">
        <v>539</v>
      </c>
      <c r="H355" s="526" t="s">
        <v>540</v>
      </c>
      <c r="I355" s="512"/>
      <c r="J355" s="513"/>
      <c r="K355" s="512"/>
      <c r="L355" s="514"/>
    </row>
    <row r="356" spans="2:12" ht="15" customHeight="1" x14ac:dyDescent="0.2">
      <c r="B356" s="527" t="s">
        <v>1422</v>
      </c>
      <c r="C356" s="528" t="s">
        <v>1364</v>
      </c>
      <c r="D356" s="527" t="s">
        <v>1422</v>
      </c>
      <c r="E356" s="528" t="s">
        <v>747</v>
      </c>
      <c r="F356" s="529" t="s">
        <v>1057</v>
      </c>
      <c r="G356" s="507" t="s">
        <v>541</v>
      </c>
      <c r="H356" s="508" t="s">
        <v>542</v>
      </c>
      <c r="I356" s="512"/>
      <c r="J356" s="513"/>
      <c r="K356" s="512"/>
      <c r="L356" s="514"/>
    </row>
    <row r="357" spans="2:12" ht="15" customHeight="1" x14ac:dyDescent="0.2">
      <c r="B357" s="532" t="s">
        <v>1422</v>
      </c>
      <c r="C357" s="533" t="s">
        <v>1247</v>
      </c>
      <c r="D357" s="532" t="s">
        <v>1422</v>
      </c>
      <c r="E357" s="533" t="s">
        <v>1248</v>
      </c>
      <c r="F357" s="534" t="s">
        <v>1423</v>
      </c>
      <c r="G357" s="512"/>
      <c r="H357" s="513"/>
      <c r="I357" s="512"/>
      <c r="J357" s="513"/>
      <c r="K357" s="512"/>
      <c r="L357" s="514"/>
    </row>
    <row r="358" spans="2:12" ht="15" customHeight="1" x14ac:dyDescent="0.2">
      <c r="B358" s="532" t="s">
        <v>1422</v>
      </c>
      <c r="C358" s="533" t="s">
        <v>1272</v>
      </c>
      <c r="D358" s="532" t="s">
        <v>1422</v>
      </c>
      <c r="E358" s="533" t="s">
        <v>1273</v>
      </c>
      <c r="F358" s="534" t="s">
        <v>1424</v>
      </c>
      <c r="G358" s="512"/>
      <c r="H358" s="513"/>
      <c r="I358" s="512"/>
      <c r="J358" s="513"/>
      <c r="K358" s="512"/>
      <c r="L358" s="514"/>
    </row>
    <row r="359" spans="2:12" ht="15" customHeight="1" x14ac:dyDescent="0.2">
      <c r="B359" s="540" t="s">
        <v>1422</v>
      </c>
      <c r="C359" s="541" t="s">
        <v>1234</v>
      </c>
      <c r="D359" s="540" t="s">
        <v>1422</v>
      </c>
      <c r="E359" s="541" t="s">
        <v>1197</v>
      </c>
      <c r="F359" s="535" t="s">
        <v>1425</v>
      </c>
      <c r="G359" s="519"/>
      <c r="H359" s="520"/>
      <c r="I359" s="519"/>
      <c r="J359" s="520"/>
      <c r="K359" s="519"/>
      <c r="L359" s="536"/>
    </row>
    <row r="360" spans="2:12" ht="15" customHeight="1" x14ac:dyDescent="0.2">
      <c r="B360" s="527" t="s">
        <v>543</v>
      </c>
      <c r="C360" s="528" t="s">
        <v>39</v>
      </c>
      <c r="D360" s="527" t="s">
        <v>543</v>
      </c>
      <c r="E360" s="528" t="s">
        <v>747</v>
      </c>
      <c r="F360" s="529" t="s">
        <v>1058</v>
      </c>
      <c r="G360" s="507" t="s">
        <v>543</v>
      </c>
      <c r="H360" s="508" t="s">
        <v>544</v>
      </c>
      <c r="I360" s="512" t="s">
        <v>792</v>
      </c>
      <c r="J360" s="498" t="s">
        <v>3</v>
      </c>
      <c r="K360" s="512" t="s">
        <v>53</v>
      </c>
      <c r="L360" s="514" t="s">
        <v>1426</v>
      </c>
    </row>
    <row r="361" spans="2:12" ht="15" customHeight="1" x14ac:dyDescent="0.2">
      <c r="B361" s="530" t="s">
        <v>543</v>
      </c>
      <c r="C361" s="531" t="s">
        <v>1195</v>
      </c>
      <c r="D361" s="530" t="s">
        <v>1427</v>
      </c>
      <c r="E361" s="531" t="s">
        <v>1285</v>
      </c>
      <c r="F361" s="535" t="s">
        <v>1059</v>
      </c>
      <c r="G361" s="519"/>
      <c r="H361" s="520"/>
      <c r="I361" s="512"/>
      <c r="K361" s="512"/>
      <c r="L361" s="514"/>
    </row>
    <row r="362" spans="2:12" ht="15" customHeight="1" x14ac:dyDescent="0.2">
      <c r="B362" s="510" t="s">
        <v>545</v>
      </c>
      <c r="C362" s="511" t="s">
        <v>39</v>
      </c>
      <c r="D362" s="510"/>
      <c r="E362" s="511"/>
      <c r="F362" s="506" t="s">
        <v>1428</v>
      </c>
      <c r="G362" s="507" t="s">
        <v>545</v>
      </c>
      <c r="H362" s="508" t="s">
        <v>546</v>
      </c>
      <c r="I362" s="512"/>
      <c r="K362" s="512"/>
      <c r="L362" s="514"/>
    </row>
    <row r="363" spans="2:12" ht="15" customHeight="1" x14ac:dyDescent="0.2">
      <c r="B363" s="510"/>
      <c r="C363" s="511"/>
      <c r="D363" s="510" t="s">
        <v>545</v>
      </c>
      <c r="E363" s="511" t="s">
        <v>747</v>
      </c>
      <c r="F363" s="506" t="s">
        <v>1060</v>
      </c>
      <c r="G363" s="512"/>
      <c r="H363" s="513"/>
      <c r="I363" s="512"/>
      <c r="K363" s="512"/>
      <c r="L363" s="514"/>
    </row>
    <row r="364" spans="2:12" ht="15" customHeight="1" x14ac:dyDescent="0.2">
      <c r="B364" s="510"/>
      <c r="C364" s="511"/>
      <c r="D364" s="510" t="s">
        <v>545</v>
      </c>
      <c r="E364" s="511" t="s">
        <v>748</v>
      </c>
      <c r="F364" s="506" t="s">
        <v>1061</v>
      </c>
      <c r="G364" s="512"/>
      <c r="H364" s="513"/>
      <c r="I364" s="512"/>
      <c r="K364" s="512"/>
      <c r="L364" s="514"/>
    </row>
    <row r="365" spans="2:12" ht="15" customHeight="1" x14ac:dyDescent="0.2">
      <c r="B365" s="530"/>
      <c r="C365" s="531"/>
      <c r="D365" s="530" t="s">
        <v>545</v>
      </c>
      <c r="E365" s="531" t="s">
        <v>1204</v>
      </c>
      <c r="F365" s="523" t="s">
        <v>1429</v>
      </c>
      <c r="G365" s="519"/>
      <c r="H365" s="520"/>
      <c r="I365" s="512"/>
      <c r="K365" s="512"/>
      <c r="L365" s="514"/>
    </row>
    <row r="366" spans="2:12" ht="15" customHeight="1" x14ac:dyDescent="0.2">
      <c r="B366" s="504" t="s">
        <v>1430</v>
      </c>
      <c r="C366" s="505" t="s">
        <v>39</v>
      </c>
      <c r="D366" s="504" t="s">
        <v>1430</v>
      </c>
      <c r="E366" s="524" t="s">
        <v>747</v>
      </c>
      <c r="F366" s="503" t="s">
        <v>1431</v>
      </c>
      <c r="G366" s="525" t="s">
        <v>547</v>
      </c>
      <c r="H366" s="526" t="s">
        <v>548</v>
      </c>
      <c r="I366" s="512"/>
      <c r="K366" s="512"/>
      <c r="L366" s="514"/>
    </row>
    <row r="367" spans="2:12" ht="15" customHeight="1" x14ac:dyDescent="0.2">
      <c r="B367" s="537" t="s">
        <v>1432</v>
      </c>
      <c r="C367" s="538" t="s">
        <v>1364</v>
      </c>
      <c r="D367" s="537" t="s">
        <v>1432</v>
      </c>
      <c r="E367" s="554" t="s">
        <v>1180</v>
      </c>
      <c r="F367" s="500" t="s">
        <v>550</v>
      </c>
      <c r="G367" s="525" t="s">
        <v>549</v>
      </c>
      <c r="H367" s="526" t="s">
        <v>550</v>
      </c>
      <c r="I367" s="512"/>
      <c r="K367" s="512"/>
      <c r="L367" s="514"/>
    </row>
    <row r="368" spans="2:12" ht="15" customHeight="1" x14ac:dyDescent="0.2">
      <c r="B368" s="537" t="s">
        <v>1433</v>
      </c>
      <c r="C368" s="538" t="s">
        <v>39</v>
      </c>
      <c r="D368" s="537" t="s">
        <v>1433</v>
      </c>
      <c r="E368" s="554" t="s">
        <v>747</v>
      </c>
      <c r="F368" s="500" t="s">
        <v>1434</v>
      </c>
      <c r="G368" s="525" t="s">
        <v>551</v>
      </c>
      <c r="H368" s="526" t="s">
        <v>552</v>
      </c>
      <c r="I368" s="512"/>
      <c r="K368" s="512"/>
      <c r="L368" s="514"/>
    </row>
    <row r="369" spans="2:12" ht="15" customHeight="1" x14ac:dyDescent="0.2">
      <c r="B369" s="521" t="s">
        <v>1435</v>
      </c>
      <c r="C369" s="522" t="s">
        <v>1364</v>
      </c>
      <c r="D369" s="521" t="s">
        <v>1435</v>
      </c>
      <c r="E369" s="522" t="s">
        <v>1180</v>
      </c>
      <c r="F369" s="523" t="s">
        <v>554</v>
      </c>
      <c r="G369" s="525" t="s">
        <v>553</v>
      </c>
      <c r="H369" s="526" t="s">
        <v>554</v>
      </c>
      <c r="I369" s="512"/>
      <c r="K369" s="512"/>
      <c r="L369" s="514"/>
    </row>
    <row r="370" spans="2:12" ht="15" customHeight="1" x14ac:dyDescent="0.2">
      <c r="B370" s="527" t="s">
        <v>1436</v>
      </c>
      <c r="C370" s="522" t="s">
        <v>1364</v>
      </c>
      <c r="D370" s="521" t="s">
        <v>1436</v>
      </c>
      <c r="E370" s="522" t="s">
        <v>1180</v>
      </c>
      <c r="F370" s="515" t="s">
        <v>1062</v>
      </c>
      <c r="G370" s="507" t="s">
        <v>555</v>
      </c>
      <c r="H370" s="508" t="s">
        <v>556</v>
      </c>
      <c r="I370" s="507" t="s">
        <v>793</v>
      </c>
      <c r="J370" s="508" t="s">
        <v>556</v>
      </c>
      <c r="K370" s="507" t="s">
        <v>54</v>
      </c>
      <c r="L370" s="509" t="s">
        <v>1437</v>
      </c>
    </row>
    <row r="371" spans="2:12" ht="15" customHeight="1" x14ac:dyDescent="0.2">
      <c r="B371" s="532" t="s">
        <v>555</v>
      </c>
      <c r="C371" s="533" t="s">
        <v>1247</v>
      </c>
      <c r="D371" s="532" t="s">
        <v>555</v>
      </c>
      <c r="E371" s="533" t="s">
        <v>1248</v>
      </c>
      <c r="F371" s="534" t="s">
        <v>1063</v>
      </c>
      <c r="G371" s="512"/>
      <c r="H371" s="513"/>
      <c r="I371" s="512"/>
      <c r="J371" s="513"/>
      <c r="K371" s="512"/>
      <c r="L371" s="514"/>
    </row>
    <row r="372" spans="2:12" ht="15" customHeight="1" x14ac:dyDescent="0.2">
      <c r="B372" s="516" t="s">
        <v>555</v>
      </c>
      <c r="C372" s="517" t="s">
        <v>1272</v>
      </c>
      <c r="D372" s="516" t="s">
        <v>555</v>
      </c>
      <c r="E372" s="517" t="s">
        <v>1273</v>
      </c>
      <c r="F372" s="518" t="s">
        <v>1438</v>
      </c>
      <c r="G372" s="512"/>
      <c r="H372" s="513"/>
      <c r="I372" s="512"/>
      <c r="J372" s="513"/>
      <c r="K372" s="512"/>
      <c r="L372" s="514"/>
    </row>
    <row r="373" spans="2:12" ht="15" customHeight="1" x14ac:dyDescent="0.2">
      <c r="B373" s="540" t="s">
        <v>1439</v>
      </c>
      <c r="C373" s="541" t="s">
        <v>1209</v>
      </c>
      <c r="D373" s="540" t="s">
        <v>1439</v>
      </c>
      <c r="E373" s="541" t="s">
        <v>1210</v>
      </c>
      <c r="F373" s="535" t="s">
        <v>1440</v>
      </c>
      <c r="G373" s="519"/>
      <c r="H373" s="520"/>
      <c r="I373" s="519"/>
      <c r="J373" s="520"/>
      <c r="K373" s="512"/>
      <c r="L373" s="514"/>
    </row>
    <row r="374" spans="2:12" ht="15" customHeight="1" x14ac:dyDescent="0.2">
      <c r="B374" s="527" t="s">
        <v>1441</v>
      </c>
      <c r="C374" s="528" t="s">
        <v>1302</v>
      </c>
      <c r="D374" s="527" t="s">
        <v>1441</v>
      </c>
      <c r="E374" s="550" t="s">
        <v>1194</v>
      </c>
      <c r="F374" s="529" t="s">
        <v>1442</v>
      </c>
      <c r="G374" s="507" t="s">
        <v>557</v>
      </c>
      <c r="H374" s="508" t="s">
        <v>558</v>
      </c>
      <c r="I374" s="512" t="s">
        <v>794</v>
      </c>
      <c r="J374" s="498" t="s">
        <v>558</v>
      </c>
      <c r="K374" s="512"/>
      <c r="L374" s="514"/>
    </row>
    <row r="375" spans="2:12" ht="15" customHeight="1" x14ac:dyDescent="0.2">
      <c r="B375" s="540" t="s">
        <v>1443</v>
      </c>
      <c r="C375" s="541" t="s">
        <v>1247</v>
      </c>
      <c r="D375" s="540" t="s">
        <v>1443</v>
      </c>
      <c r="E375" s="541" t="s">
        <v>1248</v>
      </c>
      <c r="F375" s="535" t="s">
        <v>1444</v>
      </c>
      <c r="G375" s="512"/>
      <c r="H375" s="513"/>
      <c r="I375" s="512"/>
      <c r="K375" s="512"/>
      <c r="L375" s="514"/>
    </row>
    <row r="376" spans="2:12" x14ac:dyDescent="0.2">
      <c r="B376" s="510" t="s">
        <v>1443</v>
      </c>
      <c r="C376" s="511" t="s">
        <v>1234</v>
      </c>
      <c r="D376" s="510" t="s">
        <v>1443</v>
      </c>
      <c r="E376" s="511" t="s">
        <v>1285</v>
      </c>
      <c r="F376" s="506" t="s">
        <v>1445</v>
      </c>
      <c r="G376" s="519"/>
      <c r="H376" s="520"/>
      <c r="I376" s="512"/>
      <c r="K376" s="519"/>
      <c r="L376" s="536"/>
    </row>
    <row r="377" spans="2:12" ht="15" customHeight="1" x14ac:dyDescent="0.2">
      <c r="B377" s="504" t="s">
        <v>1446</v>
      </c>
      <c r="C377" s="505" t="s">
        <v>39</v>
      </c>
      <c r="D377" s="504"/>
      <c r="E377" s="524"/>
      <c r="F377" s="503" t="s">
        <v>1064</v>
      </c>
      <c r="G377" s="512" t="s">
        <v>559</v>
      </c>
      <c r="H377" s="498" t="s">
        <v>560</v>
      </c>
      <c r="I377" s="507" t="s">
        <v>795</v>
      </c>
      <c r="J377" s="508" t="s">
        <v>560</v>
      </c>
      <c r="K377" s="507" t="s">
        <v>55</v>
      </c>
      <c r="L377" s="509" t="s">
        <v>1447</v>
      </c>
    </row>
    <row r="378" spans="2:12" ht="15" customHeight="1" x14ac:dyDescent="0.2">
      <c r="B378" s="510"/>
      <c r="C378" s="511"/>
      <c r="D378" s="510" t="s">
        <v>1446</v>
      </c>
      <c r="E378" s="542" t="s">
        <v>747</v>
      </c>
      <c r="F378" s="506" t="s">
        <v>1065</v>
      </c>
      <c r="G378" s="512"/>
      <c r="I378" s="512"/>
      <c r="J378" s="513"/>
      <c r="K378" s="512"/>
      <c r="L378" s="514"/>
    </row>
    <row r="379" spans="2:12" ht="15" customHeight="1" x14ac:dyDescent="0.2">
      <c r="B379" s="556"/>
      <c r="D379" s="521" t="s">
        <v>1446</v>
      </c>
      <c r="E379" s="549" t="s">
        <v>1227</v>
      </c>
      <c r="F379" s="515" t="s">
        <v>1066</v>
      </c>
      <c r="G379" s="512"/>
      <c r="I379" s="512"/>
      <c r="J379" s="513"/>
      <c r="K379" s="512"/>
      <c r="L379" s="514"/>
    </row>
    <row r="380" spans="2:12" ht="15" customHeight="1" x14ac:dyDescent="0.2">
      <c r="B380" s="532" t="s">
        <v>559</v>
      </c>
      <c r="C380" s="533" t="s">
        <v>228</v>
      </c>
      <c r="D380" s="532" t="s">
        <v>559</v>
      </c>
      <c r="E380" s="533" t="s">
        <v>1185</v>
      </c>
      <c r="F380" s="534" t="s">
        <v>1067</v>
      </c>
      <c r="G380" s="512"/>
      <c r="I380" s="512"/>
      <c r="J380" s="513"/>
      <c r="K380" s="512"/>
      <c r="L380" s="514"/>
    </row>
    <row r="381" spans="2:12" ht="15" customHeight="1" x14ac:dyDescent="0.2">
      <c r="B381" s="532" t="s">
        <v>559</v>
      </c>
      <c r="C381" s="533" t="s">
        <v>230</v>
      </c>
      <c r="D381" s="532" t="s">
        <v>559</v>
      </c>
      <c r="E381" s="551" t="s">
        <v>1199</v>
      </c>
      <c r="F381" s="534" t="s">
        <v>1448</v>
      </c>
      <c r="G381" s="512"/>
      <c r="I381" s="512"/>
      <c r="J381" s="513"/>
      <c r="K381" s="512"/>
      <c r="L381" s="514"/>
    </row>
    <row r="382" spans="2:12" ht="15" customHeight="1" x14ac:dyDescent="0.2">
      <c r="B382" s="521" t="s">
        <v>1446</v>
      </c>
      <c r="C382" s="522" t="s">
        <v>1449</v>
      </c>
      <c r="D382" s="521" t="s">
        <v>1446</v>
      </c>
      <c r="E382" s="522" t="s">
        <v>1450</v>
      </c>
      <c r="F382" s="557" t="s">
        <v>1451</v>
      </c>
      <c r="G382" s="512"/>
      <c r="I382" s="512"/>
      <c r="J382" s="513"/>
      <c r="K382" s="512"/>
      <c r="L382" s="514"/>
    </row>
    <row r="383" spans="2:12" ht="15" customHeight="1" x14ac:dyDescent="0.2">
      <c r="B383" s="532" t="s">
        <v>559</v>
      </c>
      <c r="C383" s="533" t="s">
        <v>1269</v>
      </c>
      <c r="D383" s="532" t="s">
        <v>559</v>
      </c>
      <c r="E383" s="551" t="s">
        <v>1270</v>
      </c>
      <c r="F383" s="557" t="s">
        <v>1452</v>
      </c>
      <c r="G383" s="512"/>
      <c r="I383" s="512"/>
      <c r="J383" s="513"/>
      <c r="K383" s="512"/>
      <c r="L383" s="514"/>
    </row>
    <row r="384" spans="2:12" ht="15" customHeight="1" x14ac:dyDescent="0.2">
      <c r="B384" s="530" t="s">
        <v>1446</v>
      </c>
      <c r="C384" s="531" t="s">
        <v>1234</v>
      </c>
      <c r="D384" s="530" t="s">
        <v>559</v>
      </c>
      <c r="E384" s="543" t="s">
        <v>1285</v>
      </c>
      <c r="F384" s="535" t="s">
        <v>1453</v>
      </c>
      <c r="G384" s="512"/>
      <c r="I384" s="519"/>
      <c r="J384" s="520"/>
      <c r="K384" s="512"/>
      <c r="L384" s="514"/>
    </row>
    <row r="385" spans="2:12" ht="15" customHeight="1" x14ac:dyDescent="0.2">
      <c r="B385" s="510" t="s">
        <v>1454</v>
      </c>
      <c r="C385" s="511" t="s">
        <v>1364</v>
      </c>
      <c r="D385" s="510" t="s">
        <v>1454</v>
      </c>
      <c r="E385" s="511" t="s">
        <v>1180</v>
      </c>
      <c r="F385" s="529" t="s">
        <v>1455</v>
      </c>
      <c r="G385" s="507" t="s">
        <v>561</v>
      </c>
      <c r="H385" s="508" t="s">
        <v>562</v>
      </c>
      <c r="I385" s="512" t="s">
        <v>796</v>
      </c>
      <c r="J385" s="498" t="s">
        <v>562</v>
      </c>
      <c r="K385" s="512"/>
      <c r="L385" s="514"/>
    </row>
    <row r="386" spans="2:12" ht="15" customHeight="1" x14ac:dyDescent="0.2">
      <c r="B386" s="516" t="s">
        <v>1454</v>
      </c>
      <c r="C386" s="517" t="s">
        <v>1247</v>
      </c>
      <c r="D386" s="516" t="s">
        <v>1454</v>
      </c>
      <c r="E386" s="558" t="s">
        <v>1248</v>
      </c>
      <c r="F386" s="535" t="s">
        <v>1456</v>
      </c>
      <c r="G386" s="519"/>
      <c r="H386" s="520"/>
      <c r="I386" s="512"/>
      <c r="K386" s="512"/>
      <c r="L386" s="514"/>
    </row>
    <row r="387" spans="2:12" ht="15" customHeight="1" x14ac:dyDescent="0.2">
      <c r="B387" s="537" t="s">
        <v>1457</v>
      </c>
      <c r="C387" s="538" t="s">
        <v>39</v>
      </c>
      <c r="D387" s="537" t="s">
        <v>1457</v>
      </c>
      <c r="E387" s="538" t="s">
        <v>747</v>
      </c>
      <c r="F387" s="500" t="s">
        <v>564</v>
      </c>
      <c r="G387" s="512" t="s">
        <v>563</v>
      </c>
      <c r="H387" s="498" t="s">
        <v>564</v>
      </c>
      <c r="I387" s="507" t="s">
        <v>797</v>
      </c>
      <c r="J387" s="502" t="s">
        <v>731</v>
      </c>
      <c r="K387" s="512"/>
      <c r="L387" s="514"/>
    </row>
    <row r="388" spans="2:12" ht="15" customHeight="1" x14ac:dyDescent="0.2">
      <c r="B388" s="537" t="s">
        <v>1458</v>
      </c>
      <c r="C388" s="538" t="s">
        <v>1364</v>
      </c>
      <c r="D388" s="537" t="s">
        <v>1458</v>
      </c>
      <c r="E388" s="554" t="s">
        <v>747</v>
      </c>
      <c r="F388" s="500" t="s">
        <v>566</v>
      </c>
      <c r="G388" s="525" t="s">
        <v>565</v>
      </c>
      <c r="H388" s="526" t="s">
        <v>566</v>
      </c>
      <c r="I388" s="519"/>
      <c r="J388" s="520"/>
      <c r="K388" s="512"/>
      <c r="L388" s="514"/>
    </row>
    <row r="389" spans="2:12" ht="15" customHeight="1" x14ac:dyDescent="0.2">
      <c r="B389" s="521" t="s">
        <v>1459</v>
      </c>
      <c r="C389" s="522" t="s">
        <v>1364</v>
      </c>
      <c r="D389" s="521" t="s">
        <v>1459</v>
      </c>
      <c r="E389" s="522" t="s">
        <v>1180</v>
      </c>
      <c r="F389" s="529" t="s">
        <v>1068</v>
      </c>
      <c r="G389" s="507" t="s">
        <v>567</v>
      </c>
      <c r="H389" s="508" t="s">
        <v>568</v>
      </c>
      <c r="I389" s="507" t="s">
        <v>798</v>
      </c>
      <c r="J389" s="508" t="s">
        <v>568</v>
      </c>
      <c r="K389" s="512"/>
      <c r="L389" s="514"/>
    </row>
    <row r="390" spans="2:12" ht="15" customHeight="1" x14ac:dyDescent="0.2">
      <c r="B390" s="532" t="s">
        <v>1459</v>
      </c>
      <c r="C390" s="533" t="s">
        <v>228</v>
      </c>
      <c r="D390" s="532" t="s">
        <v>1459</v>
      </c>
      <c r="E390" s="533" t="s">
        <v>1248</v>
      </c>
      <c r="F390" s="534" t="s">
        <v>1069</v>
      </c>
      <c r="G390" s="512"/>
      <c r="H390" s="513"/>
      <c r="I390" s="512"/>
      <c r="J390" s="513"/>
      <c r="K390" s="512"/>
      <c r="L390" s="514"/>
    </row>
    <row r="391" spans="2:12" ht="15" customHeight="1" x14ac:dyDescent="0.2">
      <c r="B391" s="532" t="s">
        <v>1459</v>
      </c>
      <c r="C391" s="533" t="s">
        <v>230</v>
      </c>
      <c r="D391" s="532" t="s">
        <v>1459</v>
      </c>
      <c r="E391" s="533" t="s">
        <v>1273</v>
      </c>
      <c r="F391" s="534" t="s">
        <v>1070</v>
      </c>
      <c r="G391" s="512"/>
      <c r="H391" s="513"/>
      <c r="I391" s="512"/>
      <c r="J391" s="513"/>
      <c r="K391" s="512"/>
      <c r="L391" s="514"/>
    </row>
    <row r="392" spans="2:12" ht="15" customHeight="1" x14ac:dyDescent="0.2">
      <c r="B392" s="540" t="s">
        <v>1459</v>
      </c>
      <c r="C392" s="541" t="s">
        <v>1234</v>
      </c>
      <c r="D392" s="540" t="s">
        <v>1459</v>
      </c>
      <c r="E392" s="555" t="s">
        <v>1285</v>
      </c>
      <c r="F392" s="535" t="s">
        <v>1071</v>
      </c>
      <c r="G392" s="519"/>
      <c r="H392" s="520"/>
      <c r="I392" s="519"/>
      <c r="J392" s="520"/>
      <c r="K392" s="519"/>
      <c r="L392" s="536"/>
    </row>
    <row r="393" spans="2:12" ht="15" customHeight="1" x14ac:dyDescent="0.2">
      <c r="B393" s="527" t="s">
        <v>1460</v>
      </c>
      <c r="C393" s="528" t="s">
        <v>39</v>
      </c>
      <c r="D393" s="527" t="s">
        <v>569</v>
      </c>
      <c r="E393" s="528" t="s">
        <v>747</v>
      </c>
      <c r="F393" s="529" t="s">
        <v>1072</v>
      </c>
      <c r="G393" s="507" t="s">
        <v>569</v>
      </c>
      <c r="H393" s="508" t="s">
        <v>570</v>
      </c>
      <c r="I393" s="507" t="s">
        <v>799</v>
      </c>
      <c r="J393" s="508" t="s">
        <v>732</v>
      </c>
      <c r="K393" s="507" t="s">
        <v>56</v>
      </c>
      <c r="L393" s="509" t="s">
        <v>1461</v>
      </c>
    </row>
    <row r="394" spans="2:12" ht="15" customHeight="1" x14ac:dyDescent="0.2">
      <c r="B394" s="532" t="s">
        <v>569</v>
      </c>
      <c r="C394" s="533" t="s">
        <v>228</v>
      </c>
      <c r="D394" s="532" t="s">
        <v>569</v>
      </c>
      <c r="E394" s="533" t="s">
        <v>1185</v>
      </c>
      <c r="F394" s="534" t="s">
        <v>1462</v>
      </c>
      <c r="G394" s="512"/>
      <c r="H394" s="513"/>
      <c r="I394" s="512"/>
      <c r="J394" s="513"/>
      <c r="K394" s="512"/>
      <c r="L394" s="514"/>
    </row>
    <row r="395" spans="2:12" ht="15" customHeight="1" x14ac:dyDescent="0.2">
      <c r="B395" s="532" t="s">
        <v>569</v>
      </c>
      <c r="C395" s="533" t="s">
        <v>1272</v>
      </c>
      <c r="D395" s="532" t="s">
        <v>569</v>
      </c>
      <c r="E395" s="533" t="s">
        <v>1273</v>
      </c>
      <c r="F395" s="534" t="s">
        <v>1463</v>
      </c>
      <c r="G395" s="512"/>
      <c r="H395" s="513"/>
      <c r="I395" s="512"/>
      <c r="J395" s="513"/>
      <c r="K395" s="512"/>
      <c r="L395" s="514"/>
    </row>
    <row r="396" spans="2:12" ht="15" customHeight="1" x14ac:dyDescent="0.2">
      <c r="B396" s="532" t="s">
        <v>1464</v>
      </c>
      <c r="C396" s="533" t="s">
        <v>1209</v>
      </c>
      <c r="D396" s="532" t="s">
        <v>569</v>
      </c>
      <c r="E396" s="533" t="s">
        <v>1210</v>
      </c>
      <c r="F396" s="534" t="s">
        <v>1073</v>
      </c>
      <c r="G396" s="512"/>
      <c r="H396" s="513"/>
      <c r="I396" s="512"/>
      <c r="J396" s="513"/>
      <c r="K396" s="512"/>
      <c r="L396" s="514"/>
    </row>
    <row r="397" spans="2:12" ht="15" customHeight="1" x14ac:dyDescent="0.2">
      <c r="B397" s="530" t="s">
        <v>569</v>
      </c>
      <c r="C397" s="531" t="s">
        <v>1195</v>
      </c>
      <c r="D397" s="530" t="s">
        <v>1464</v>
      </c>
      <c r="E397" s="531" t="s">
        <v>1197</v>
      </c>
      <c r="F397" s="523" t="s">
        <v>1074</v>
      </c>
      <c r="G397" s="519"/>
      <c r="H397" s="520"/>
      <c r="I397" s="512"/>
      <c r="J397" s="513"/>
      <c r="K397" s="512"/>
      <c r="L397" s="514"/>
    </row>
    <row r="398" spans="2:12" ht="15" customHeight="1" x14ac:dyDescent="0.2">
      <c r="B398" s="532" t="s">
        <v>1465</v>
      </c>
      <c r="C398" s="533" t="s">
        <v>39</v>
      </c>
      <c r="D398" s="532" t="s">
        <v>571</v>
      </c>
      <c r="E398" s="533" t="s">
        <v>747</v>
      </c>
      <c r="F398" s="534" t="s">
        <v>1075</v>
      </c>
      <c r="G398" s="507" t="s">
        <v>571</v>
      </c>
      <c r="H398" s="508" t="s">
        <v>572</v>
      </c>
      <c r="I398" s="512"/>
      <c r="J398" s="513"/>
      <c r="K398" s="512"/>
      <c r="L398" s="514"/>
    </row>
    <row r="399" spans="2:12" ht="15" customHeight="1" x14ac:dyDescent="0.2">
      <c r="B399" s="530" t="s">
        <v>571</v>
      </c>
      <c r="C399" s="531" t="s">
        <v>228</v>
      </c>
      <c r="D399" s="530" t="s">
        <v>571</v>
      </c>
      <c r="E399" s="531" t="s">
        <v>1185</v>
      </c>
      <c r="F399" s="535" t="s">
        <v>1076</v>
      </c>
      <c r="G399" s="519"/>
      <c r="H399" s="520"/>
      <c r="I399" s="519"/>
      <c r="J399" s="520"/>
      <c r="K399" s="512"/>
      <c r="L399" s="514"/>
    </row>
    <row r="400" spans="2:12" ht="15" customHeight="1" x14ac:dyDescent="0.2">
      <c r="B400" s="527" t="s">
        <v>1466</v>
      </c>
      <c r="C400" s="528" t="s">
        <v>1364</v>
      </c>
      <c r="D400" s="527" t="s">
        <v>1466</v>
      </c>
      <c r="E400" s="528" t="s">
        <v>747</v>
      </c>
      <c r="F400" s="515" t="s">
        <v>1467</v>
      </c>
      <c r="G400" s="507" t="s">
        <v>573</v>
      </c>
      <c r="H400" s="508" t="s">
        <v>574</v>
      </c>
      <c r="I400" s="507" t="s">
        <v>800</v>
      </c>
      <c r="J400" s="508" t="s">
        <v>574</v>
      </c>
      <c r="K400" s="512"/>
      <c r="L400" s="514"/>
    </row>
    <row r="401" spans="2:12" ht="15" customHeight="1" x14ac:dyDescent="0.2">
      <c r="B401" s="532" t="s">
        <v>1466</v>
      </c>
      <c r="C401" s="533" t="s">
        <v>1247</v>
      </c>
      <c r="D401" s="532" t="s">
        <v>1466</v>
      </c>
      <c r="E401" s="533" t="s">
        <v>1248</v>
      </c>
      <c r="F401" s="534" t="s">
        <v>1468</v>
      </c>
      <c r="G401" s="512"/>
      <c r="H401" s="513"/>
      <c r="I401" s="512"/>
      <c r="J401" s="513"/>
      <c r="K401" s="512"/>
      <c r="L401" s="514"/>
    </row>
    <row r="402" spans="2:12" ht="15" customHeight="1" x14ac:dyDescent="0.2">
      <c r="B402" s="510" t="s">
        <v>1466</v>
      </c>
      <c r="C402" s="511" t="s">
        <v>1272</v>
      </c>
      <c r="D402" s="510" t="s">
        <v>1466</v>
      </c>
      <c r="E402" s="511" t="s">
        <v>1273</v>
      </c>
      <c r="F402" s="518" t="s">
        <v>1469</v>
      </c>
      <c r="G402" s="519"/>
      <c r="H402" s="520"/>
      <c r="I402" s="519"/>
      <c r="J402" s="520"/>
      <c r="K402" s="519"/>
      <c r="L402" s="536"/>
    </row>
    <row r="403" spans="2:12" ht="15" customHeight="1" x14ac:dyDescent="0.2">
      <c r="B403" s="504" t="s">
        <v>1470</v>
      </c>
      <c r="C403" s="505" t="s">
        <v>1364</v>
      </c>
      <c r="D403" s="504" t="s">
        <v>1470</v>
      </c>
      <c r="E403" s="505" t="s">
        <v>1180</v>
      </c>
      <c r="F403" s="500" t="s">
        <v>576</v>
      </c>
      <c r="G403" s="525" t="s">
        <v>575</v>
      </c>
      <c r="H403" s="526" t="s">
        <v>576</v>
      </c>
      <c r="I403" s="525" t="s">
        <v>801</v>
      </c>
      <c r="J403" s="526" t="s">
        <v>576</v>
      </c>
      <c r="K403" s="507" t="s">
        <v>57</v>
      </c>
      <c r="L403" s="509" t="s">
        <v>1471</v>
      </c>
    </row>
    <row r="404" spans="2:12" ht="26" customHeight="1" x14ac:dyDescent="0.2">
      <c r="B404" s="504" t="s">
        <v>1472</v>
      </c>
      <c r="C404" s="505" t="s">
        <v>1364</v>
      </c>
      <c r="D404" s="504" t="s">
        <v>1472</v>
      </c>
      <c r="E404" s="524" t="s">
        <v>1180</v>
      </c>
      <c r="F404" s="503" t="s">
        <v>1077</v>
      </c>
      <c r="G404" s="507">
        <v>3521</v>
      </c>
      <c r="H404" s="508" t="s">
        <v>578</v>
      </c>
      <c r="I404" s="512" t="s">
        <v>802</v>
      </c>
      <c r="J404" s="498" t="s">
        <v>578</v>
      </c>
      <c r="K404" s="512"/>
      <c r="L404" s="514"/>
    </row>
    <row r="405" spans="2:12" ht="15" customHeight="1" x14ac:dyDescent="0.2">
      <c r="B405" s="537" t="s">
        <v>1473</v>
      </c>
      <c r="C405" s="538" t="s">
        <v>39</v>
      </c>
      <c r="D405" s="537" t="s">
        <v>1473</v>
      </c>
      <c r="E405" s="538" t="s">
        <v>747</v>
      </c>
      <c r="F405" s="500" t="s">
        <v>1078</v>
      </c>
      <c r="G405" s="519"/>
      <c r="H405" s="520"/>
      <c r="I405" s="512"/>
      <c r="K405" s="512"/>
      <c r="L405" s="514"/>
    </row>
    <row r="406" spans="2:12" ht="15" customHeight="1" x14ac:dyDescent="0.2">
      <c r="B406" s="521" t="s">
        <v>1474</v>
      </c>
      <c r="C406" s="522" t="s">
        <v>1364</v>
      </c>
      <c r="D406" s="521" t="s">
        <v>1474</v>
      </c>
      <c r="E406" s="522" t="s">
        <v>1180</v>
      </c>
      <c r="F406" s="515" t="s">
        <v>1475</v>
      </c>
      <c r="G406" s="512" t="s">
        <v>579</v>
      </c>
      <c r="H406" s="498" t="s">
        <v>580</v>
      </c>
      <c r="I406" s="507" t="s">
        <v>803</v>
      </c>
      <c r="J406" s="508" t="s">
        <v>580</v>
      </c>
      <c r="K406" s="512"/>
      <c r="L406" s="514"/>
    </row>
    <row r="407" spans="2:12" ht="15" customHeight="1" x14ac:dyDescent="0.2">
      <c r="B407" s="530" t="s">
        <v>1474</v>
      </c>
      <c r="C407" s="531" t="s">
        <v>1247</v>
      </c>
      <c r="D407" s="530" t="s">
        <v>1474</v>
      </c>
      <c r="E407" s="531" t="s">
        <v>1248</v>
      </c>
      <c r="F407" s="535" t="s">
        <v>1079</v>
      </c>
      <c r="G407" s="512"/>
      <c r="I407" s="519"/>
      <c r="J407" s="520"/>
      <c r="K407" s="512"/>
      <c r="L407" s="514"/>
    </row>
    <row r="408" spans="2:12" ht="15" customHeight="1" x14ac:dyDescent="0.2">
      <c r="B408" s="527" t="s">
        <v>1476</v>
      </c>
      <c r="C408" s="528" t="s">
        <v>39</v>
      </c>
      <c r="D408" s="527" t="s">
        <v>1476</v>
      </c>
      <c r="E408" s="528" t="s">
        <v>747</v>
      </c>
      <c r="F408" s="529" t="s">
        <v>1080</v>
      </c>
      <c r="G408" s="507" t="s">
        <v>581</v>
      </c>
      <c r="H408" s="508" t="s">
        <v>582</v>
      </c>
      <c r="I408" s="512" t="s">
        <v>804</v>
      </c>
      <c r="J408" s="498" t="s">
        <v>582</v>
      </c>
      <c r="K408" s="507">
        <v>37</v>
      </c>
      <c r="L408" s="502" t="s">
        <v>1477</v>
      </c>
    </row>
    <row r="409" spans="2:12" ht="15" customHeight="1" x14ac:dyDescent="0.2">
      <c r="B409" s="532" t="s">
        <v>1476</v>
      </c>
      <c r="C409" s="533" t="s">
        <v>228</v>
      </c>
      <c r="D409" s="532" t="s">
        <v>1476</v>
      </c>
      <c r="E409" s="533" t="s">
        <v>1185</v>
      </c>
      <c r="F409" s="534" t="s">
        <v>1081</v>
      </c>
      <c r="G409" s="512"/>
      <c r="H409" s="513"/>
      <c r="I409" s="512"/>
      <c r="K409" s="512"/>
      <c r="L409" s="514"/>
    </row>
    <row r="410" spans="2:12" ht="15" customHeight="1" x14ac:dyDescent="0.2">
      <c r="B410" s="532" t="s">
        <v>1476</v>
      </c>
      <c r="C410" s="533" t="s">
        <v>230</v>
      </c>
      <c r="D410" s="532" t="s">
        <v>1476</v>
      </c>
      <c r="E410" s="533" t="s">
        <v>1199</v>
      </c>
      <c r="F410" s="534" t="s">
        <v>1082</v>
      </c>
      <c r="G410" s="512"/>
      <c r="H410" s="513"/>
      <c r="I410" s="512"/>
      <c r="K410" s="512"/>
      <c r="L410" s="514"/>
    </row>
    <row r="411" spans="2:12" ht="15" customHeight="1" x14ac:dyDescent="0.2">
      <c r="B411" s="530" t="s">
        <v>1476</v>
      </c>
      <c r="C411" s="531" t="s">
        <v>1478</v>
      </c>
      <c r="D411" s="530" t="s">
        <v>1476</v>
      </c>
      <c r="E411" s="531" t="s">
        <v>1479</v>
      </c>
      <c r="F411" s="535" t="s">
        <v>1083</v>
      </c>
      <c r="G411" s="519"/>
      <c r="H411" s="520"/>
      <c r="I411" s="512"/>
      <c r="K411" s="512"/>
      <c r="L411" s="514"/>
    </row>
    <row r="412" spans="2:12" ht="15" customHeight="1" x14ac:dyDescent="0.2">
      <c r="B412" s="521" t="s">
        <v>1480</v>
      </c>
      <c r="C412" s="522" t="s">
        <v>39</v>
      </c>
      <c r="D412" s="521" t="s">
        <v>1480</v>
      </c>
      <c r="E412" s="522" t="s">
        <v>747</v>
      </c>
      <c r="F412" s="515" t="s">
        <v>1084</v>
      </c>
      <c r="G412" s="512" t="s">
        <v>583</v>
      </c>
      <c r="H412" s="498" t="s">
        <v>584</v>
      </c>
      <c r="I412" s="507" t="s">
        <v>805</v>
      </c>
      <c r="J412" s="502" t="s">
        <v>733</v>
      </c>
      <c r="K412" s="512"/>
      <c r="L412" s="514"/>
    </row>
    <row r="413" spans="2:12" ht="15" customHeight="1" x14ac:dyDescent="0.2">
      <c r="B413" s="530" t="s">
        <v>1480</v>
      </c>
      <c r="C413" s="531" t="s">
        <v>1478</v>
      </c>
      <c r="D413" s="530" t="s">
        <v>1480</v>
      </c>
      <c r="E413" s="531" t="s">
        <v>1479</v>
      </c>
      <c r="F413" s="535" t="s">
        <v>1085</v>
      </c>
      <c r="G413" s="512"/>
      <c r="I413" s="512"/>
      <c r="J413" s="513"/>
      <c r="K413" s="512"/>
      <c r="L413" s="514"/>
    </row>
    <row r="414" spans="2:12" ht="15" customHeight="1" x14ac:dyDescent="0.2">
      <c r="B414" s="527" t="s">
        <v>1481</v>
      </c>
      <c r="C414" s="528" t="s">
        <v>39</v>
      </c>
      <c r="D414" s="527" t="s">
        <v>1481</v>
      </c>
      <c r="E414" s="528" t="s">
        <v>747</v>
      </c>
      <c r="F414" s="529" t="s">
        <v>240</v>
      </c>
      <c r="G414" s="559" t="s">
        <v>585</v>
      </c>
      <c r="H414" s="508" t="s">
        <v>586</v>
      </c>
      <c r="I414" s="559">
        <v>355</v>
      </c>
      <c r="J414" s="508" t="s">
        <v>586</v>
      </c>
      <c r="K414" s="559">
        <v>36</v>
      </c>
      <c r="L414" s="508" t="s">
        <v>1482</v>
      </c>
    </row>
    <row r="415" spans="2:12" ht="15" customHeight="1" x14ac:dyDescent="0.2">
      <c r="B415" s="530" t="s">
        <v>1481</v>
      </c>
      <c r="C415" s="531" t="s">
        <v>1478</v>
      </c>
      <c r="D415" s="530" t="s">
        <v>1481</v>
      </c>
      <c r="E415" s="531" t="s">
        <v>1479</v>
      </c>
      <c r="F415" s="535" t="s">
        <v>1086</v>
      </c>
      <c r="G415" s="519"/>
      <c r="H415" s="520"/>
      <c r="I415" s="519"/>
      <c r="J415" s="520"/>
      <c r="K415" s="519"/>
      <c r="L415" s="520"/>
    </row>
    <row r="416" spans="2:12" ht="15" customHeight="1" x14ac:dyDescent="0.2">
      <c r="B416" s="527" t="s">
        <v>1483</v>
      </c>
      <c r="C416" s="528" t="s">
        <v>39</v>
      </c>
      <c r="D416" s="527" t="s">
        <v>1483</v>
      </c>
      <c r="E416" s="528" t="s">
        <v>747</v>
      </c>
      <c r="F416" s="515" t="s">
        <v>1087</v>
      </c>
      <c r="G416" s="559" t="s">
        <v>587</v>
      </c>
      <c r="H416" s="508" t="s">
        <v>242</v>
      </c>
      <c r="I416" s="565" t="s">
        <v>805</v>
      </c>
      <c r="J416" s="513" t="s">
        <v>733</v>
      </c>
      <c r="K416" s="559">
        <v>37</v>
      </c>
      <c r="L416" s="502" t="s">
        <v>1477</v>
      </c>
    </row>
    <row r="417" spans="2:12" ht="15" customHeight="1" x14ac:dyDescent="0.2">
      <c r="B417" s="510" t="s">
        <v>1483</v>
      </c>
      <c r="C417" s="511" t="s">
        <v>1195</v>
      </c>
      <c r="D417" s="510"/>
      <c r="E417" s="511"/>
      <c r="F417" s="518" t="s">
        <v>242</v>
      </c>
      <c r="G417" s="512"/>
      <c r="H417" s="513"/>
      <c r="I417" s="512"/>
      <c r="J417" s="513"/>
      <c r="K417" s="512"/>
      <c r="L417" s="514"/>
    </row>
    <row r="418" spans="2:12" ht="15" customHeight="1" x14ac:dyDescent="0.2">
      <c r="B418" s="510"/>
      <c r="C418" s="511"/>
      <c r="D418" s="510" t="s">
        <v>1483</v>
      </c>
      <c r="E418" s="511" t="s">
        <v>1196</v>
      </c>
      <c r="F418" s="506" t="s">
        <v>1088</v>
      </c>
      <c r="G418" s="512"/>
      <c r="H418" s="513"/>
      <c r="I418" s="512"/>
      <c r="J418" s="513"/>
      <c r="K418" s="512"/>
      <c r="L418" s="514"/>
    </row>
    <row r="419" spans="2:12" ht="15" customHeight="1" x14ac:dyDescent="0.2">
      <c r="B419" s="510"/>
      <c r="C419" s="511"/>
      <c r="D419" s="510" t="s">
        <v>1483</v>
      </c>
      <c r="E419" s="511" t="s">
        <v>1197</v>
      </c>
      <c r="F419" s="506" t="s">
        <v>1484</v>
      </c>
      <c r="G419" s="519"/>
      <c r="H419" s="520"/>
      <c r="I419" s="519"/>
      <c r="J419" s="520"/>
      <c r="K419" s="519"/>
      <c r="L419" s="536"/>
    </row>
    <row r="420" spans="2:12" ht="15" customHeight="1" x14ac:dyDescent="0.2">
      <c r="B420" s="527" t="s">
        <v>588</v>
      </c>
      <c r="C420" s="528" t="s">
        <v>39</v>
      </c>
      <c r="D420" s="527" t="s">
        <v>588</v>
      </c>
      <c r="E420" s="528" t="s">
        <v>747</v>
      </c>
      <c r="F420" s="529" t="s">
        <v>1485</v>
      </c>
      <c r="G420" s="512" t="s">
        <v>588</v>
      </c>
      <c r="H420" s="498" t="s">
        <v>589</v>
      </c>
      <c r="I420" s="512" t="s">
        <v>806</v>
      </c>
      <c r="J420" s="498" t="s">
        <v>4</v>
      </c>
      <c r="K420" s="507" t="s">
        <v>58</v>
      </c>
      <c r="L420" s="503" t="s">
        <v>1486</v>
      </c>
    </row>
    <row r="421" spans="2:12" ht="15" customHeight="1" x14ac:dyDescent="0.2">
      <c r="B421" s="510" t="s">
        <v>588</v>
      </c>
      <c r="C421" s="511" t="s">
        <v>228</v>
      </c>
      <c r="D421" s="510" t="s">
        <v>588</v>
      </c>
      <c r="E421" s="511" t="s">
        <v>1185</v>
      </c>
      <c r="F421" s="535" t="s">
        <v>1089</v>
      </c>
      <c r="G421" s="512"/>
      <c r="I421" s="512"/>
      <c r="K421" s="512"/>
      <c r="L421" s="514"/>
    </row>
    <row r="422" spans="2:12" ht="15" customHeight="1" x14ac:dyDescent="0.2">
      <c r="B422" s="527" t="s">
        <v>590</v>
      </c>
      <c r="C422" s="528" t="s">
        <v>1364</v>
      </c>
      <c r="D422" s="527" t="s">
        <v>590</v>
      </c>
      <c r="E422" s="550" t="s">
        <v>1180</v>
      </c>
      <c r="F422" s="515" t="s">
        <v>1090</v>
      </c>
      <c r="G422" s="507" t="s">
        <v>590</v>
      </c>
      <c r="H422" s="508" t="s">
        <v>4</v>
      </c>
      <c r="I422" s="512"/>
      <c r="K422" s="512"/>
      <c r="L422" s="514"/>
    </row>
    <row r="423" spans="2:12" ht="15" customHeight="1" x14ac:dyDescent="0.2">
      <c r="B423" s="532" t="s">
        <v>1487</v>
      </c>
      <c r="C423" s="533" t="s">
        <v>1247</v>
      </c>
      <c r="D423" s="532" t="s">
        <v>1487</v>
      </c>
      <c r="E423" s="551" t="s">
        <v>1248</v>
      </c>
      <c r="F423" s="534" t="s">
        <v>1091</v>
      </c>
      <c r="G423" s="512"/>
      <c r="H423" s="513"/>
      <c r="I423" s="512"/>
      <c r="K423" s="512"/>
      <c r="L423" s="514"/>
    </row>
    <row r="424" spans="2:12" ht="15" customHeight="1" x14ac:dyDescent="0.2">
      <c r="B424" s="521" t="s">
        <v>590</v>
      </c>
      <c r="C424" s="522" t="s">
        <v>1272</v>
      </c>
      <c r="D424" s="521" t="s">
        <v>590</v>
      </c>
      <c r="E424" s="522" t="s">
        <v>1273</v>
      </c>
      <c r="F424" s="534" t="s">
        <v>1092</v>
      </c>
      <c r="G424" s="512"/>
      <c r="H424" s="513"/>
      <c r="I424" s="512"/>
      <c r="K424" s="512"/>
      <c r="L424" s="514"/>
    </row>
    <row r="425" spans="2:12" ht="15" customHeight="1" x14ac:dyDescent="0.2">
      <c r="B425" s="532" t="s">
        <v>590</v>
      </c>
      <c r="C425" s="533" t="s">
        <v>1449</v>
      </c>
      <c r="D425" s="532" t="s">
        <v>590</v>
      </c>
      <c r="E425" s="533" t="s">
        <v>1450</v>
      </c>
      <c r="F425" s="534" t="s">
        <v>1093</v>
      </c>
      <c r="G425" s="512"/>
      <c r="H425" s="513"/>
      <c r="I425" s="512"/>
      <c r="K425" s="512"/>
      <c r="L425" s="514"/>
    </row>
    <row r="426" spans="2:12" ht="15" customHeight="1" x14ac:dyDescent="0.2">
      <c r="B426" s="532" t="s">
        <v>590</v>
      </c>
      <c r="C426" s="533" t="s">
        <v>1269</v>
      </c>
      <c r="D426" s="532" t="s">
        <v>590</v>
      </c>
      <c r="E426" s="533" t="s">
        <v>1488</v>
      </c>
      <c r="F426" s="534" t="s">
        <v>1094</v>
      </c>
      <c r="G426" s="512"/>
      <c r="H426" s="513"/>
      <c r="I426" s="512"/>
      <c r="K426" s="512"/>
      <c r="L426" s="514"/>
    </row>
    <row r="427" spans="2:12" ht="15" customHeight="1" x14ac:dyDescent="0.2">
      <c r="B427" s="532" t="s">
        <v>590</v>
      </c>
      <c r="C427" s="533" t="s">
        <v>1489</v>
      </c>
      <c r="D427" s="532" t="s">
        <v>590</v>
      </c>
      <c r="E427" s="533" t="s">
        <v>1490</v>
      </c>
      <c r="F427" s="534" t="s">
        <v>1095</v>
      </c>
      <c r="G427" s="512"/>
      <c r="H427" s="513"/>
      <c r="I427" s="512"/>
      <c r="K427" s="512"/>
      <c r="L427" s="514"/>
    </row>
    <row r="428" spans="2:12" ht="15" customHeight="1" x14ac:dyDescent="0.2">
      <c r="B428" s="510" t="s">
        <v>590</v>
      </c>
      <c r="C428" s="511" t="s">
        <v>1195</v>
      </c>
      <c r="D428" s="510" t="s">
        <v>590</v>
      </c>
      <c r="E428" s="511" t="s">
        <v>1197</v>
      </c>
      <c r="F428" s="518" t="s">
        <v>4</v>
      </c>
      <c r="G428" s="519"/>
      <c r="H428" s="520"/>
      <c r="I428" s="512"/>
      <c r="K428" s="512"/>
      <c r="L428" s="514"/>
    </row>
    <row r="429" spans="2:12" ht="15" customHeight="1" x14ac:dyDescent="0.2">
      <c r="B429" s="537" t="s">
        <v>1491</v>
      </c>
      <c r="C429" s="538" t="s">
        <v>1364</v>
      </c>
      <c r="D429" s="537" t="s">
        <v>1491</v>
      </c>
      <c r="E429" s="538" t="s">
        <v>1180</v>
      </c>
      <c r="F429" s="500" t="s">
        <v>1492</v>
      </c>
      <c r="G429" s="525" t="s">
        <v>591</v>
      </c>
      <c r="H429" s="526" t="s">
        <v>592</v>
      </c>
      <c r="I429" s="525" t="s">
        <v>807</v>
      </c>
      <c r="J429" s="526" t="s">
        <v>592</v>
      </c>
      <c r="K429" s="519"/>
      <c r="L429" s="536"/>
    </row>
    <row r="430" spans="2:12" ht="15" customHeight="1" x14ac:dyDescent="0.2">
      <c r="B430" s="527" t="s">
        <v>593</v>
      </c>
      <c r="C430" s="528" t="s">
        <v>39</v>
      </c>
      <c r="D430" s="527" t="s">
        <v>593</v>
      </c>
      <c r="E430" s="528" t="s">
        <v>747</v>
      </c>
      <c r="F430" s="529" t="s">
        <v>1096</v>
      </c>
      <c r="G430" s="559" t="s">
        <v>593</v>
      </c>
      <c r="H430" s="508" t="s">
        <v>594</v>
      </c>
      <c r="I430" s="559">
        <v>410</v>
      </c>
      <c r="J430" s="508" t="s">
        <v>594</v>
      </c>
      <c r="K430" s="512" t="s">
        <v>59</v>
      </c>
      <c r="L430" s="514" t="s">
        <v>1493</v>
      </c>
    </row>
    <row r="431" spans="2:12" ht="15" customHeight="1" x14ac:dyDescent="0.2">
      <c r="B431" s="530" t="s">
        <v>593</v>
      </c>
      <c r="C431" s="531" t="s">
        <v>228</v>
      </c>
      <c r="D431" s="530" t="s">
        <v>593</v>
      </c>
      <c r="E431" s="531" t="s">
        <v>1185</v>
      </c>
      <c r="F431" s="523" t="s">
        <v>1097</v>
      </c>
      <c r="G431" s="519"/>
      <c r="H431" s="520"/>
      <c r="I431" s="519"/>
      <c r="J431" s="520"/>
      <c r="K431" s="512"/>
      <c r="L431" s="514"/>
    </row>
    <row r="432" spans="2:12" ht="15" customHeight="1" x14ac:dyDescent="0.2">
      <c r="B432" s="527" t="s">
        <v>595</v>
      </c>
      <c r="C432" s="528" t="s">
        <v>39</v>
      </c>
      <c r="D432" s="527" t="s">
        <v>595</v>
      </c>
      <c r="E432" s="528" t="s">
        <v>747</v>
      </c>
      <c r="F432" s="529" t="s">
        <v>1098</v>
      </c>
      <c r="G432" s="512" t="s">
        <v>595</v>
      </c>
      <c r="H432" s="498" t="s">
        <v>596</v>
      </c>
      <c r="I432" s="512">
        <v>411</v>
      </c>
      <c r="J432" s="498" t="s">
        <v>596</v>
      </c>
      <c r="K432" s="512"/>
      <c r="L432" s="514"/>
    </row>
    <row r="433" spans="2:12" ht="15" customHeight="1" x14ac:dyDescent="0.2">
      <c r="B433" s="530" t="s">
        <v>595</v>
      </c>
      <c r="C433" s="531" t="s">
        <v>228</v>
      </c>
      <c r="D433" s="530" t="s">
        <v>595</v>
      </c>
      <c r="E433" s="531" t="s">
        <v>1185</v>
      </c>
      <c r="F433" s="523" t="s">
        <v>1099</v>
      </c>
      <c r="G433" s="512"/>
      <c r="I433" s="512"/>
      <c r="K433" s="512"/>
      <c r="L433" s="514"/>
    </row>
    <row r="434" spans="2:12" ht="15" customHeight="1" x14ac:dyDescent="0.2">
      <c r="B434" s="537" t="s">
        <v>597</v>
      </c>
      <c r="C434" s="538" t="s">
        <v>39</v>
      </c>
      <c r="D434" s="537" t="s">
        <v>597</v>
      </c>
      <c r="E434" s="538" t="s">
        <v>747</v>
      </c>
      <c r="F434" s="500" t="s">
        <v>598</v>
      </c>
      <c r="G434" s="525" t="s">
        <v>597</v>
      </c>
      <c r="H434" s="526" t="s">
        <v>598</v>
      </c>
      <c r="I434" s="525" t="s">
        <v>808</v>
      </c>
      <c r="J434" s="526" t="s">
        <v>598</v>
      </c>
      <c r="K434" s="512"/>
      <c r="L434" s="514"/>
    </row>
    <row r="435" spans="2:12" ht="15" customHeight="1" x14ac:dyDescent="0.2">
      <c r="B435" s="527" t="s">
        <v>599</v>
      </c>
      <c r="C435" s="528" t="s">
        <v>39</v>
      </c>
      <c r="D435" s="527" t="s">
        <v>599</v>
      </c>
      <c r="E435" s="528" t="s">
        <v>747</v>
      </c>
      <c r="F435" s="529" t="s">
        <v>1100</v>
      </c>
      <c r="G435" s="512" t="s">
        <v>599</v>
      </c>
      <c r="H435" s="498" t="s">
        <v>600</v>
      </c>
      <c r="I435" s="507" t="s">
        <v>809</v>
      </c>
      <c r="J435" s="508" t="s">
        <v>600</v>
      </c>
      <c r="K435" s="512"/>
      <c r="L435" s="514"/>
    </row>
    <row r="436" spans="2:12" ht="15" customHeight="1" x14ac:dyDescent="0.2">
      <c r="B436" s="532" t="s">
        <v>599</v>
      </c>
      <c r="C436" s="533" t="s">
        <v>228</v>
      </c>
      <c r="D436" s="532" t="s">
        <v>599</v>
      </c>
      <c r="E436" s="533" t="s">
        <v>1185</v>
      </c>
      <c r="F436" s="534" t="s">
        <v>1101</v>
      </c>
      <c r="G436" s="512"/>
      <c r="I436" s="512"/>
      <c r="J436" s="513"/>
      <c r="K436" s="512"/>
      <c r="L436" s="514"/>
    </row>
    <row r="437" spans="2:12" ht="15" customHeight="1" x14ac:dyDescent="0.2">
      <c r="B437" s="530" t="s">
        <v>599</v>
      </c>
      <c r="C437" s="531" t="s">
        <v>230</v>
      </c>
      <c r="D437" s="530" t="s">
        <v>599</v>
      </c>
      <c r="E437" s="531" t="s">
        <v>1199</v>
      </c>
      <c r="F437" s="523" t="s">
        <v>1102</v>
      </c>
      <c r="G437" s="512"/>
      <c r="I437" s="519"/>
      <c r="J437" s="520"/>
      <c r="K437" s="512"/>
      <c r="L437" s="514"/>
    </row>
    <row r="438" spans="2:12" ht="15" customHeight="1" x14ac:dyDescent="0.2">
      <c r="B438" s="527" t="s">
        <v>1494</v>
      </c>
      <c r="C438" s="528" t="s">
        <v>39</v>
      </c>
      <c r="D438" s="527" t="s">
        <v>1494</v>
      </c>
      <c r="E438" s="528" t="s">
        <v>747</v>
      </c>
      <c r="F438" s="529" t="s">
        <v>1495</v>
      </c>
      <c r="G438" s="507" t="s">
        <v>601</v>
      </c>
      <c r="H438" s="508" t="s">
        <v>602</v>
      </c>
      <c r="I438" s="512" t="s">
        <v>810</v>
      </c>
      <c r="J438" s="498" t="s">
        <v>602</v>
      </c>
      <c r="K438" s="512"/>
      <c r="L438" s="514"/>
    </row>
    <row r="439" spans="2:12" ht="15" customHeight="1" x14ac:dyDescent="0.2">
      <c r="B439" s="532" t="s">
        <v>601</v>
      </c>
      <c r="C439" s="533" t="s">
        <v>228</v>
      </c>
      <c r="D439" s="532" t="s">
        <v>601</v>
      </c>
      <c r="E439" s="533" t="s">
        <v>1185</v>
      </c>
      <c r="F439" s="534" t="s">
        <v>1103</v>
      </c>
      <c r="G439" s="512"/>
      <c r="H439" s="513"/>
      <c r="I439" s="512"/>
      <c r="K439" s="512"/>
      <c r="L439" s="514"/>
    </row>
    <row r="440" spans="2:12" ht="15" customHeight="1" x14ac:dyDescent="0.2">
      <c r="B440" s="532" t="s">
        <v>601</v>
      </c>
      <c r="C440" s="533" t="s">
        <v>230</v>
      </c>
      <c r="D440" s="532" t="s">
        <v>601</v>
      </c>
      <c r="E440" s="533" t="s">
        <v>1199</v>
      </c>
      <c r="F440" s="534" t="s">
        <v>1104</v>
      </c>
      <c r="G440" s="512"/>
      <c r="H440" s="513"/>
      <c r="I440" s="512"/>
      <c r="K440" s="512"/>
      <c r="L440" s="514"/>
    </row>
    <row r="441" spans="2:12" ht="15" customHeight="1" x14ac:dyDescent="0.2">
      <c r="B441" s="530" t="s">
        <v>601</v>
      </c>
      <c r="C441" s="531" t="s">
        <v>1195</v>
      </c>
      <c r="D441" s="530" t="s">
        <v>601</v>
      </c>
      <c r="E441" s="531" t="s">
        <v>1197</v>
      </c>
      <c r="F441" s="506" t="s">
        <v>602</v>
      </c>
      <c r="G441" s="512"/>
      <c r="H441" s="513"/>
      <c r="I441" s="512"/>
      <c r="K441" s="512"/>
      <c r="L441" s="514"/>
    </row>
    <row r="442" spans="2:12" ht="15" customHeight="1" x14ac:dyDescent="0.2">
      <c r="B442" s="504"/>
      <c r="C442" s="505"/>
      <c r="D442" s="504" t="s">
        <v>1496</v>
      </c>
      <c r="E442" s="505" t="s">
        <v>1192</v>
      </c>
      <c r="F442" s="503" t="s">
        <v>1105</v>
      </c>
      <c r="G442" s="507" t="s">
        <v>603</v>
      </c>
      <c r="H442" s="508" t="s">
        <v>604</v>
      </c>
      <c r="I442" s="507" t="s">
        <v>811</v>
      </c>
      <c r="J442" s="508" t="s">
        <v>604</v>
      </c>
      <c r="K442" s="507" t="s">
        <v>60</v>
      </c>
      <c r="L442" s="509" t="s">
        <v>1497</v>
      </c>
    </row>
    <row r="443" spans="2:12" ht="15" customHeight="1" x14ac:dyDescent="0.2">
      <c r="B443" s="510" t="s">
        <v>1496</v>
      </c>
      <c r="C443" s="511" t="s">
        <v>39</v>
      </c>
      <c r="D443" s="510"/>
      <c r="E443" s="511"/>
      <c r="F443" s="506" t="s">
        <v>1498</v>
      </c>
      <c r="G443" s="512"/>
      <c r="I443" s="512"/>
      <c r="J443" s="513"/>
      <c r="K443" s="512"/>
      <c r="L443" s="514"/>
    </row>
    <row r="444" spans="2:12" ht="15" customHeight="1" x14ac:dyDescent="0.2">
      <c r="B444" s="510" t="s">
        <v>1496</v>
      </c>
      <c r="C444" s="511" t="s">
        <v>228</v>
      </c>
      <c r="D444" s="510"/>
      <c r="E444" s="511"/>
      <c r="F444" s="506" t="s">
        <v>1499</v>
      </c>
      <c r="G444" s="512"/>
      <c r="I444" s="512"/>
      <c r="J444" s="513"/>
      <c r="K444" s="512"/>
      <c r="L444" s="514"/>
    </row>
    <row r="445" spans="2:12" ht="15" customHeight="1" x14ac:dyDescent="0.2">
      <c r="B445" s="540" t="s">
        <v>603</v>
      </c>
      <c r="C445" s="541" t="s">
        <v>230</v>
      </c>
      <c r="D445" s="540" t="s">
        <v>603</v>
      </c>
      <c r="E445" s="541" t="s">
        <v>1199</v>
      </c>
      <c r="F445" s="535" t="s">
        <v>1106</v>
      </c>
      <c r="G445" s="512"/>
      <c r="I445" s="519"/>
      <c r="J445" s="520"/>
      <c r="K445" s="512"/>
      <c r="L445" s="514"/>
    </row>
    <row r="446" spans="2:12" ht="15" customHeight="1" x14ac:dyDescent="0.2">
      <c r="B446" s="537" t="s">
        <v>1500</v>
      </c>
      <c r="C446" s="538" t="s">
        <v>39</v>
      </c>
      <c r="D446" s="537" t="s">
        <v>1500</v>
      </c>
      <c r="E446" s="538" t="s">
        <v>747</v>
      </c>
      <c r="F446" s="500" t="s">
        <v>606</v>
      </c>
      <c r="G446" s="525" t="s">
        <v>605</v>
      </c>
      <c r="H446" s="526" t="s">
        <v>606</v>
      </c>
      <c r="I446" s="512" t="s">
        <v>812</v>
      </c>
      <c r="J446" s="498" t="s">
        <v>734</v>
      </c>
      <c r="K446" s="512"/>
      <c r="L446" s="514"/>
    </row>
    <row r="447" spans="2:12" ht="15" customHeight="1" x14ac:dyDescent="0.2">
      <c r="B447" s="504" t="s">
        <v>1501</v>
      </c>
      <c r="C447" s="505" t="s">
        <v>39</v>
      </c>
      <c r="D447" s="504" t="s">
        <v>1501</v>
      </c>
      <c r="E447" s="505" t="s">
        <v>747</v>
      </c>
      <c r="F447" s="503" t="s">
        <v>608</v>
      </c>
      <c r="G447" s="525" t="s">
        <v>607</v>
      </c>
      <c r="H447" s="526" t="s">
        <v>608</v>
      </c>
      <c r="I447" s="512"/>
      <c r="K447" s="519"/>
      <c r="L447" s="536"/>
    </row>
    <row r="448" spans="2:12" ht="15" customHeight="1" x14ac:dyDescent="0.2">
      <c r="B448" s="527" t="s">
        <v>1502</v>
      </c>
      <c r="C448" s="528" t="s">
        <v>39</v>
      </c>
      <c r="D448" s="527" t="s">
        <v>1502</v>
      </c>
      <c r="E448" s="528" t="s">
        <v>747</v>
      </c>
      <c r="F448" s="529" t="s">
        <v>1107</v>
      </c>
      <c r="G448" s="512" t="s">
        <v>609</v>
      </c>
      <c r="H448" s="498" t="s">
        <v>5</v>
      </c>
      <c r="I448" s="507" t="s">
        <v>813</v>
      </c>
      <c r="J448" s="508" t="s">
        <v>5</v>
      </c>
      <c r="K448" s="507" t="s">
        <v>61</v>
      </c>
      <c r="L448" s="509" t="s">
        <v>1503</v>
      </c>
    </row>
    <row r="449" spans="2:12" ht="15" customHeight="1" x14ac:dyDescent="0.2">
      <c r="B449" s="532" t="s">
        <v>1502</v>
      </c>
      <c r="C449" s="533" t="s">
        <v>228</v>
      </c>
      <c r="D449" s="532" t="s">
        <v>1502</v>
      </c>
      <c r="E449" s="533" t="s">
        <v>1185</v>
      </c>
      <c r="F449" s="534" t="s">
        <v>1108</v>
      </c>
      <c r="G449" s="512"/>
      <c r="I449" s="512"/>
      <c r="J449" s="513"/>
      <c r="K449" s="512"/>
      <c r="L449" s="514"/>
    </row>
    <row r="450" spans="2:12" ht="15" customHeight="1" x14ac:dyDescent="0.2">
      <c r="B450" s="530" t="s">
        <v>1502</v>
      </c>
      <c r="C450" s="531" t="s">
        <v>230</v>
      </c>
      <c r="D450" s="530" t="s">
        <v>1502</v>
      </c>
      <c r="E450" s="531" t="s">
        <v>1199</v>
      </c>
      <c r="F450" s="534" t="s">
        <v>1504</v>
      </c>
      <c r="G450" s="512"/>
      <c r="I450" s="519"/>
      <c r="J450" s="520"/>
      <c r="K450" s="519"/>
      <c r="L450" s="536"/>
    </row>
    <row r="451" spans="2:12" ht="15" customHeight="1" x14ac:dyDescent="0.2">
      <c r="B451" s="527" t="s">
        <v>1505</v>
      </c>
      <c r="C451" s="528" t="s">
        <v>39</v>
      </c>
      <c r="D451" s="527" t="s">
        <v>1505</v>
      </c>
      <c r="E451" s="528" t="s">
        <v>747</v>
      </c>
      <c r="F451" s="529" t="s">
        <v>1109</v>
      </c>
      <c r="G451" s="507" t="s">
        <v>610</v>
      </c>
      <c r="H451" s="502" t="s">
        <v>6</v>
      </c>
      <c r="I451" s="512" t="s">
        <v>814</v>
      </c>
      <c r="J451" s="497" t="s">
        <v>6</v>
      </c>
      <c r="K451" s="507" t="s">
        <v>62</v>
      </c>
      <c r="L451" s="503" t="s">
        <v>1506</v>
      </c>
    </row>
    <row r="452" spans="2:12" ht="15" customHeight="1" x14ac:dyDescent="0.2">
      <c r="B452" s="530" t="s">
        <v>1505</v>
      </c>
      <c r="C452" s="531" t="s">
        <v>228</v>
      </c>
      <c r="D452" s="530" t="s">
        <v>1505</v>
      </c>
      <c r="E452" s="531" t="s">
        <v>1185</v>
      </c>
      <c r="F452" s="523" t="s">
        <v>6</v>
      </c>
      <c r="G452" s="519"/>
      <c r="H452" s="546"/>
      <c r="I452" s="512"/>
      <c r="J452" s="497"/>
      <c r="K452" s="519"/>
      <c r="L452" s="523"/>
    </row>
    <row r="453" spans="2:12" ht="15" customHeight="1" x14ac:dyDescent="0.2">
      <c r="B453" s="530" t="s">
        <v>611</v>
      </c>
      <c r="C453" s="531" t="s">
        <v>39</v>
      </c>
      <c r="D453" s="530" t="s">
        <v>611</v>
      </c>
      <c r="E453" s="531" t="s">
        <v>747</v>
      </c>
      <c r="F453" s="523" t="s">
        <v>612</v>
      </c>
      <c r="G453" s="565" t="s">
        <v>611</v>
      </c>
      <c r="H453" s="497" t="s">
        <v>612</v>
      </c>
      <c r="I453" s="566">
        <v>510</v>
      </c>
      <c r="J453" s="547" t="s">
        <v>612</v>
      </c>
      <c r="K453" s="507" t="s">
        <v>63</v>
      </c>
      <c r="L453" s="503" t="s">
        <v>1507</v>
      </c>
    </row>
    <row r="454" spans="2:12" ht="15" customHeight="1" x14ac:dyDescent="0.2">
      <c r="B454" s="537" t="s">
        <v>613</v>
      </c>
      <c r="C454" s="538" t="s">
        <v>39</v>
      </c>
      <c r="D454" s="537" t="s">
        <v>613</v>
      </c>
      <c r="E454" s="538" t="s">
        <v>747</v>
      </c>
      <c r="F454" s="500" t="s">
        <v>614</v>
      </c>
      <c r="G454" s="525" t="s">
        <v>613</v>
      </c>
      <c r="H454" s="547" t="s">
        <v>614</v>
      </c>
      <c r="I454" s="525">
        <v>511</v>
      </c>
      <c r="J454" s="547" t="s">
        <v>614</v>
      </c>
      <c r="K454" s="519"/>
      <c r="L454" s="523"/>
    </row>
    <row r="455" spans="2:12" ht="15" customHeight="1" x14ac:dyDescent="0.2">
      <c r="B455" s="504" t="s">
        <v>1508</v>
      </c>
      <c r="C455" s="505" t="s">
        <v>39</v>
      </c>
      <c r="D455" s="504"/>
      <c r="E455" s="505"/>
      <c r="F455" s="503" t="s">
        <v>616</v>
      </c>
      <c r="G455" s="507" t="s">
        <v>615</v>
      </c>
      <c r="H455" s="502" t="s">
        <v>616</v>
      </c>
      <c r="I455" s="507" t="s">
        <v>815</v>
      </c>
      <c r="J455" s="502" t="s">
        <v>7</v>
      </c>
      <c r="K455" s="507" t="s">
        <v>64</v>
      </c>
      <c r="L455" s="503" t="s">
        <v>1509</v>
      </c>
    </row>
    <row r="456" spans="2:12" ht="15" customHeight="1" x14ac:dyDescent="0.2">
      <c r="B456" s="510"/>
      <c r="C456" s="511"/>
      <c r="D456" s="510" t="s">
        <v>1508</v>
      </c>
      <c r="E456" s="511" t="s">
        <v>747</v>
      </c>
      <c r="F456" s="506" t="s">
        <v>1510</v>
      </c>
      <c r="G456" s="512"/>
      <c r="H456" s="545"/>
      <c r="I456" s="512"/>
      <c r="J456" s="545"/>
      <c r="K456" s="512"/>
      <c r="L456" s="506"/>
    </row>
    <row r="457" spans="2:12" ht="15" customHeight="1" x14ac:dyDescent="0.2">
      <c r="B457" s="510"/>
      <c r="C457" s="511"/>
      <c r="D457" s="510" t="s">
        <v>1508</v>
      </c>
      <c r="E457" s="511" t="s">
        <v>748</v>
      </c>
      <c r="F457" s="506" t="s">
        <v>1511</v>
      </c>
      <c r="G457" s="512"/>
      <c r="H457" s="545"/>
      <c r="I457" s="512"/>
      <c r="J457" s="545"/>
      <c r="K457" s="512"/>
      <c r="L457" s="506"/>
    </row>
    <row r="458" spans="2:12" ht="15" customHeight="1" x14ac:dyDescent="0.2">
      <c r="B458" s="510"/>
      <c r="C458" s="511"/>
      <c r="D458" s="510" t="s">
        <v>1508</v>
      </c>
      <c r="E458" s="511" t="s">
        <v>749</v>
      </c>
      <c r="F458" s="506" t="s">
        <v>1110</v>
      </c>
      <c r="G458" s="512"/>
      <c r="H458" s="545"/>
      <c r="I458" s="512"/>
      <c r="J458" s="545"/>
      <c r="K458" s="512"/>
      <c r="L458" s="506"/>
    </row>
    <row r="459" spans="2:12" ht="15" customHeight="1" x14ac:dyDescent="0.2">
      <c r="B459" s="530"/>
      <c r="C459" s="531"/>
      <c r="D459" s="530" t="s">
        <v>1508</v>
      </c>
      <c r="E459" s="531" t="s">
        <v>1243</v>
      </c>
      <c r="F459" s="523" t="s">
        <v>1111</v>
      </c>
      <c r="G459" s="519"/>
      <c r="H459" s="546"/>
      <c r="I459" s="512"/>
      <c r="J459" s="545"/>
      <c r="K459" s="512"/>
      <c r="L459" s="506"/>
    </row>
    <row r="460" spans="2:12" ht="15" customHeight="1" x14ac:dyDescent="0.2">
      <c r="B460" s="527" t="s">
        <v>1512</v>
      </c>
      <c r="C460" s="528" t="s">
        <v>39</v>
      </c>
      <c r="D460" s="527" t="s">
        <v>1512</v>
      </c>
      <c r="E460" s="528" t="s">
        <v>747</v>
      </c>
      <c r="F460" s="529" t="s">
        <v>1112</v>
      </c>
      <c r="G460" s="507" t="s">
        <v>617</v>
      </c>
      <c r="H460" s="502" t="s">
        <v>618</v>
      </c>
      <c r="I460" s="512"/>
      <c r="J460" s="545"/>
      <c r="K460" s="512"/>
      <c r="L460" s="506"/>
    </row>
    <row r="461" spans="2:12" ht="15" customHeight="1" x14ac:dyDescent="0.2">
      <c r="B461" s="530" t="s">
        <v>1512</v>
      </c>
      <c r="C461" s="531" t="s">
        <v>228</v>
      </c>
      <c r="D461" s="530" t="s">
        <v>1512</v>
      </c>
      <c r="E461" s="531" t="s">
        <v>1185</v>
      </c>
      <c r="F461" s="523" t="s">
        <v>1113</v>
      </c>
      <c r="G461" s="519"/>
      <c r="H461" s="520"/>
      <c r="I461" s="519"/>
      <c r="J461" s="546"/>
      <c r="K461" s="519"/>
      <c r="L461" s="523"/>
    </row>
    <row r="462" spans="2:12" ht="15" customHeight="1" x14ac:dyDescent="0.2">
      <c r="B462" s="527" t="s">
        <v>1513</v>
      </c>
      <c r="C462" s="528" t="s">
        <v>39</v>
      </c>
      <c r="D462" s="527" t="s">
        <v>1513</v>
      </c>
      <c r="E462" s="528" t="s">
        <v>747</v>
      </c>
      <c r="F462" s="534" t="s">
        <v>1114</v>
      </c>
      <c r="G462" s="507" t="s">
        <v>619</v>
      </c>
      <c r="H462" s="508" t="s">
        <v>620</v>
      </c>
      <c r="I462" s="512" t="s">
        <v>816</v>
      </c>
      <c r="J462" s="497" t="s">
        <v>620</v>
      </c>
      <c r="K462" s="507" t="s">
        <v>65</v>
      </c>
      <c r="L462" s="503" t="s">
        <v>1514</v>
      </c>
    </row>
    <row r="463" spans="2:12" ht="15" customHeight="1" x14ac:dyDescent="0.2">
      <c r="B463" s="510" t="s">
        <v>1513</v>
      </c>
      <c r="C463" s="511" t="s">
        <v>228</v>
      </c>
      <c r="D463" s="510" t="s">
        <v>1513</v>
      </c>
      <c r="E463" s="511" t="s">
        <v>1185</v>
      </c>
      <c r="F463" s="518" t="s">
        <v>1115</v>
      </c>
      <c r="G463" s="512"/>
      <c r="H463" s="513"/>
      <c r="I463" s="512"/>
      <c r="J463" s="497"/>
      <c r="K463" s="512"/>
      <c r="L463" s="506"/>
    </row>
    <row r="464" spans="2:12" ht="15" customHeight="1" x14ac:dyDescent="0.2">
      <c r="B464" s="537" t="s">
        <v>621</v>
      </c>
      <c r="C464" s="538" t="s">
        <v>39</v>
      </c>
      <c r="D464" s="537" t="s">
        <v>621</v>
      </c>
      <c r="E464" s="538" t="s">
        <v>747</v>
      </c>
      <c r="F464" s="500" t="s">
        <v>1515</v>
      </c>
      <c r="G464" s="537" t="s">
        <v>621</v>
      </c>
      <c r="H464" s="500" t="s">
        <v>1515</v>
      </c>
      <c r="I464" s="525" t="s">
        <v>817</v>
      </c>
      <c r="J464" s="547" t="s">
        <v>622</v>
      </c>
      <c r="K464" s="512"/>
      <c r="L464" s="506"/>
    </row>
    <row r="465" spans="2:12" ht="15" customHeight="1" x14ac:dyDescent="0.2">
      <c r="B465" s="530" t="s">
        <v>623</v>
      </c>
      <c r="C465" s="531" t="s">
        <v>1364</v>
      </c>
      <c r="D465" s="530" t="s">
        <v>623</v>
      </c>
      <c r="E465" s="531" t="s">
        <v>1180</v>
      </c>
      <c r="F465" s="523" t="s">
        <v>1516</v>
      </c>
      <c r="G465" s="530" t="s">
        <v>623</v>
      </c>
      <c r="H465" s="523" t="s">
        <v>1516</v>
      </c>
      <c r="I465" s="525" t="s">
        <v>818</v>
      </c>
      <c r="J465" s="547" t="s">
        <v>735</v>
      </c>
      <c r="K465" s="519"/>
      <c r="L465" s="523"/>
    </row>
    <row r="466" spans="2:12" ht="15" customHeight="1" x14ac:dyDescent="0.2">
      <c r="B466" s="504" t="s">
        <v>1517</v>
      </c>
      <c r="C466" s="505" t="s">
        <v>39</v>
      </c>
      <c r="D466" s="504" t="s">
        <v>1517</v>
      </c>
      <c r="E466" s="505" t="s">
        <v>1180</v>
      </c>
      <c r="F466" s="500" t="s">
        <v>626</v>
      </c>
      <c r="G466" s="512" t="s">
        <v>625</v>
      </c>
      <c r="H466" s="498" t="s">
        <v>626</v>
      </c>
      <c r="I466" s="512" t="s">
        <v>819</v>
      </c>
      <c r="J466" s="497" t="s">
        <v>736</v>
      </c>
      <c r="K466" s="507" t="s">
        <v>66</v>
      </c>
      <c r="L466" s="503" t="s">
        <v>1518</v>
      </c>
    </row>
    <row r="467" spans="2:12" ht="15" customHeight="1" x14ac:dyDescent="0.2">
      <c r="B467" s="537" t="s">
        <v>1519</v>
      </c>
      <c r="C467" s="538" t="s">
        <v>39</v>
      </c>
      <c r="D467" s="537" t="s">
        <v>1519</v>
      </c>
      <c r="E467" s="538" t="s">
        <v>747</v>
      </c>
      <c r="F467" s="500" t="s">
        <v>628</v>
      </c>
      <c r="G467" s="525" t="s">
        <v>627</v>
      </c>
      <c r="H467" s="526" t="s">
        <v>628</v>
      </c>
      <c r="I467" s="512"/>
      <c r="K467" s="512"/>
      <c r="L467" s="506"/>
    </row>
    <row r="468" spans="2:12" ht="15" customHeight="1" x14ac:dyDescent="0.2">
      <c r="B468" s="527" t="s">
        <v>1520</v>
      </c>
      <c r="C468" s="528" t="s">
        <v>39</v>
      </c>
      <c r="D468" s="527" t="s">
        <v>1520</v>
      </c>
      <c r="E468" s="528" t="s">
        <v>747</v>
      </c>
      <c r="F468" s="529" t="s">
        <v>1116</v>
      </c>
      <c r="G468" s="512" t="s">
        <v>629</v>
      </c>
      <c r="H468" s="498" t="s">
        <v>630</v>
      </c>
      <c r="I468" s="507" t="s">
        <v>820</v>
      </c>
      <c r="J468" s="822" t="s">
        <v>1521</v>
      </c>
      <c r="K468" s="512"/>
      <c r="L468" s="514"/>
    </row>
    <row r="469" spans="2:12" ht="15" customHeight="1" x14ac:dyDescent="0.2">
      <c r="B469" s="530" t="s">
        <v>1520</v>
      </c>
      <c r="C469" s="531" t="s">
        <v>228</v>
      </c>
      <c r="D469" s="530" t="s">
        <v>1520</v>
      </c>
      <c r="E469" s="531" t="s">
        <v>1185</v>
      </c>
      <c r="F469" s="535" t="s">
        <v>1117</v>
      </c>
      <c r="G469" s="512"/>
      <c r="I469" s="512"/>
      <c r="J469" s="823"/>
      <c r="K469" s="512"/>
      <c r="L469" s="514"/>
    </row>
    <row r="470" spans="2:12" ht="25.25" customHeight="1" x14ac:dyDescent="0.2">
      <c r="B470" s="537" t="s">
        <v>1522</v>
      </c>
      <c r="C470" s="538" t="s">
        <v>39</v>
      </c>
      <c r="D470" s="537" t="s">
        <v>1522</v>
      </c>
      <c r="E470" s="560" t="s">
        <v>1194</v>
      </c>
      <c r="F470" s="500" t="s">
        <v>1523</v>
      </c>
      <c r="G470" s="525" t="s">
        <v>631</v>
      </c>
      <c r="H470" s="561" t="s">
        <v>632</v>
      </c>
      <c r="I470" s="519"/>
      <c r="J470" s="520"/>
      <c r="K470" s="519"/>
      <c r="L470" s="536"/>
    </row>
    <row r="471" spans="2:12" ht="15" customHeight="1" x14ac:dyDescent="0.2">
      <c r="B471" s="537" t="s">
        <v>1524</v>
      </c>
      <c r="C471" s="538" t="s">
        <v>1118</v>
      </c>
      <c r="D471" s="537" t="s">
        <v>1524</v>
      </c>
      <c r="E471" s="560" t="s">
        <v>1022</v>
      </c>
      <c r="F471" s="500" t="s">
        <v>1525</v>
      </c>
      <c r="G471" s="525" t="s">
        <v>633</v>
      </c>
      <c r="H471" s="526" t="s">
        <v>634</v>
      </c>
      <c r="I471" s="507" t="s">
        <v>821</v>
      </c>
      <c r="J471" s="552" t="s">
        <v>738</v>
      </c>
      <c r="K471" s="507" t="s">
        <v>66</v>
      </c>
      <c r="L471" s="509" t="s">
        <v>1526</v>
      </c>
    </row>
    <row r="472" spans="2:12" ht="15" customHeight="1" x14ac:dyDescent="0.2">
      <c r="B472" s="537" t="s">
        <v>1527</v>
      </c>
      <c r="C472" s="538" t="s">
        <v>1118</v>
      </c>
      <c r="D472" s="537" t="s">
        <v>1527</v>
      </c>
      <c r="E472" s="560" t="s">
        <v>1022</v>
      </c>
      <c r="F472" s="500" t="s">
        <v>1528</v>
      </c>
      <c r="G472" s="512" t="s">
        <v>635</v>
      </c>
      <c r="H472" s="498" t="s">
        <v>636</v>
      </c>
      <c r="I472" s="512"/>
      <c r="K472" s="512"/>
      <c r="L472" s="514"/>
    </row>
    <row r="473" spans="2:12" ht="15" customHeight="1" x14ac:dyDescent="0.2">
      <c r="B473" s="537" t="s">
        <v>1529</v>
      </c>
      <c r="C473" s="538" t="s">
        <v>39</v>
      </c>
      <c r="D473" s="537" t="s">
        <v>1529</v>
      </c>
      <c r="E473" s="560" t="s">
        <v>747</v>
      </c>
      <c r="F473" s="500" t="s">
        <v>638</v>
      </c>
      <c r="G473" s="525" t="s">
        <v>637</v>
      </c>
      <c r="H473" s="526" t="s">
        <v>638</v>
      </c>
      <c r="I473" s="507" t="s">
        <v>822</v>
      </c>
      <c r="J473" s="508" t="s">
        <v>739</v>
      </c>
      <c r="K473" s="512"/>
      <c r="L473" s="514"/>
    </row>
    <row r="474" spans="2:12" ht="15" customHeight="1" x14ac:dyDescent="0.2">
      <c r="B474" s="504" t="s">
        <v>1530</v>
      </c>
      <c r="C474" s="505" t="s">
        <v>39</v>
      </c>
      <c r="D474" s="504"/>
      <c r="E474" s="505"/>
      <c r="F474" s="503" t="s">
        <v>640</v>
      </c>
      <c r="G474" s="512" t="s">
        <v>639</v>
      </c>
      <c r="H474" s="498" t="s">
        <v>640</v>
      </c>
      <c r="I474" s="512"/>
      <c r="J474" s="513"/>
      <c r="K474" s="512"/>
      <c r="L474" s="514"/>
    </row>
    <row r="475" spans="2:12" ht="15" customHeight="1" x14ac:dyDescent="0.2">
      <c r="B475" s="510"/>
      <c r="C475" s="511"/>
      <c r="D475" s="510" t="s">
        <v>1530</v>
      </c>
      <c r="E475" s="511" t="s">
        <v>747</v>
      </c>
      <c r="F475" s="506" t="s">
        <v>1119</v>
      </c>
      <c r="G475" s="512"/>
      <c r="I475" s="512"/>
      <c r="J475" s="513"/>
      <c r="K475" s="512"/>
      <c r="L475" s="514"/>
    </row>
    <row r="476" spans="2:12" ht="15" customHeight="1" x14ac:dyDescent="0.2">
      <c r="B476" s="530"/>
      <c r="C476" s="531"/>
      <c r="D476" s="530" t="s">
        <v>1530</v>
      </c>
      <c r="E476" s="531" t="s">
        <v>748</v>
      </c>
      <c r="F476" s="523" t="s">
        <v>1120</v>
      </c>
      <c r="G476" s="512"/>
      <c r="I476" s="512"/>
      <c r="J476" s="513"/>
      <c r="K476" s="512"/>
      <c r="L476" s="514"/>
    </row>
    <row r="477" spans="2:12" ht="15" customHeight="1" x14ac:dyDescent="0.2">
      <c r="B477" s="537" t="s">
        <v>1531</v>
      </c>
      <c r="C477" s="538" t="s">
        <v>39</v>
      </c>
      <c r="D477" s="537" t="s">
        <v>1531</v>
      </c>
      <c r="E477" s="538" t="s">
        <v>747</v>
      </c>
      <c r="F477" s="500" t="s">
        <v>642</v>
      </c>
      <c r="G477" s="525" t="s">
        <v>641</v>
      </c>
      <c r="H477" s="526" t="s">
        <v>642</v>
      </c>
      <c r="I477" s="519"/>
      <c r="J477" s="520"/>
      <c r="K477" s="512"/>
      <c r="L477" s="514"/>
    </row>
    <row r="478" spans="2:12" ht="15" customHeight="1" x14ac:dyDescent="0.2">
      <c r="B478" s="504" t="s">
        <v>1532</v>
      </c>
      <c r="C478" s="505" t="s">
        <v>39</v>
      </c>
      <c r="D478" s="504"/>
      <c r="E478" s="505"/>
      <c r="F478" s="503" t="s">
        <v>644</v>
      </c>
      <c r="G478" s="512" t="s">
        <v>643</v>
      </c>
      <c r="H478" s="498" t="s">
        <v>644</v>
      </c>
      <c r="I478" s="512" t="s">
        <v>823</v>
      </c>
      <c r="J478" s="498" t="s">
        <v>644</v>
      </c>
      <c r="K478" s="512"/>
      <c r="L478" s="514"/>
    </row>
    <row r="479" spans="2:12" ht="15" customHeight="1" x14ac:dyDescent="0.2">
      <c r="B479" s="510"/>
      <c r="C479" s="511"/>
      <c r="D479" s="510" t="s">
        <v>1532</v>
      </c>
      <c r="E479" s="511" t="s">
        <v>747</v>
      </c>
      <c r="F479" s="506" t="s">
        <v>1121</v>
      </c>
      <c r="G479" s="512"/>
      <c r="I479" s="512"/>
      <c r="K479" s="512"/>
      <c r="L479" s="514"/>
    </row>
    <row r="480" spans="2:12" ht="15" customHeight="1" x14ac:dyDescent="0.2">
      <c r="B480" s="510"/>
      <c r="C480" s="511"/>
      <c r="D480" s="510" t="s">
        <v>643</v>
      </c>
      <c r="E480" s="511" t="s">
        <v>748</v>
      </c>
      <c r="F480" s="506" t="s">
        <v>1122</v>
      </c>
      <c r="G480" s="512"/>
      <c r="I480" s="512"/>
      <c r="K480" s="512"/>
      <c r="L480" s="514"/>
    </row>
    <row r="481" spans="2:12" ht="15" customHeight="1" x14ac:dyDescent="0.2">
      <c r="B481" s="510"/>
      <c r="C481" s="511"/>
      <c r="D481" s="510" t="s">
        <v>643</v>
      </c>
      <c r="E481" s="511" t="s">
        <v>749</v>
      </c>
      <c r="F481" s="506" t="s">
        <v>1123</v>
      </c>
      <c r="G481" s="512"/>
      <c r="I481" s="512"/>
      <c r="K481" s="512"/>
      <c r="L481" s="514"/>
    </row>
    <row r="482" spans="2:12" ht="15" customHeight="1" x14ac:dyDescent="0.2">
      <c r="B482" s="530"/>
      <c r="C482" s="531"/>
      <c r="D482" s="530" t="s">
        <v>643</v>
      </c>
      <c r="E482" s="531" t="s">
        <v>1243</v>
      </c>
      <c r="F482" s="523" t="s">
        <v>1124</v>
      </c>
      <c r="G482" s="512"/>
      <c r="I482" s="512"/>
      <c r="K482" s="512"/>
      <c r="L482" s="514"/>
    </row>
    <row r="483" spans="2:12" ht="15" customHeight="1" x14ac:dyDescent="0.2">
      <c r="B483" s="537" t="s">
        <v>1533</v>
      </c>
      <c r="C483" s="538" t="s">
        <v>39</v>
      </c>
      <c r="D483" s="537" t="s">
        <v>1533</v>
      </c>
      <c r="E483" s="538" t="s">
        <v>747</v>
      </c>
      <c r="F483" s="500" t="s">
        <v>1534</v>
      </c>
      <c r="G483" s="566" t="s">
        <v>645</v>
      </c>
      <c r="H483" s="526" t="s">
        <v>646</v>
      </c>
      <c r="I483" s="566">
        <v>572</v>
      </c>
      <c r="J483" s="547" t="s">
        <v>1535</v>
      </c>
      <c r="K483" s="512"/>
      <c r="L483" s="514"/>
    </row>
    <row r="484" spans="2:12" ht="15" customHeight="1" x14ac:dyDescent="0.2">
      <c r="B484" s="537" t="s">
        <v>1536</v>
      </c>
      <c r="C484" s="538" t="s">
        <v>39</v>
      </c>
      <c r="D484" s="537" t="s">
        <v>1536</v>
      </c>
      <c r="E484" s="538" t="s">
        <v>747</v>
      </c>
      <c r="F484" s="500" t="s">
        <v>648</v>
      </c>
      <c r="G484" s="512" t="s">
        <v>647</v>
      </c>
      <c r="H484" s="498" t="s">
        <v>648</v>
      </c>
      <c r="I484" s="525" t="s">
        <v>824</v>
      </c>
      <c r="J484" s="526" t="s">
        <v>648</v>
      </c>
      <c r="K484" s="512"/>
      <c r="L484" s="514"/>
    </row>
    <row r="485" spans="2:12" ht="15" customHeight="1" x14ac:dyDescent="0.2">
      <c r="B485" s="537" t="s">
        <v>1537</v>
      </c>
      <c r="C485" s="538" t="s">
        <v>39</v>
      </c>
      <c r="D485" s="537" t="s">
        <v>1537</v>
      </c>
      <c r="E485" s="538" t="s">
        <v>747</v>
      </c>
      <c r="F485" s="500" t="s">
        <v>650</v>
      </c>
      <c r="G485" s="525" t="s">
        <v>649</v>
      </c>
      <c r="H485" s="526" t="s">
        <v>650</v>
      </c>
      <c r="I485" s="507" t="s">
        <v>825</v>
      </c>
      <c r="J485" s="508" t="s">
        <v>740</v>
      </c>
      <c r="K485" s="512"/>
      <c r="L485" s="514"/>
    </row>
    <row r="486" spans="2:12" ht="15" customHeight="1" x14ac:dyDescent="0.2">
      <c r="B486" s="527" t="s">
        <v>651</v>
      </c>
      <c r="C486" s="528" t="s">
        <v>39</v>
      </c>
      <c r="D486" s="527" t="s">
        <v>651</v>
      </c>
      <c r="E486" s="528" t="s">
        <v>747</v>
      </c>
      <c r="F486" s="529" t="s">
        <v>1125</v>
      </c>
      <c r="G486" s="512" t="s">
        <v>651</v>
      </c>
      <c r="H486" s="497" t="s">
        <v>652</v>
      </c>
      <c r="I486" s="512"/>
      <c r="K486" s="512"/>
      <c r="L486" s="514"/>
    </row>
    <row r="487" spans="2:12" ht="15" customHeight="1" x14ac:dyDescent="0.2">
      <c r="B487" s="532" t="s">
        <v>651</v>
      </c>
      <c r="C487" s="533" t="s">
        <v>228</v>
      </c>
      <c r="D487" s="532" t="s">
        <v>651</v>
      </c>
      <c r="E487" s="533" t="s">
        <v>1185</v>
      </c>
      <c r="F487" s="534" t="s">
        <v>1538</v>
      </c>
      <c r="G487" s="512"/>
      <c r="I487" s="512"/>
      <c r="K487" s="512"/>
      <c r="L487" s="514"/>
    </row>
    <row r="488" spans="2:12" ht="15" customHeight="1" x14ac:dyDescent="0.2">
      <c r="B488" s="532" t="s">
        <v>651</v>
      </c>
      <c r="C488" s="533" t="s">
        <v>230</v>
      </c>
      <c r="D488" s="532" t="s">
        <v>651</v>
      </c>
      <c r="E488" s="533" t="s">
        <v>1199</v>
      </c>
      <c r="F488" s="534" t="s">
        <v>1539</v>
      </c>
      <c r="G488" s="512"/>
      <c r="I488" s="512"/>
      <c r="K488" s="512"/>
      <c r="L488" s="514"/>
    </row>
    <row r="489" spans="2:12" ht="15" customHeight="1" x14ac:dyDescent="0.2">
      <c r="B489" s="532" t="s">
        <v>651</v>
      </c>
      <c r="C489" s="533" t="s">
        <v>1253</v>
      </c>
      <c r="D489" s="532" t="s">
        <v>651</v>
      </c>
      <c r="E489" s="533" t="s">
        <v>1254</v>
      </c>
      <c r="F489" s="534" t="s">
        <v>1540</v>
      </c>
      <c r="G489" s="512"/>
      <c r="I489" s="512"/>
      <c r="K489" s="512"/>
      <c r="L489" s="514"/>
    </row>
    <row r="490" spans="2:12" ht="15" customHeight="1" x14ac:dyDescent="0.2">
      <c r="B490" s="532" t="s">
        <v>651</v>
      </c>
      <c r="C490" s="533" t="s">
        <v>1541</v>
      </c>
      <c r="D490" s="532" t="s">
        <v>651</v>
      </c>
      <c r="E490" s="533" t="s">
        <v>1488</v>
      </c>
      <c r="F490" s="534" t="s">
        <v>1542</v>
      </c>
      <c r="G490" s="512"/>
      <c r="I490" s="512"/>
      <c r="K490" s="512"/>
      <c r="L490" s="514"/>
    </row>
    <row r="491" spans="2:12" ht="15" customHeight="1" x14ac:dyDescent="0.2">
      <c r="B491" s="532" t="s">
        <v>651</v>
      </c>
      <c r="C491" s="533" t="s">
        <v>40</v>
      </c>
      <c r="D491" s="532" t="s">
        <v>651</v>
      </c>
      <c r="E491" s="533" t="s">
        <v>752</v>
      </c>
      <c r="F491" s="534" t="s">
        <v>1543</v>
      </c>
      <c r="G491" s="512"/>
      <c r="I491" s="512"/>
      <c r="K491" s="512"/>
      <c r="L491" s="514"/>
    </row>
    <row r="492" spans="2:12" ht="15" customHeight="1" x14ac:dyDescent="0.2">
      <c r="B492" s="532" t="s">
        <v>651</v>
      </c>
      <c r="C492" s="533" t="s">
        <v>1544</v>
      </c>
      <c r="D492" s="532" t="s">
        <v>651</v>
      </c>
      <c r="E492" s="533" t="s">
        <v>1545</v>
      </c>
      <c r="F492" s="534" t="s">
        <v>1546</v>
      </c>
      <c r="G492" s="512"/>
      <c r="I492" s="512"/>
      <c r="K492" s="512"/>
      <c r="L492" s="514"/>
    </row>
    <row r="493" spans="2:12" ht="15" customHeight="1" x14ac:dyDescent="0.2">
      <c r="B493" s="530" t="s">
        <v>1547</v>
      </c>
      <c r="C493" s="531" t="s">
        <v>1195</v>
      </c>
      <c r="D493" s="530" t="s">
        <v>1547</v>
      </c>
      <c r="E493" s="531" t="s">
        <v>1197</v>
      </c>
      <c r="F493" s="535" t="s">
        <v>1548</v>
      </c>
      <c r="G493" s="512"/>
      <c r="I493" s="512"/>
      <c r="K493" s="512"/>
      <c r="L493" s="514"/>
    </row>
    <row r="494" spans="2:12" x14ac:dyDescent="0.2">
      <c r="B494" s="504" t="s">
        <v>1549</v>
      </c>
      <c r="C494" s="505" t="s">
        <v>39</v>
      </c>
      <c r="D494" s="504" t="s">
        <v>1549</v>
      </c>
      <c r="E494" s="505" t="s">
        <v>747</v>
      </c>
      <c r="F494" s="506" t="s">
        <v>1550</v>
      </c>
      <c r="G494" s="525" t="s">
        <v>653</v>
      </c>
      <c r="H494" s="526" t="s">
        <v>654</v>
      </c>
      <c r="I494" s="525" t="s">
        <v>826</v>
      </c>
      <c r="J494" s="526" t="s">
        <v>654</v>
      </c>
      <c r="K494" s="519"/>
      <c r="L494" s="536"/>
    </row>
    <row r="495" spans="2:12" x14ac:dyDescent="0.2">
      <c r="B495" s="527" t="s">
        <v>1551</v>
      </c>
      <c r="C495" s="528" t="s">
        <v>1302</v>
      </c>
      <c r="D495" s="527" t="s">
        <v>1551</v>
      </c>
      <c r="E495" s="528" t="s">
        <v>1194</v>
      </c>
      <c r="F495" s="529" t="s">
        <v>1552</v>
      </c>
      <c r="G495" s="512" t="s">
        <v>655</v>
      </c>
      <c r="H495" s="498" t="s">
        <v>1553</v>
      </c>
      <c r="I495" s="512" t="s">
        <v>827</v>
      </c>
      <c r="J495" s="498" t="s">
        <v>656</v>
      </c>
      <c r="K495" s="512" t="s">
        <v>67</v>
      </c>
      <c r="L495" s="514" t="s">
        <v>1554</v>
      </c>
    </row>
    <row r="496" spans="2:12" ht="15" customHeight="1" x14ac:dyDescent="0.2">
      <c r="B496" s="516" t="s">
        <v>1555</v>
      </c>
      <c r="C496" s="517" t="s">
        <v>228</v>
      </c>
      <c r="D496" s="516" t="s">
        <v>1555</v>
      </c>
      <c r="E496" s="517" t="s">
        <v>1185</v>
      </c>
      <c r="F496" s="518" t="s">
        <v>1556</v>
      </c>
      <c r="G496" s="512"/>
      <c r="I496" s="512"/>
      <c r="K496" s="512"/>
      <c r="L496" s="514"/>
    </row>
    <row r="497" spans="2:12" x14ac:dyDescent="0.2">
      <c r="B497" s="530" t="s">
        <v>1551</v>
      </c>
      <c r="C497" s="531" t="s">
        <v>1207</v>
      </c>
      <c r="D497" s="530" t="s">
        <v>1551</v>
      </c>
      <c r="E497" s="531" t="s">
        <v>1208</v>
      </c>
      <c r="F497" s="523" t="s">
        <v>1557</v>
      </c>
      <c r="G497" s="512"/>
      <c r="I497" s="512"/>
      <c r="K497" s="512"/>
      <c r="L497" s="514"/>
    </row>
    <row r="498" spans="2:12" ht="15" customHeight="1" x14ac:dyDescent="0.2">
      <c r="B498" s="527" t="s">
        <v>1558</v>
      </c>
      <c r="C498" s="528" t="s">
        <v>39</v>
      </c>
      <c r="D498" s="527" t="s">
        <v>1558</v>
      </c>
      <c r="E498" s="528" t="s">
        <v>747</v>
      </c>
      <c r="F498" s="529" t="s">
        <v>1126</v>
      </c>
      <c r="G498" s="507" t="s">
        <v>657</v>
      </c>
      <c r="H498" s="508" t="s">
        <v>658</v>
      </c>
      <c r="I498" s="507" t="s">
        <v>828</v>
      </c>
      <c r="J498" s="508" t="s">
        <v>658</v>
      </c>
      <c r="K498" s="512"/>
      <c r="L498" s="514"/>
    </row>
    <row r="499" spans="2:12" ht="15" customHeight="1" x14ac:dyDescent="0.2">
      <c r="B499" s="532" t="s">
        <v>1558</v>
      </c>
      <c r="C499" s="533" t="s">
        <v>228</v>
      </c>
      <c r="D499" s="532" t="s">
        <v>1558</v>
      </c>
      <c r="E499" s="533" t="s">
        <v>1185</v>
      </c>
      <c r="F499" s="534" t="s">
        <v>1127</v>
      </c>
      <c r="G499" s="512"/>
      <c r="H499" s="513"/>
      <c r="I499" s="512"/>
      <c r="J499" s="513"/>
      <c r="K499" s="512"/>
      <c r="L499" s="514"/>
    </row>
    <row r="500" spans="2:12" ht="15" customHeight="1" x14ac:dyDescent="0.2">
      <c r="B500" s="530" t="s">
        <v>1558</v>
      </c>
      <c r="C500" s="531" t="s">
        <v>230</v>
      </c>
      <c r="D500" s="530" t="s">
        <v>1558</v>
      </c>
      <c r="E500" s="531" t="s">
        <v>1199</v>
      </c>
      <c r="F500" s="535" t="s">
        <v>1128</v>
      </c>
      <c r="G500" s="519"/>
      <c r="H500" s="520"/>
      <c r="I500" s="519"/>
      <c r="J500" s="520"/>
      <c r="K500" s="512"/>
      <c r="L500" s="514"/>
    </row>
    <row r="501" spans="2:12" ht="15" customHeight="1" x14ac:dyDescent="0.2">
      <c r="B501" s="504" t="s">
        <v>1559</v>
      </c>
      <c r="C501" s="505" t="s">
        <v>1364</v>
      </c>
      <c r="D501" s="504"/>
      <c r="E501" s="524"/>
      <c r="F501" s="518" t="s">
        <v>1560</v>
      </c>
      <c r="G501" s="512" t="s">
        <v>659</v>
      </c>
      <c r="H501" s="498" t="s">
        <v>660</v>
      </c>
      <c r="I501" s="512" t="s">
        <v>829</v>
      </c>
      <c r="J501" s="498" t="s">
        <v>660</v>
      </c>
      <c r="K501" s="512"/>
      <c r="L501" s="514"/>
    </row>
    <row r="502" spans="2:12" ht="14.4" customHeight="1" x14ac:dyDescent="0.2">
      <c r="B502" s="510"/>
      <c r="C502" s="511"/>
      <c r="D502" s="510" t="s">
        <v>1559</v>
      </c>
      <c r="E502" s="542" t="s">
        <v>1180</v>
      </c>
      <c r="F502" s="506" t="s">
        <v>1129</v>
      </c>
      <c r="G502" s="512"/>
      <c r="I502" s="512"/>
      <c r="K502" s="512"/>
      <c r="L502" s="514"/>
    </row>
    <row r="503" spans="2:12" ht="14.4" customHeight="1" x14ac:dyDescent="0.2">
      <c r="B503" s="530"/>
      <c r="C503" s="531"/>
      <c r="D503" s="530" t="s">
        <v>1559</v>
      </c>
      <c r="E503" s="543" t="s">
        <v>1227</v>
      </c>
      <c r="F503" s="515" t="s">
        <v>1130</v>
      </c>
      <c r="G503" s="512"/>
      <c r="I503" s="512"/>
      <c r="K503" s="512"/>
      <c r="L503" s="514"/>
    </row>
    <row r="504" spans="2:12" ht="14.4" customHeight="1" x14ac:dyDescent="0.2">
      <c r="B504" s="530" t="s">
        <v>1561</v>
      </c>
      <c r="C504" s="531" t="s">
        <v>1364</v>
      </c>
      <c r="D504" s="530" t="s">
        <v>1561</v>
      </c>
      <c r="E504" s="531" t="s">
        <v>1180</v>
      </c>
      <c r="F504" s="500" t="s">
        <v>1562</v>
      </c>
      <c r="G504" s="525" t="s">
        <v>661</v>
      </c>
      <c r="H504" s="547" t="s">
        <v>662</v>
      </c>
      <c r="I504" s="525" t="s">
        <v>830</v>
      </c>
      <c r="J504" s="547" t="s">
        <v>662</v>
      </c>
      <c r="K504" s="512"/>
      <c r="L504" s="514"/>
    </row>
    <row r="505" spans="2:12" ht="14.4" customHeight="1" x14ac:dyDescent="0.2">
      <c r="B505" s="527" t="s">
        <v>1563</v>
      </c>
      <c r="C505" s="550" t="s">
        <v>1364</v>
      </c>
      <c r="D505" s="527" t="s">
        <v>1563</v>
      </c>
      <c r="E505" s="550" t="s">
        <v>1180</v>
      </c>
      <c r="F505" s="529" t="s">
        <v>1564</v>
      </c>
      <c r="G505" s="512" t="s">
        <v>663</v>
      </c>
      <c r="H505" s="497" t="s">
        <v>664</v>
      </c>
      <c r="I505" s="512" t="s">
        <v>831</v>
      </c>
      <c r="J505" s="497" t="s">
        <v>664</v>
      </c>
      <c r="K505" s="512"/>
      <c r="L505" s="514"/>
    </row>
    <row r="506" spans="2:12" ht="14.4" customHeight="1" x14ac:dyDescent="0.2">
      <c r="B506" s="532" t="s">
        <v>1563</v>
      </c>
      <c r="C506" s="551" t="s">
        <v>1247</v>
      </c>
      <c r="D506" s="532" t="s">
        <v>1563</v>
      </c>
      <c r="E506" s="551" t="s">
        <v>1248</v>
      </c>
      <c r="F506" s="534" t="s">
        <v>1565</v>
      </c>
      <c r="G506" s="512"/>
      <c r="I506" s="512"/>
      <c r="K506" s="512"/>
      <c r="L506" s="514"/>
    </row>
    <row r="507" spans="2:12" ht="14.4" customHeight="1" x14ac:dyDescent="0.2">
      <c r="B507" s="540" t="s">
        <v>1563</v>
      </c>
      <c r="C507" s="555" t="s">
        <v>1272</v>
      </c>
      <c r="D507" s="540" t="s">
        <v>1563</v>
      </c>
      <c r="E507" s="555" t="s">
        <v>1273</v>
      </c>
      <c r="F507" s="535" t="s">
        <v>1566</v>
      </c>
      <c r="G507" s="512"/>
      <c r="I507" s="512"/>
      <c r="K507" s="512"/>
      <c r="L507" s="514"/>
    </row>
    <row r="508" spans="2:12" ht="14.4" customHeight="1" x14ac:dyDescent="0.2">
      <c r="B508" s="530" t="s">
        <v>665</v>
      </c>
      <c r="C508" s="531" t="s">
        <v>39</v>
      </c>
      <c r="D508" s="530" t="s">
        <v>665</v>
      </c>
      <c r="E508" s="531" t="s">
        <v>747</v>
      </c>
      <c r="F508" s="523" t="s">
        <v>1131</v>
      </c>
      <c r="G508" s="507" t="s">
        <v>665</v>
      </c>
      <c r="H508" s="508" t="s">
        <v>666</v>
      </c>
      <c r="I508" s="507" t="s">
        <v>832</v>
      </c>
      <c r="J508" s="508" t="s">
        <v>8</v>
      </c>
      <c r="K508" s="507" t="s">
        <v>68</v>
      </c>
      <c r="L508" s="509" t="s">
        <v>8</v>
      </c>
    </row>
    <row r="509" spans="2:12" ht="14.4" customHeight="1" x14ac:dyDescent="0.2">
      <c r="B509" s="537" t="s">
        <v>667</v>
      </c>
      <c r="C509" s="538" t="s">
        <v>39</v>
      </c>
      <c r="D509" s="537" t="s">
        <v>667</v>
      </c>
      <c r="E509" s="538" t="s">
        <v>747</v>
      </c>
      <c r="F509" s="523" t="s">
        <v>1132</v>
      </c>
      <c r="G509" s="525" t="s">
        <v>667</v>
      </c>
      <c r="H509" s="526" t="s">
        <v>668</v>
      </c>
      <c r="I509" s="519"/>
      <c r="J509" s="520"/>
      <c r="K509" s="519"/>
      <c r="L509" s="536"/>
    </row>
    <row r="510" spans="2:12" ht="14.4" customHeight="1" x14ac:dyDescent="0.2">
      <c r="B510" s="527" t="s">
        <v>1567</v>
      </c>
      <c r="C510" s="528" t="s">
        <v>39</v>
      </c>
      <c r="D510" s="527" t="s">
        <v>1567</v>
      </c>
      <c r="E510" s="528" t="s">
        <v>747</v>
      </c>
      <c r="F510" s="529" t="s">
        <v>1133</v>
      </c>
      <c r="G510" s="507" t="s">
        <v>669</v>
      </c>
      <c r="H510" s="508" t="s">
        <v>670</v>
      </c>
      <c r="I510" s="512" t="s">
        <v>833</v>
      </c>
      <c r="J510" s="498" t="s">
        <v>741</v>
      </c>
      <c r="K510" s="507" t="s">
        <v>69</v>
      </c>
      <c r="L510" s="509" t="s">
        <v>1568</v>
      </c>
    </row>
    <row r="511" spans="2:12" ht="14.4" customHeight="1" x14ac:dyDescent="0.2">
      <c r="B511" s="510" t="s">
        <v>1567</v>
      </c>
      <c r="C511" s="511" t="s">
        <v>228</v>
      </c>
      <c r="D511" s="510" t="s">
        <v>1567</v>
      </c>
      <c r="E511" s="511" t="s">
        <v>1185</v>
      </c>
      <c r="F511" s="518" t="s">
        <v>1134</v>
      </c>
      <c r="G511" s="512"/>
      <c r="H511" s="513"/>
      <c r="I511" s="512"/>
      <c r="K511" s="512"/>
      <c r="L511" s="514"/>
    </row>
    <row r="512" spans="2:12" ht="14.4" customHeight="1" x14ac:dyDescent="0.2">
      <c r="B512" s="532" t="s">
        <v>669</v>
      </c>
      <c r="C512" s="533" t="s">
        <v>1207</v>
      </c>
      <c r="D512" s="532" t="s">
        <v>669</v>
      </c>
      <c r="E512" s="533" t="s">
        <v>1208</v>
      </c>
      <c r="F512" s="534" t="s">
        <v>1569</v>
      </c>
      <c r="G512" s="512"/>
      <c r="H512" s="513"/>
      <c r="I512" s="512"/>
      <c r="K512" s="512"/>
      <c r="L512" s="514"/>
    </row>
    <row r="513" spans="2:12" ht="14.4" customHeight="1" x14ac:dyDescent="0.2">
      <c r="B513" s="540" t="s">
        <v>669</v>
      </c>
      <c r="C513" s="541" t="s">
        <v>1209</v>
      </c>
      <c r="D513" s="540" t="s">
        <v>669</v>
      </c>
      <c r="E513" s="541" t="s">
        <v>1210</v>
      </c>
      <c r="F513" s="535" t="s">
        <v>1570</v>
      </c>
      <c r="G513" s="519"/>
      <c r="H513" s="520"/>
      <c r="I513" s="512"/>
      <c r="K513" s="512"/>
      <c r="L513" s="514"/>
    </row>
    <row r="514" spans="2:12" ht="14.4" customHeight="1" x14ac:dyDescent="0.2">
      <c r="B514" s="527" t="s">
        <v>671</v>
      </c>
      <c r="C514" s="528" t="s">
        <v>39</v>
      </c>
      <c r="D514" s="527" t="s">
        <v>671</v>
      </c>
      <c r="E514" s="528" t="s">
        <v>747</v>
      </c>
      <c r="F514" s="529" t="s">
        <v>1135</v>
      </c>
      <c r="G514" s="507" t="s">
        <v>671</v>
      </c>
      <c r="H514" s="508" t="s">
        <v>672</v>
      </c>
      <c r="I514" s="512"/>
      <c r="K514" s="512"/>
      <c r="L514" s="514"/>
    </row>
    <row r="515" spans="2:12" ht="14.4" customHeight="1" x14ac:dyDescent="0.2">
      <c r="B515" s="532" t="s">
        <v>671</v>
      </c>
      <c r="C515" s="533" t="s">
        <v>228</v>
      </c>
      <c r="D515" s="532" t="s">
        <v>671</v>
      </c>
      <c r="E515" s="533" t="s">
        <v>1185</v>
      </c>
      <c r="F515" s="534" t="s">
        <v>1136</v>
      </c>
      <c r="G515" s="512"/>
      <c r="H515" s="513"/>
      <c r="I515" s="512"/>
      <c r="K515" s="512"/>
      <c r="L515" s="514"/>
    </row>
    <row r="516" spans="2:12" ht="14.4" customHeight="1" x14ac:dyDescent="0.2">
      <c r="B516" s="532" t="s">
        <v>671</v>
      </c>
      <c r="C516" s="533" t="s">
        <v>230</v>
      </c>
      <c r="D516" s="532" t="s">
        <v>671</v>
      </c>
      <c r="E516" s="533" t="s">
        <v>1199</v>
      </c>
      <c r="F516" s="534" t="s">
        <v>1571</v>
      </c>
      <c r="G516" s="512"/>
      <c r="H516" s="513"/>
      <c r="I516" s="512"/>
      <c r="K516" s="512"/>
      <c r="L516" s="514"/>
    </row>
    <row r="517" spans="2:12" ht="14.4" customHeight="1" x14ac:dyDescent="0.2">
      <c r="B517" s="530" t="s">
        <v>671</v>
      </c>
      <c r="C517" s="531" t="s">
        <v>1253</v>
      </c>
      <c r="D517" s="530" t="s">
        <v>671</v>
      </c>
      <c r="E517" s="531" t="s">
        <v>1254</v>
      </c>
      <c r="F517" s="535" t="s">
        <v>1137</v>
      </c>
      <c r="G517" s="519"/>
      <c r="H517" s="520"/>
      <c r="I517" s="512"/>
      <c r="K517" s="512"/>
      <c r="L517" s="514"/>
    </row>
    <row r="518" spans="2:12" ht="14.4" customHeight="1" x14ac:dyDescent="0.2">
      <c r="B518" s="527" t="s">
        <v>673</v>
      </c>
      <c r="C518" s="528" t="s">
        <v>39</v>
      </c>
      <c r="D518" s="527" t="s">
        <v>673</v>
      </c>
      <c r="E518" s="528" t="s">
        <v>747</v>
      </c>
      <c r="F518" s="529" t="s">
        <v>1138</v>
      </c>
      <c r="G518" s="507" t="s">
        <v>673</v>
      </c>
      <c r="H518" s="508" t="s">
        <v>674</v>
      </c>
      <c r="I518" s="507">
        <v>632</v>
      </c>
      <c r="J518" s="508" t="s">
        <v>1572</v>
      </c>
      <c r="K518" s="512"/>
      <c r="L518" s="514"/>
    </row>
    <row r="519" spans="2:12" ht="14.4" customHeight="1" x14ac:dyDescent="0.2">
      <c r="B519" s="532" t="s">
        <v>673</v>
      </c>
      <c r="C519" s="533" t="s">
        <v>228</v>
      </c>
      <c r="D519" s="532" t="s">
        <v>673</v>
      </c>
      <c r="E519" s="533" t="s">
        <v>1185</v>
      </c>
      <c r="F519" s="534" t="s">
        <v>1573</v>
      </c>
      <c r="G519" s="512"/>
      <c r="H519" s="513"/>
      <c r="I519" s="512"/>
      <c r="K519" s="512"/>
      <c r="L519" s="514"/>
    </row>
    <row r="520" spans="2:12" ht="14.4" customHeight="1" x14ac:dyDescent="0.2">
      <c r="B520" s="532" t="s">
        <v>673</v>
      </c>
      <c r="C520" s="533" t="s">
        <v>230</v>
      </c>
      <c r="D520" s="532" t="s">
        <v>673</v>
      </c>
      <c r="E520" s="533" t="s">
        <v>1199</v>
      </c>
      <c r="F520" s="534" t="s">
        <v>1139</v>
      </c>
      <c r="G520" s="512"/>
      <c r="H520" s="513"/>
      <c r="I520" s="512"/>
      <c r="K520" s="512"/>
      <c r="L520" s="514"/>
    </row>
    <row r="521" spans="2:12" ht="14.4" customHeight="1" x14ac:dyDescent="0.2">
      <c r="B521" s="532" t="s">
        <v>673</v>
      </c>
      <c r="C521" s="533" t="s">
        <v>1253</v>
      </c>
      <c r="D521" s="532" t="s">
        <v>673</v>
      </c>
      <c r="E521" s="533" t="s">
        <v>1254</v>
      </c>
      <c r="F521" s="534" t="s">
        <v>1574</v>
      </c>
      <c r="G521" s="512"/>
      <c r="H521" s="513"/>
      <c r="I521" s="512"/>
      <c r="K521" s="512"/>
      <c r="L521" s="514"/>
    </row>
    <row r="522" spans="2:12" ht="14.4" customHeight="1" x14ac:dyDescent="0.2">
      <c r="B522" s="532" t="s">
        <v>673</v>
      </c>
      <c r="C522" s="533" t="s">
        <v>1541</v>
      </c>
      <c r="D522" s="532" t="s">
        <v>673</v>
      </c>
      <c r="E522" s="533" t="s">
        <v>1488</v>
      </c>
      <c r="F522" s="534" t="s">
        <v>1140</v>
      </c>
      <c r="G522" s="512"/>
      <c r="H522" s="513"/>
      <c r="I522" s="512"/>
      <c r="K522" s="512"/>
      <c r="L522" s="514"/>
    </row>
    <row r="523" spans="2:12" ht="14.4" customHeight="1" x14ac:dyDescent="0.2">
      <c r="B523" s="530" t="s">
        <v>673</v>
      </c>
      <c r="C523" s="531" t="s">
        <v>40</v>
      </c>
      <c r="D523" s="530" t="s">
        <v>673</v>
      </c>
      <c r="E523" s="531" t="s">
        <v>752</v>
      </c>
      <c r="F523" s="535" t="s">
        <v>1575</v>
      </c>
      <c r="G523" s="519"/>
      <c r="H523" s="520"/>
      <c r="I523" s="512"/>
      <c r="K523" s="512"/>
      <c r="L523" s="514"/>
    </row>
    <row r="524" spans="2:12" ht="14.4" customHeight="1" x14ac:dyDescent="0.2">
      <c r="B524" s="537" t="s">
        <v>1576</v>
      </c>
      <c r="C524" s="538" t="s">
        <v>39</v>
      </c>
      <c r="D524" s="537" t="s">
        <v>1576</v>
      </c>
      <c r="E524" s="538" t="s">
        <v>747</v>
      </c>
      <c r="F524" s="523" t="s">
        <v>676</v>
      </c>
      <c r="G524" s="512" t="s">
        <v>675</v>
      </c>
      <c r="H524" s="498" t="s">
        <v>676</v>
      </c>
      <c r="I524" s="512"/>
      <c r="K524" s="519"/>
      <c r="L524" s="536"/>
    </row>
    <row r="525" spans="2:12" ht="14.4" customHeight="1" x14ac:dyDescent="0.2">
      <c r="B525" s="527" t="s">
        <v>677</v>
      </c>
      <c r="C525" s="528" t="s">
        <v>39</v>
      </c>
      <c r="D525" s="527" t="s">
        <v>677</v>
      </c>
      <c r="E525" s="528" t="s">
        <v>747</v>
      </c>
      <c r="F525" s="529" t="s">
        <v>1577</v>
      </c>
      <c r="G525" s="507" t="s">
        <v>677</v>
      </c>
      <c r="H525" s="508" t="s">
        <v>678</v>
      </c>
      <c r="I525" s="507" t="s">
        <v>834</v>
      </c>
      <c r="J525" s="508" t="s">
        <v>678</v>
      </c>
      <c r="K525" s="512" t="s">
        <v>70</v>
      </c>
      <c r="L525" s="514" t="s">
        <v>1578</v>
      </c>
    </row>
    <row r="526" spans="2:12" ht="14.4" customHeight="1" x14ac:dyDescent="0.2">
      <c r="B526" s="532" t="s">
        <v>677</v>
      </c>
      <c r="C526" s="533" t="s">
        <v>228</v>
      </c>
      <c r="D526" s="532" t="s">
        <v>677</v>
      </c>
      <c r="E526" s="533" t="s">
        <v>1185</v>
      </c>
      <c r="F526" s="534" t="s">
        <v>1579</v>
      </c>
      <c r="G526" s="512"/>
      <c r="H526" s="513"/>
      <c r="I526" s="512"/>
      <c r="J526" s="513"/>
      <c r="K526" s="512"/>
      <c r="L526" s="514"/>
    </row>
    <row r="527" spans="2:12" ht="14.4" customHeight="1" x14ac:dyDescent="0.2">
      <c r="B527" s="532" t="s">
        <v>677</v>
      </c>
      <c r="C527" s="533" t="s">
        <v>230</v>
      </c>
      <c r="D527" s="532" t="s">
        <v>677</v>
      </c>
      <c r="E527" s="533" t="s">
        <v>1199</v>
      </c>
      <c r="F527" s="534" t="s">
        <v>1580</v>
      </c>
      <c r="G527" s="512"/>
      <c r="H527" s="513"/>
      <c r="I527" s="512"/>
      <c r="J527" s="513"/>
      <c r="K527" s="512"/>
      <c r="L527" s="514"/>
    </row>
    <row r="528" spans="2:12" ht="14.4" customHeight="1" x14ac:dyDescent="0.2">
      <c r="B528" s="532" t="s">
        <v>1581</v>
      </c>
      <c r="C528" s="533" t="s">
        <v>1209</v>
      </c>
      <c r="D528" s="532" t="s">
        <v>1581</v>
      </c>
      <c r="E528" s="533" t="s">
        <v>1210</v>
      </c>
      <c r="F528" s="534" t="s">
        <v>1582</v>
      </c>
      <c r="G528" s="512"/>
      <c r="H528" s="513"/>
      <c r="I528" s="512"/>
      <c r="J528" s="513"/>
      <c r="K528" s="512"/>
      <c r="L528" s="514"/>
    </row>
    <row r="529" spans="2:12" ht="14.4" customHeight="1" x14ac:dyDescent="0.2">
      <c r="B529" s="510" t="s">
        <v>677</v>
      </c>
      <c r="C529" s="511" t="s">
        <v>1269</v>
      </c>
      <c r="D529" s="510" t="s">
        <v>677</v>
      </c>
      <c r="E529" s="511" t="s">
        <v>1270</v>
      </c>
      <c r="F529" s="506" t="s">
        <v>1583</v>
      </c>
      <c r="G529" s="519"/>
      <c r="H529" s="520"/>
      <c r="I529" s="519"/>
      <c r="J529" s="520"/>
      <c r="K529" s="512"/>
      <c r="L529" s="514"/>
    </row>
    <row r="530" spans="2:12" ht="14.4" customHeight="1" x14ac:dyDescent="0.2">
      <c r="B530" s="527" t="s">
        <v>679</v>
      </c>
      <c r="C530" s="528" t="s">
        <v>39</v>
      </c>
      <c r="D530" s="527" t="s">
        <v>679</v>
      </c>
      <c r="E530" s="528" t="s">
        <v>747</v>
      </c>
      <c r="F530" s="529" t="s">
        <v>1141</v>
      </c>
      <c r="G530" s="512" t="s">
        <v>679</v>
      </c>
      <c r="H530" s="498" t="s">
        <v>680</v>
      </c>
      <c r="I530" s="512" t="s">
        <v>835</v>
      </c>
      <c r="J530" s="498" t="s">
        <v>680</v>
      </c>
      <c r="K530" s="512"/>
      <c r="L530" s="514"/>
    </row>
    <row r="531" spans="2:12" ht="14.4" customHeight="1" x14ac:dyDescent="0.2">
      <c r="B531" s="530" t="s">
        <v>679</v>
      </c>
      <c r="C531" s="531" t="s">
        <v>228</v>
      </c>
      <c r="D531" s="530" t="s">
        <v>679</v>
      </c>
      <c r="E531" s="531" t="s">
        <v>1185</v>
      </c>
      <c r="F531" s="518" t="s">
        <v>680</v>
      </c>
      <c r="G531" s="512"/>
      <c r="I531" s="512"/>
      <c r="K531" s="512"/>
      <c r="L531" s="514"/>
    </row>
    <row r="532" spans="2:12" ht="14.4" customHeight="1" x14ac:dyDescent="0.2">
      <c r="B532" s="527" t="s">
        <v>681</v>
      </c>
      <c r="C532" s="528" t="s">
        <v>39</v>
      </c>
      <c r="D532" s="527" t="s">
        <v>681</v>
      </c>
      <c r="E532" s="528" t="s">
        <v>747</v>
      </c>
      <c r="F532" s="529" t="s">
        <v>1584</v>
      </c>
      <c r="G532" s="507" t="s">
        <v>681</v>
      </c>
      <c r="H532" s="508" t="s">
        <v>682</v>
      </c>
      <c r="I532" s="507" t="s">
        <v>836</v>
      </c>
      <c r="J532" s="508" t="s">
        <v>682</v>
      </c>
      <c r="K532" s="512"/>
      <c r="L532" s="514"/>
    </row>
    <row r="533" spans="2:12" ht="14.4" customHeight="1" x14ac:dyDescent="0.2">
      <c r="B533" s="532" t="s">
        <v>681</v>
      </c>
      <c r="C533" s="533" t="s">
        <v>1205</v>
      </c>
      <c r="D533" s="532" t="s">
        <v>681</v>
      </c>
      <c r="E533" s="533" t="s">
        <v>1206</v>
      </c>
      <c r="F533" s="534" t="s">
        <v>1142</v>
      </c>
      <c r="G533" s="512"/>
      <c r="H533" s="513"/>
      <c r="I533" s="512"/>
      <c r="J533" s="513"/>
      <c r="K533" s="512"/>
      <c r="L533" s="514"/>
    </row>
    <row r="534" spans="2:12" ht="14.4" customHeight="1" x14ac:dyDescent="0.2">
      <c r="B534" s="510" t="s">
        <v>681</v>
      </c>
      <c r="C534" s="511" t="s">
        <v>1207</v>
      </c>
      <c r="D534" s="510" t="s">
        <v>681</v>
      </c>
      <c r="E534" s="511" t="s">
        <v>1208</v>
      </c>
      <c r="F534" s="534" t="s">
        <v>1143</v>
      </c>
      <c r="G534" s="512"/>
      <c r="H534" s="513"/>
      <c r="I534" s="512"/>
      <c r="J534" s="513"/>
      <c r="K534" s="512"/>
      <c r="L534" s="514"/>
    </row>
    <row r="535" spans="2:12" ht="14.4" customHeight="1" x14ac:dyDescent="0.2">
      <c r="B535" s="516" t="s">
        <v>681</v>
      </c>
      <c r="C535" s="517" t="s">
        <v>1449</v>
      </c>
      <c r="D535" s="516" t="s">
        <v>681</v>
      </c>
      <c r="E535" s="517" t="s">
        <v>1450</v>
      </c>
      <c r="F535" s="518" t="s">
        <v>1585</v>
      </c>
      <c r="G535" s="512"/>
      <c r="H535" s="513"/>
      <c r="I535" s="512"/>
      <c r="J535" s="513"/>
      <c r="K535" s="512"/>
      <c r="L535" s="514"/>
    </row>
    <row r="536" spans="2:12" ht="14.4" customHeight="1" x14ac:dyDescent="0.2">
      <c r="B536" s="540" t="s">
        <v>1586</v>
      </c>
      <c r="C536" s="541" t="s">
        <v>1211</v>
      </c>
      <c r="D536" s="540" t="s">
        <v>1586</v>
      </c>
      <c r="E536" s="541" t="s">
        <v>1212</v>
      </c>
      <c r="F536" s="535" t="s">
        <v>1587</v>
      </c>
      <c r="G536" s="519"/>
      <c r="H536" s="544"/>
      <c r="I536" s="519"/>
      <c r="J536" s="520"/>
      <c r="K536" s="512"/>
      <c r="L536" s="514"/>
    </row>
    <row r="537" spans="2:12" ht="14.4" customHeight="1" x14ac:dyDescent="0.2">
      <c r="B537" s="521" t="s">
        <v>683</v>
      </c>
      <c r="C537" s="522" t="s">
        <v>1364</v>
      </c>
      <c r="D537" s="521" t="s">
        <v>683</v>
      </c>
      <c r="E537" s="522" t="s">
        <v>1180</v>
      </c>
      <c r="F537" s="515" t="s">
        <v>1588</v>
      </c>
      <c r="G537" s="512" t="s">
        <v>683</v>
      </c>
      <c r="H537" s="498" t="s">
        <v>684</v>
      </c>
      <c r="I537" s="512" t="s">
        <v>837</v>
      </c>
      <c r="J537" s="498" t="s">
        <v>684</v>
      </c>
      <c r="K537" s="512"/>
      <c r="L537" s="514"/>
    </row>
    <row r="538" spans="2:12" ht="14.4" customHeight="1" x14ac:dyDescent="0.2">
      <c r="B538" s="521" t="s">
        <v>683</v>
      </c>
      <c r="C538" s="522" t="s">
        <v>1247</v>
      </c>
      <c r="D538" s="521" t="s">
        <v>683</v>
      </c>
      <c r="E538" s="522" t="s">
        <v>1248</v>
      </c>
      <c r="F538" s="515" t="s">
        <v>1589</v>
      </c>
      <c r="G538" s="512"/>
      <c r="I538" s="512"/>
      <c r="K538" s="512"/>
      <c r="L538" s="514"/>
    </row>
    <row r="539" spans="2:12" ht="14.4" customHeight="1" x14ac:dyDescent="0.2">
      <c r="B539" s="527" t="s">
        <v>685</v>
      </c>
      <c r="C539" s="528" t="s">
        <v>39</v>
      </c>
      <c r="D539" s="527" t="s">
        <v>685</v>
      </c>
      <c r="E539" s="528" t="s">
        <v>747</v>
      </c>
      <c r="F539" s="529" t="s">
        <v>1590</v>
      </c>
      <c r="G539" s="507" t="s">
        <v>685</v>
      </c>
      <c r="H539" s="819" t="s">
        <v>1591</v>
      </c>
      <c r="I539" s="507" t="s">
        <v>838</v>
      </c>
      <c r="J539" s="819" t="s">
        <v>1591</v>
      </c>
      <c r="K539" s="507" t="s">
        <v>71</v>
      </c>
      <c r="L539" s="819" t="s">
        <v>1591</v>
      </c>
    </row>
    <row r="540" spans="2:12" ht="14.4" customHeight="1" x14ac:dyDescent="0.2">
      <c r="B540" s="530" t="s">
        <v>1592</v>
      </c>
      <c r="C540" s="531" t="s">
        <v>228</v>
      </c>
      <c r="D540" s="530" t="s">
        <v>1592</v>
      </c>
      <c r="E540" s="531" t="s">
        <v>1185</v>
      </c>
      <c r="F540" s="535" t="s">
        <v>1593</v>
      </c>
      <c r="G540" s="519"/>
      <c r="H540" s="824"/>
      <c r="I540" s="519"/>
      <c r="J540" s="820"/>
      <c r="K540" s="519"/>
      <c r="L540" s="820"/>
    </row>
    <row r="541" spans="2:12" ht="14.4" customHeight="1" x14ac:dyDescent="0.2">
      <c r="B541" s="504" t="s">
        <v>686</v>
      </c>
      <c r="C541" s="505" t="s">
        <v>39</v>
      </c>
      <c r="D541" s="504"/>
      <c r="E541" s="505"/>
      <c r="F541" s="503" t="s">
        <v>1594</v>
      </c>
      <c r="G541" s="512" t="s">
        <v>686</v>
      </c>
      <c r="H541" s="819" t="s">
        <v>687</v>
      </c>
      <c r="I541" s="512" t="s">
        <v>839</v>
      </c>
      <c r="J541" s="498" t="s">
        <v>743</v>
      </c>
      <c r="K541" s="512" t="s">
        <v>72</v>
      </c>
      <c r="L541" s="514" t="s">
        <v>1595</v>
      </c>
    </row>
    <row r="542" spans="2:12" ht="14.4" customHeight="1" x14ac:dyDescent="0.2">
      <c r="B542" s="510"/>
      <c r="C542" s="511"/>
      <c r="D542" s="510" t="s">
        <v>686</v>
      </c>
      <c r="E542" s="511" t="s">
        <v>747</v>
      </c>
      <c r="F542" s="506" t="s">
        <v>1596</v>
      </c>
      <c r="G542" s="512"/>
      <c r="H542" s="821"/>
      <c r="I542" s="512"/>
      <c r="K542" s="512"/>
      <c r="L542" s="514"/>
    </row>
    <row r="543" spans="2:12" ht="14.4" customHeight="1" x14ac:dyDescent="0.2">
      <c r="B543" s="510"/>
      <c r="C543" s="511"/>
      <c r="D543" s="510" t="s">
        <v>686</v>
      </c>
      <c r="E543" s="511" t="s">
        <v>748</v>
      </c>
      <c r="F543" s="506" t="s">
        <v>1144</v>
      </c>
      <c r="G543" s="512"/>
      <c r="I543" s="512"/>
      <c r="K543" s="512"/>
      <c r="L543" s="514"/>
    </row>
    <row r="544" spans="2:12" ht="14.4" customHeight="1" x14ac:dyDescent="0.2">
      <c r="B544" s="510"/>
      <c r="C544" s="511"/>
      <c r="D544" s="510" t="s">
        <v>686</v>
      </c>
      <c r="E544" s="511" t="s">
        <v>749</v>
      </c>
      <c r="F544" s="506" t="s">
        <v>1145</v>
      </c>
      <c r="G544" s="512"/>
      <c r="I544" s="512"/>
      <c r="K544" s="512"/>
      <c r="L544" s="514"/>
    </row>
    <row r="545" spans="2:12" ht="14.4" customHeight="1" x14ac:dyDescent="0.2">
      <c r="B545" s="510"/>
      <c r="C545" s="511"/>
      <c r="D545" s="510" t="s">
        <v>686</v>
      </c>
      <c r="E545" s="511" t="s">
        <v>1243</v>
      </c>
      <c r="F545" s="506" t="s">
        <v>1597</v>
      </c>
      <c r="G545" s="512"/>
      <c r="I545" s="512"/>
      <c r="K545" s="512"/>
      <c r="L545" s="514"/>
    </row>
    <row r="546" spans="2:12" ht="14.4" customHeight="1" x14ac:dyDescent="0.2">
      <c r="B546" s="530"/>
      <c r="C546" s="531"/>
      <c r="D546" s="530" t="s">
        <v>686</v>
      </c>
      <c r="E546" s="531" t="s">
        <v>750</v>
      </c>
      <c r="F546" s="523" t="s">
        <v>1146</v>
      </c>
      <c r="G546" s="512"/>
      <c r="I546" s="512"/>
      <c r="K546" s="512"/>
      <c r="L546" s="514"/>
    </row>
    <row r="547" spans="2:12" ht="14.4" customHeight="1" x14ac:dyDescent="0.2">
      <c r="B547" s="537" t="s">
        <v>688</v>
      </c>
      <c r="C547" s="538" t="s">
        <v>39</v>
      </c>
      <c r="D547" s="537" t="s">
        <v>688</v>
      </c>
      <c r="E547" s="538" t="s">
        <v>747</v>
      </c>
      <c r="F547" s="515" t="s">
        <v>689</v>
      </c>
      <c r="G547" s="525" t="s">
        <v>688</v>
      </c>
      <c r="H547" s="526" t="s">
        <v>689</v>
      </c>
      <c r="I547" s="512"/>
      <c r="K547" s="512"/>
      <c r="L547" s="514"/>
    </row>
    <row r="548" spans="2:12" ht="14.4" customHeight="1" x14ac:dyDescent="0.2">
      <c r="B548" s="504" t="s">
        <v>690</v>
      </c>
      <c r="C548" s="505" t="s">
        <v>39</v>
      </c>
      <c r="D548" s="504"/>
      <c r="E548" s="505"/>
      <c r="F548" s="503" t="s">
        <v>691</v>
      </c>
      <c r="G548" s="507" t="s">
        <v>690</v>
      </c>
      <c r="H548" s="508" t="s">
        <v>691</v>
      </c>
      <c r="I548" s="507" t="s">
        <v>840</v>
      </c>
      <c r="J548" s="508" t="s">
        <v>691</v>
      </c>
      <c r="K548" s="512"/>
      <c r="L548" s="514"/>
    </row>
    <row r="549" spans="2:12" ht="14.4" customHeight="1" x14ac:dyDescent="0.2">
      <c r="B549" s="510"/>
      <c r="C549" s="511"/>
      <c r="D549" s="510" t="s">
        <v>690</v>
      </c>
      <c r="E549" s="511" t="s">
        <v>747</v>
      </c>
      <c r="F549" s="506" t="s">
        <v>1147</v>
      </c>
      <c r="G549" s="512"/>
      <c r="H549" s="513"/>
      <c r="I549" s="512"/>
      <c r="J549" s="513"/>
      <c r="K549" s="512"/>
      <c r="L549" s="514"/>
    </row>
    <row r="550" spans="2:12" ht="14.4" customHeight="1" x14ac:dyDescent="0.2">
      <c r="B550" s="530"/>
      <c r="C550" s="531"/>
      <c r="D550" s="530" t="s">
        <v>690</v>
      </c>
      <c r="E550" s="531" t="s">
        <v>748</v>
      </c>
      <c r="F550" s="523" t="s">
        <v>1148</v>
      </c>
      <c r="G550" s="519"/>
      <c r="H550" s="520"/>
      <c r="I550" s="519"/>
      <c r="J550" s="520"/>
      <c r="K550" s="512"/>
      <c r="L550" s="514"/>
    </row>
    <row r="551" spans="2:12" ht="14.4" customHeight="1" x14ac:dyDescent="0.2">
      <c r="B551" s="537" t="s">
        <v>692</v>
      </c>
      <c r="C551" s="538" t="s">
        <v>1478</v>
      </c>
      <c r="D551" s="537" t="s">
        <v>692</v>
      </c>
      <c r="E551" s="538" t="s">
        <v>1479</v>
      </c>
      <c r="F551" s="500" t="s">
        <v>1598</v>
      </c>
      <c r="G551" s="525" t="s">
        <v>692</v>
      </c>
      <c r="H551" s="526" t="s">
        <v>693</v>
      </c>
      <c r="I551" s="507" t="s">
        <v>841</v>
      </c>
      <c r="J551" s="508" t="s">
        <v>744</v>
      </c>
      <c r="K551" s="512"/>
      <c r="L551" s="514"/>
    </row>
    <row r="552" spans="2:12" ht="14.4" customHeight="1" x14ac:dyDescent="0.2">
      <c r="B552" s="537" t="s">
        <v>694</v>
      </c>
      <c r="C552" s="538" t="s">
        <v>1478</v>
      </c>
      <c r="D552" s="537" t="s">
        <v>694</v>
      </c>
      <c r="E552" s="538" t="s">
        <v>1479</v>
      </c>
      <c r="F552" s="500" t="s">
        <v>695</v>
      </c>
      <c r="G552" s="519" t="s">
        <v>694</v>
      </c>
      <c r="H552" s="544" t="s">
        <v>695</v>
      </c>
      <c r="I552" s="519"/>
      <c r="J552" s="520"/>
      <c r="K552" s="519"/>
      <c r="L552" s="536"/>
    </row>
    <row r="553" spans="2:12" ht="14.4" customHeight="1" x14ac:dyDescent="0.2">
      <c r="B553" s="527" t="s">
        <v>696</v>
      </c>
      <c r="C553" s="528" t="s">
        <v>1364</v>
      </c>
      <c r="D553" s="527" t="s">
        <v>696</v>
      </c>
      <c r="E553" s="528" t="s">
        <v>1180</v>
      </c>
      <c r="F553" s="529" t="s">
        <v>1599</v>
      </c>
      <c r="G553" s="507" t="s">
        <v>696</v>
      </c>
      <c r="H553" s="502" t="s">
        <v>697</v>
      </c>
      <c r="I553" s="507" t="s">
        <v>842</v>
      </c>
      <c r="J553" s="502" t="s">
        <v>697</v>
      </c>
      <c r="K553" s="507" t="s">
        <v>72</v>
      </c>
      <c r="L553" s="509" t="s">
        <v>1600</v>
      </c>
    </row>
    <row r="554" spans="2:12" ht="14.4" customHeight="1" x14ac:dyDescent="0.2">
      <c r="B554" s="532" t="s">
        <v>696</v>
      </c>
      <c r="C554" s="533" t="s">
        <v>1247</v>
      </c>
      <c r="D554" s="532" t="s">
        <v>696</v>
      </c>
      <c r="E554" s="533" t="s">
        <v>1248</v>
      </c>
      <c r="F554" s="534" t="s">
        <v>1149</v>
      </c>
      <c r="G554" s="512"/>
      <c r="H554" s="513"/>
      <c r="I554" s="512"/>
      <c r="J554" s="513"/>
      <c r="K554" s="512"/>
      <c r="L554" s="514"/>
    </row>
    <row r="555" spans="2:12" ht="14.4" customHeight="1" x14ac:dyDescent="0.2">
      <c r="B555" s="532" t="s">
        <v>696</v>
      </c>
      <c r="C555" s="533" t="s">
        <v>1272</v>
      </c>
      <c r="D555" s="532" t="s">
        <v>696</v>
      </c>
      <c r="E555" s="551" t="s">
        <v>1273</v>
      </c>
      <c r="F555" s="534" t="s">
        <v>1150</v>
      </c>
      <c r="G555" s="512"/>
      <c r="H555" s="513"/>
      <c r="I555" s="512"/>
      <c r="J555" s="513"/>
      <c r="K555" s="512"/>
      <c r="L555" s="514"/>
    </row>
    <row r="556" spans="2:12" ht="14.4" customHeight="1" x14ac:dyDescent="0.2">
      <c r="B556" s="521" t="s">
        <v>696</v>
      </c>
      <c r="C556" s="522" t="s">
        <v>1449</v>
      </c>
      <c r="D556" s="521" t="s">
        <v>696</v>
      </c>
      <c r="E556" s="522" t="s">
        <v>1450</v>
      </c>
      <c r="F556" s="534" t="s">
        <v>1151</v>
      </c>
      <c r="G556" s="512"/>
      <c r="H556" s="513"/>
      <c r="I556" s="512"/>
      <c r="J556" s="513"/>
      <c r="K556" s="512"/>
      <c r="L556" s="514"/>
    </row>
    <row r="557" spans="2:12" ht="14.4" customHeight="1" x14ac:dyDescent="0.2">
      <c r="B557" s="532" t="s">
        <v>696</v>
      </c>
      <c r="C557" s="533" t="s">
        <v>1269</v>
      </c>
      <c r="D557" s="532" t="s">
        <v>696</v>
      </c>
      <c r="E557" s="551" t="s">
        <v>1270</v>
      </c>
      <c r="F557" s="534" t="s">
        <v>1601</v>
      </c>
      <c r="G557" s="512"/>
      <c r="H557" s="513"/>
      <c r="I557" s="512"/>
      <c r="J557" s="513"/>
      <c r="K557" s="512"/>
      <c r="L557" s="514"/>
    </row>
    <row r="558" spans="2:12" ht="14.4" customHeight="1" x14ac:dyDescent="0.2">
      <c r="B558" s="530" t="s">
        <v>696</v>
      </c>
      <c r="C558" s="531" t="s">
        <v>1195</v>
      </c>
      <c r="D558" s="530" t="s">
        <v>696</v>
      </c>
      <c r="E558" s="531" t="s">
        <v>1197</v>
      </c>
      <c r="F558" s="535" t="s">
        <v>697</v>
      </c>
      <c r="G558" s="519"/>
      <c r="H558" s="520"/>
      <c r="I558" s="519"/>
      <c r="J558" s="520"/>
      <c r="K558" s="512"/>
      <c r="L558" s="514"/>
    </row>
    <row r="559" spans="2:12" ht="14.4" customHeight="1" x14ac:dyDescent="0.2">
      <c r="B559" s="537" t="s">
        <v>698</v>
      </c>
      <c r="C559" s="538" t="s">
        <v>39</v>
      </c>
      <c r="D559" s="537" t="s">
        <v>698</v>
      </c>
      <c r="E559" s="538" t="s">
        <v>747</v>
      </c>
      <c r="F559" s="500" t="s">
        <v>1602</v>
      </c>
      <c r="G559" s="512" t="s">
        <v>698</v>
      </c>
      <c r="H559" s="498" t="s">
        <v>699</v>
      </c>
      <c r="I559" s="512" t="s">
        <v>843</v>
      </c>
      <c r="J559" s="498" t="s">
        <v>699</v>
      </c>
      <c r="K559" s="507" t="s">
        <v>73</v>
      </c>
      <c r="L559" s="509" t="s">
        <v>1603</v>
      </c>
    </row>
    <row r="560" spans="2:12" ht="14.4" customHeight="1" x14ac:dyDescent="0.2">
      <c r="B560" s="504" t="s">
        <v>700</v>
      </c>
      <c r="C560" s="505" t="s">
        <v>1302</v>
      </c>
      <c r="D560" s="504" t="s">
        <v>700</v>
      </c>
      <c r="E560" s="505" t="s">
        <v>1194</v>
      </c>
      <c r="F560" s="503" t="s">
        <v>1152</v>
      </c>
      <c r="G560" s="507" t="s">
        <v>700</v>
      </c>
      <c r="H560" s="508" t="s">
        <v>701</v>
      </c>
      <c r="I560" s="507" t="s">
        <v>844</v>
      </c>
      <c r="J560" s="508" t="s">
        <v>701</v>
      </c>
      <c r="K560" s="512"/>
      <c r="L560" s="514"/>
    </row>
    <row r="561" spans="2:12" ht="14.4" customHeight="1" x14ac:dyDescent="0.2">
      <c r="B561" s="540" t="s">
        <v>700</v>
      </c>
      <c r="C561" s="541" t="s">
        <v>1205</v>
      </c>
      <c r="D561" s="540" t="s">
        <v>700</v>
      </c>
      <c r="E561" s="541" t="s">
        <v>1206</v>
      </c>
      <c r="F561" s="535" t="s">
        <v>1153</v>
      </c>
      <c r="G561" s="519"/>
      <c r="H561" s="520"/>
      <c r="I561" s="519"/>
      <c r="J561" s="520"/>
      <c r="K561" s="512"/>
      <c r="L561" s="514"/>
    </row>
    <row r="562" spans="2:12" ht="14.4" customHeight="1" x14ac:dyDescent="0.2">
      <c r="B562" s="527" t="s">
        <v>702</v>
      </c>
      <c r="C562" s="528" t="s">
        <v>39</v>
      </c>
      <c r="D562" s="527" t="s">
        <v>702</v>
      </c>
      <c r="E562" s="528" t="s">
        <v>747</v>
      </c>
      <c r="F562" s="529" t="s">
        <v>1604</v>
      </c>
      <c r="G562" s="512" t="s">
        <v>702</v>
      </c>
      <c r="H562" s="498" t="s">
        <v>703</v>
      </c>
      <c r="I562" s="512" t="s">
        <v>845</v>
      </c>
      <c r="J562" s="498" t="s">
        <v>703</v>
      </c>
      <c r="K562" s="512"/>
      <c r="L562" s="514"/>
    </row>
    <row r="563" spans="2:12" ht="14.4" customHeight="1" x14ac:dyDescent="0.2">
      <c r="B563" s="532" t="s">
        <v>702</v>
      </c>
      <c r="C563" s="533" t="s">
        <v>228</v>
      </c>
      <c r="D563" s="532" t="s">
        <v>702</v>
      </c>
      <c r="E563" s="533" t="s">
        <v>1185</v>
      </c>
      <c r="F563" s="534" t="s">
        <v>1154</v>
      </c>
      <c r="G563" s="512"/>
      <c r="I563" s="512"/>
      <c r="K563" s="512"/>
      <c r="L563" s="514"/>
    </row>
    <row r="564" spans="2:12" ht="14.4" customHeight="1" x14ac:dyDescent="0.2">
      <c r="B564" s="532" t="s">
        <v>702</v>
      </c>
      <c r="C564" s="533" t="s">
        <v>230</v>
      </c>
      <c r="D564" s="532" t="s">
        <v>702</v>
      </c>
      <c r="E564" s="533" t="s">
        <v>1199</v>
      </c>
      <c r="F564" s="534" t="s">
        <v>1155</v>
      </c>
      <c r="G564" s="512"/>
      <c r="I564" s="512"/>
      <c r="K564" s="512"/>
      <c r="L564" s="514"/>
    </row>
    <row r="565" spans="2:12" ht="14.4" customHeight="1" x14ac:dyDescent="0.2">
      <c r="B565" s="532" t="s">
        <v>702</v>
      </c>
      <c r="C565" s="533" t="s">
        <v>1253</v>
      </c>
      <c r="D565" s="532" t="s">
        <v>702</v>
      </c>
      <c r="E565" s="533" t="s">
        <v>1254</v>
      </c>
      <c r="F565" s="534" t="s">
        <v>1156</v>
      </c>
      <c r="G565" s="512"/>
      <c r="I565" s="512"/>
      <c r="K565" s="512"/>
      <c r="L565" s="514"/>
    </row>
    <row r="566" spans="2:12" ht="14.4" customHeight="1" x14ac:dyDescent="0.2">
      <c r="B566" s="540" t="s">
        <v>702</v>
      </c>
      <c r="C566" s="541" t="s">
        <v>1234</v>
      </c>
      <c r="D566" s="540" t="s">
        <v>702</v>
      </c>
      <c r="E566" s="541" t="s">
        <v>1285</v>
      </c>
      <c r="F566" s="535" t="s">
        <v>1605</v>
      </c>
      <c r="G566" s="512"/>
      <c r="I566" s="512"/>
      <c r="K566" s="512"/>
      <c r="L566" s="514"/>
    </row>
    <row r="567" spans="2:12" ht="14.4" customHeight="1" x14ac:dyDescent="0.2">
      <c r="B567" s="527" t="s">
        <v>704</v>
      </c>
      <c r="C567" s="528" t="s">
        <v>39</v>
      </c>
      <c r="D567" s="527" t="s">
        <v>704</v>
      </c>
      <c r="E567" s="528" t="s">
        <v>747</v>
      </c>
      <c r="F567" s="529" t="s">
        <v>1157</v>
      </c>
      <c r="G567" s="507" t="s">
        <v>704</v>
      </c>
      <c r="H567" s="508" t="s">
        <v>705</v>
      </c>
      <c r="I567" s="507" t="s">
        <v>846</v>
      </c>
      <c r="J567" s="508" t="s">
        <v>705</v>
      </c>
      <c r="K567" s="512"/>
      <c r="L567" s="514"/>
    </row>
    <row r="568" spans="2:12" ht="14.4" customHeight="1" x14ac:dyDescent="0.2">
      <c r="B568" s="532" t="s">
        <v>704</v>
      </c>
      <c r="C568" s="533" t="s">
        <v>228</v>
      </c>
      <c r="D568" s="532" t="s">
        <v>704</v>
      </c>
      <c r="E568" s="533" t="s">
        <v>1185</v>
      </c>
      <c r="F568" s="534" t="s">
        <v>1606</v>
      </c>
      <c r="G568" s="512"/>
      <c r="H568" s="513"/>
      <c r="I568" s="512"/>
      <c r="J568" s="513"/>
      <c r="K568" s="512"/>
      <c r="L568" s="514"/>
    </row>
    <row r="569" spans="2:12" ht="14.4" customHeight="1" x14ac:dyDescent="0.2">
      <c r="B569" s="532" t="s">
        <v>704</v>
      </c>
      <c r="C569" s="533" t="s">
        <v>1272</v>
      </c>
      <c r="D569" s="532" t="s">
        <v>704</v>
      </c>
      <c r="E569" s="533" t="s">
        <v>1273</v>
      </c>
      <c r="F569" s="534" t="s">
        <v>1158</v>
      </c>
      <c r="G569" s="512"/>
      <c r="H569" s="513"/>
      <c r="I569" s="512"/>
      <c r="J569" s="513"/>
      <c r="K569" s="512"/>
      <c r="L569" s="514"/>
    </row>
    <row r="570" spans="2:12" ht="14.4" customHeight="1" x14ac:dyDescent="0.2">
      <c r="B570" s="532" t="s">
        <v>704</v>
      </c>
      <c r="C570" s="533" t="s">
        <v>1449</v>
      </c>
      <c r="D570" s="532" t="s">
        <v>704</v>
      </c>
      <c r="E570" s="533" t="s">
        <v>1450</v>
      </c>
      <c r="F570" s="534" t="s">
        <v>1159</v>
      </c>
      <c r="G570" s="512"/>
      <c r="H570" s="513"/>
      <c r="I570" s="512"/>
      <c r="J570" s="513"/>
      <c r="K570" s="512"/>
      <c r="L570" s="514"/>
    </row>
    <row r="571" spans="2:12" ht="14.4" customHeight="1" x14ac:dyDescent="0.2">
      <c r="B571" s="532" t="s">
        <v>704</v>
      </c>
      <c r="C571" s="533" t="s">
        <v>1269</v>
      </c>
      <c r="D571" s="532" t="s">
        <v>704</v>
      </c>
      <c r="E571" s="533" t="s">
        <v>1270</v>
      </c>
      <c r="F571" s="534" t="s">
        <v>1160</v>
      </c>
      <c r="G571" s="512"/>
      <c r="H571" s="513"/>
      <c r="I571" s="512"/>
      <c r="J571" s="513"/>
      <c r="K571" s="512"/>
      <c r="L571" s="514"/>
    </row>
    <row r="572" spans="2:12" ht="14.4" customHeight="1" x14ac:dyDescent="0.2">
      <c r="B572" s="530" t="s">
        <v>704</v>
      </c>
      <c r="C572" s="531" t="s">
        <v>1195</v>
      </c>
      <c r="D572" s="530" t="s">
        <v>704</v>
      </c>
      <c r="E572" s="531" t="s">
        <v>1197</v>
      </c>
      <c r="F572" s="535" t="s">
        <v>1161</v>
      </c>
      <c r="G572" s="519"/>
      <c r="H572" s="520"/>
      <c r="I572" s="519"/>
      <c r="J572" s="520"/>
      <c r="K572" s="512"/>
      <c r="L572" s="514"/>
    </row>
    <row r="573" spans="2:12" ht="14.4" customHeight="1" x14ac:dyDescent="0.2">
      <c r="B573" s="527" t="s">
        <v>706</v>
      </c>
      <c r="C573" s="528" t="s">
        <v>1364</v>
      </c>
      <c r="D573" s="527" t="s">
        <v>706</v>
      </c>
      <c r="E573" s="528" t="s">
        <v>1180</v>
      </c>
      <c r="F573" s="529" t="s">
        <v>1162</v>
      </c>
      <c r="G573" s="512" t="s">
        <v>706</v>
      </c>
      <c r="H573" s="498" t="s">
        <v>707</v>
      </c>
      <c r="I573" s="512" t="s">
        <v>847</v>
      </c>
      <c r="J573" s="498" t="s">
        <v>707</v>
      </c>
      <c r="K573" s="512"/>
      <c r="L573" s="514"/>
    </row>
    <row r="574" spans="2:12" ht="14.4" customHeight="1" x14ac:dyDescent="0.2">
      <c r="B574" s="532" t="s">
        <v>706</v>
      </c>
      <c r="C574" s="533" t="s">
        <v>1247</v>
      </c>
      <c r="D574" s="532" t="s">
        <v>706</v>
      </c>
      <c r="E574" s="533" t="s">
        <v>1248</v>
      </c>
      <c r="F574" s="534" t="s">
        <v>1163</v>
      </c>
      <c r="G574" s="512"/>
      <c r="I574" s="512"/>
      <c r="K574" s="512"/>
      <c r="L574" s="514"/>
    </row>
    <row r="575" spans="2:12" ht="14.4" customHeight="1" x14ac:dyDescent="0.2">
      <c r="B575" s="532" t="s">
        <v>706</v>
      </c>
      <c r="C575" s="533" t="s">
        <v>1272</v>
      </c>
      <c r="D575" s="532" t="s">
        <v>706</v>
      </c>
      <c r="E575" s="533" t="s">
        <v>1273</v>
      </c>
      <c r="F575" s="534" t="s">
        <v>1607</v>
      </c>
      <c r="G575" s="512"/>
      <c r="I575" s="512"/>
      <c r="K575" s="512"/>
      <c r="L575" s="514"/>
    </row>
    <row r="576" spans="2:12" ht="14.4" customHeight="1" x14ac:dyDescent="0.2">
      <c r="B576" s="532" t="s">
        <v>706</v>
      </c>
      <c r="C576" s="533" t="s">
        <v>1449</v>
      </c>
      <c r="D576" s="532" t="s">
        <v>706</v>
      </c>
      <c r="E576" s="533" t="s">
        <v>1450</v>
      </c>
      <c r="F576" s="534" t="s">
        <v>1608</v>
      </c>
      <c r="G576" s="512"/>
      <c r="I576" s="512"/>
      <c r="K576" s="512"/>
      <c r="L576" s="514"/>
    </row>
    <row r="577" spans="2:12" ht="14.4" customHeight="1" x14ac:dyDescent="0.2">
      <c r="B577" s="530" t="s">
        <v>706</v>
      </c>
      <c r="C577" s="531" t="s">
        <v>1195</v>
      </c>
      <c r="D577" s="530" t="s">
        <v>706</v>
      </c>
      <c r="E577" s="531" t="s">
        <v>1197</v>
      </c>
      <c r="F577" s="535" t="s">
        <v>1609</v>
      </c>
      <c r="G577" s="519"/>
      <c r="I577" s="519"/>
      <c r="K577" s="519"/>
      <c r="L577" s="536"/>
    </row>
    <row r="578" spans="2:12" ht="15" customHeight="1" x14ac:dyDescent="0.2">
      <c r="B578" s="537" t="s">
        <v>1610</v>
      </c>
      <c r="C578" s="538" t="s">
        <v>1164</v>
      </c>
      <c r="D578" s="537" t="s">
        <v>1610</v>
      </c>
      <c r="E578" s="538" t="s">
        <v>1165</v>
      </c>
      <c r="F578" s="523" t="s">
        <v>745</v>
      </c>
      <c r="G578" s="562" t="s">
        <v>1611</v>
      </c>
      <c r="H578" s="500" t="s">
        <v>258</v>
      </c>
      <c r="I578" s="562" t="s">
        <v>1612</v>
      </c>
      <c r="J578" s="500" t="s">
        <v>258</v>
      </c>
      <c r="K578" s="562" t="s">
        <v>1613</v>
      </c>
      <c r="L578" s="503" t="s">
        <v>258</v>
      </c>
    </row>
    <row r="579" spans="2:12" ht="15" customHeight="1" x14ac:dyDescent="0.2">
      <c r="B579" s="537" t="s">
        <v>1614</v>
      </c>
      <c r="C579" s="538" t="s">
        <v>1615</v>
      </c>
      <c r="D579" s="537" t="s">
        <v>1614</v>
      </c>
      <c r="E579" s="538" t="s">
        <v>1616</v>
      </c>
      <c r="F579" s="500" t="s">
        <v>1617</v>
      </c>
      <c r="G579" s="562" t="s">
        <v>1618</v>
      </c>
      <c r="H579" s="563" t="s">
        <v>259</v>
      </c>
      <c r="I579" s="562" t="s">
        <v>1619</v>
      </c>
      <c r="J579" s="563" t="s">
        <v>259</v>
      </c>
      <c r="K579" s="562" t="s">
        <v>1620</v>
      </c>
      <c r="L579" s="500" t="s">
        <v>259</v>
      </c>
    </row>
    <row r="580" spans="2:12" ht="15" customHeight="1" x14ac:dyDescent="0.2">
      <c r="B580" s="530" t="s">
        <v>1621</v>
      </c>
      <c r="C580" s="531" t="s">
        <v>1615</v>
      </c>
      <c r="D580" s="530" t="s">
        <v>1621</v>
      </c>
      <c r="E580" s="531" t="s">
        <v>1616</v>
      </c>
      <c r="F580" s="523" t="s">
        <v>27</v>
      </c>
      <c r="G580" s="562" t="s">
        <v>1622</v>
      </c>
      <c r="H580" s="564" t="s">
        <v>27</v>
      </c>
      <c r="I580" s="562" t="s">
        <v>1623</v>
      </c>
      <c r="J580" s="500" t="s">
        <v>27</v>
      </c>
      <c r="K580" s="562" t="s">
        <v>1624</v>
      </c>
      <c r="L580" s="500" t="s">
        <v>27</v>
      </c>
    </row>
  </sheetData>
  <mergeCells count="26">
    <mergeCell ref="H116:H117"/>
    <mergeCell ref="J116:J117"/>
    <mergeCell ref="J6:J7"/>
    <mergeCell ref="K6:K7"/>
    <mergeCell ref="L6:L7"/>
    <mergeCell ref="L539:L540"/>
    <mergeCell ref="H541:H542"/>
    <mergeCell ref="H181:H182"/>
    <mergeCell ref="J181:J183"/>
    <mergeCell ref="J213:J214"/>
    <mergeCell ref="H254:H255"/>
    <mergeCell ref="J468:J469"/>
    <mergeCell ref="H539:H540"/>
    <mergeCell ref="J539:J540"/>
    <mergeCell ref="B1:L1"/>
    <mergeCell ref="B5:F5"/>
    <mergeCell ref="G5:H5"/>
    <mergeCell ref="I5:J5"/>
    <mergeCell ref="K5:L5"/>
    <mergeCell ref="B6:E6"/>
    <mergeCell ref="F6:F7"/>
    <mergeCell ref="G6:G7"/>
    <mergeCell ref="H6:H7"/>
    <mergeCell ref="I6:I7"/>
    <mergeCell ref="B7:C7"/>
    <mergeCell ref="D7:E7"/>
  </mergeCells>
  <phoneticPr fontId="10"/>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1:M33"/>
  <sheetViews>
    <sheetView workbookViewId="0"/>
  </sheetViews>
  <sheetFormatPr defaultColWidth="8.81640625" defaultRowHeight="22" customHeight="1" x14ac:dyDescent="0.2"/>
  <cols>
    <col min="1" max="1" width="2.81640625" style="611" customWidth="1"/>
    <col min="2" max="2" width="51.81640625" style="611" customWidth="1"/>
    <col min="3" max="3" width="2.453125" style="612" customWidth="1"/>
    <col min="4" max="4" width="15.81640625" style="613" customWidth="1"/>
    <col min="5" max="6" width="16.1796875" style="613" customWidth="1"/>
    <col min="7" max="7" width="3.26953125" style="613" customWidth="1"/>
    <col min="8" max="8" width="19.6328125" style="613" customWidth="1"/>
    <col min="9" max="9" width="11.453125" style="611" customWidth="1"/>
    <col min="10" max="10" width="8.81640625" style="611"/>
    <col min="11" max="11" width="20.36328125" style="611" customWidth="1"/>
    <col min="12" max="12" width="12.6328125" style="611" customWidth="1"/>
    <col min="13" max="16384" width="8.81640625" style="611"/>
  </cols>
  <sheetData>
    <row r="1" spans="2:12" ht="11" customHeight="1" x14ac:dyDescent="0.2"/>
    <row r="2" spans="2:12" ht="33.5" customHeight="1" x14ac:dyDescent="0.2">
      <c r="B2" s="675" t="s">
        <v>1626</v>
      </c>
      <c r="C2" s="676"/>
      <c r="D2" s="676"/>
      <c r="E2" s="676"/>
      <c r="F2" s="676"/>
    </row>
    <row r="3" spans="2:12" ht="22" customHeight="1" thickBot="1" x14ac:dyDescent="0.25">
      <c r="D3" s="614" t="s">
        <v>333</v>
      </c>
      <c r="E3" s="615"/>
      <c r="F3" s="615"/>
      <c r="G3" s="615"/>
      <c r="H3" s="615"/>
    </row>
    <row r="4" spans="2:12" ht="22" customHeight="1" thickBot="1" x14ac:dyDescent="0.25">
      <c r="D4" s="616" t="s">
        <v>174</v>
      </c>
      <c r="E4" s="617" t="s">
        <v>339</v>
      </c>
      <c r="F4" s="617" t="s">
        <v>340</v>
      </c>
      <c r="G4" s="617"/>
    </row>
    <row r="5" spans="2:12" ht="22" customHeight="1" thickBot="1" x14ac:dyDescent="0.25">
      <c r="B5" s="611" t="s">
        <v>343</v>
      </c>
      <c r="D5" s="618">
        <v>-600000</v>
      </c>
      <c r="E5" s="619">
        <v>-373836.46780311369</v>
      </c>
      <c r="F5" s="619">
        <v>-226163.53219688634</v>
      </c>
      <c r="G5" s="619"/>
      <c r="H5" s="825"/>
    </row>
    <row r="6" spans="2:12" ht="7.25" customHeight="1" thickBot="1" x14ac:dyDescent="0.25">
      <c r="E6" s="619"/>
      <c r="F6" s="619"/>
      <c r="G6" s="619"/>
      <c r="H6" s="825"/>
    </row>
    <row r="7" spans="2:12" ht="22" customHeight="1" thickBot="1" x14ac:dyDescent="0.25">
      <c r="B7" s="611" t="s">
        <v>1628</v>
      </c>
      <c r="E7" s="626">
        <f>+E5-E8</f>
        <v>-335892.39682801068</v>
      </c>
      <c r="F7" s="619">
        <f>+F5-F8</f>
        <v>-203208.13362892679</v>
      </c>
      <c r="G7" s="619"/>
      <c r="H7" s="825"/>
    </row>
    <row r="8" spans="2:12" ht="22" customHeight="1" x14ac:dyDescent="0.2">
      <c r="B8" s="611" t="s">
        <v>341</v>
      </c>
      <c r="E8" s="619">
        <v>-37944.070975103001</v>
      </c>
      <c r="F8" s="619">
        <v>-22955.398567959539</v>
      </c>
      <c r="G8" s="619"/>
      <c r="H8" s="825"/>
    </row>
    <row r="9" spans="2:12" ht="7.25" customHeight="1" thickBot="1" x14ac:dyDescent="0.25">
      <c r="E9" s="619"/>
      <c r="F9" s="619"/>
      <c r="G9" s="619"/>
      <c r="H9" s="825"/>
    </row>
    <row r="10" spans="2:12" ht="22" customHeight="1" thickBot="1" x14ac:dyDescent="0.25">
      <c r="B10" s="611" t="s">
        <v>342</v>
      </c>
      <c r="E10" s="626">
        <v>-27532.283361453668</v>
      </c>
      <c r="F10" s="626">
        <v>-16656.476804053687</v>
      </c>
      <c r="G10" s="619"/>
      <c r="H10" s="825"/>
    </row>
    <row r="11" spans="2:12" ht="22" customHeight="1" x14ac:dyDescent="0.2">
      <c r="B11" s="611" t="s">
        <v>344</v>
      </c>
      <c r="E11" s="613">
        <f>+E8-E10</f>
        <v>-10411.787613649332</v>
      </c>
      <c r="F11" s="613">
        <f>+F8-F10</f>
        <v>-6298.9217639058515</v>
      </c>
      <c r="G11" s="619"/>
      <c r="H11" s="825"/>
    </row>
    <row r="12" spans="2:12" ht="22" customHeight="1" thickBot="1" x14ac:dyDescent="0.25">
      <c r="H12" s="825"/>
      <c r="K12" s="620"/>
    </row>
    <row r="13" spans="2:12" ht="22" customHeight="1" thickBot="1" x14ac:dyDescent="0.25">
      <c r="B13" s="611" t="s">
        <v>1631</v>
      </c>
      <c r="E13" s="627">
        <v>-380081.156993518</v>
      </c>
      <c r="H13" s="825"/>
      <c r="K13" s="621"/>
    </row>
    <row r="14" spans="2:12" ht="22" customHeight="1" x14ac:dyDescent="0.2">
      <c r="B14" s="622" t="s">
        <v>1632</v>
      </c>
      <c r="E14" s="623">
        <v>-244933.98302163539</v>
      </c>
      <c r="H14" s="825"/>
      <c r="K14" s="621"/>
    </row>
    <row r="15" spans="2:12" ht="22" customHeight="1" x14ac:dyDescent="0.2">
      <c r="B15" s="611" t="s">
        <v>1629</v>
      </c>
      <c r="E15" s="623">
        <v>-625015.14001515345</v>
      </c>
      <c r="H15" s="825"/>
      <c r="K15" s="621"/>
    </row>
    <row r="16" spans="2:12" ht="22" customHeight="1" x14ac:dyDescent="0.2">
      <c r="B16" s="611" t="s">
        <v>1633</v>
      </c>
      <c r="E16" s="623">
        <v>-52717.825302432284</v>
      </c>
      <c r="F16" s="624"/>
      <c r="G16" s="624"/>
      <c r="H16" s="825"/>
      <c r="K16" s="621"/>
      <c r="L16" s="624"/>
    </row>
    <row r="17" spans="2:13" ht="22" customHeight="1" x14ac:dyDescent="0.2">
      <c r="B17" s="611" t="s">
        <v>1630</v>
      </c>
      <c r="E17" s="623">
        <v>-677732.96531758574</v>
      </c>
      <c r="F17" s="672">
        <f>+E17/E13</f>
        <v>1.7831269791918256</v>
      </c>
      <c r="G17" s="624"/>
      <c r="H17" s="825"/>
      <c r="I17" s="672"/>
      <c r="K17" s="621"/>
      <c r="L17" s="624"/>
      <c r="M17" s="624"/>
    </row>
    <row r="18" spans="2:13" ht="22" customHeight="1" x14ac:dyDescent="0.2">
      <c r="B18" s="611" t="s">
        <v>1634</v>
      </c>
      <c r="E18" s="623">
        <v>-225077.97889478621</v>
      </c>
      <c r="H18" s="825"/>
      <c r="K18" s="621"/>
    </row>
    <row r="19" spans="2:13" ht="22" customHeight="1" thickBot="1" x14ac:dyDescent="0.25">
      <c r="B19" s="611" t="s">
        <v>1635</v>
      </c>
      <c r="E19" s="625">
        <v>-21437.102708507733</v>
      </c>
      <c r="H19" s="825"/>
      <c r="K19" s="621"/>
    </row>
    <row r="21" spans="2:13" ht="47.5" customHeight="1" x14ac:dyDescent="0.2">
      <c r="B21" s="675" t="s">
        <v>1636</v>
      </c>
      <c r="C21" s="676"/>
      <c r="D21" s="676"/>
      <c r="E21" s="676"/>
      <c r="F21" s="676"/>
    </row>
    <row r="22" spans="2:13" ht="25" customHeight="1" thickBot="1" x14ac:dyDescent="0.25">
      <c r="D22" s="610" t="s">
        <v>346</v>
      </c>
      <c r="E22" s="611"/>
    </row>
    <row r="23" spans="2:13" ht="22" customHeight="1" thickBot="1" x14ac:dyDescent="0.25">
      <c r="D23" s="616" t="s">
        <v>175</v>
      </c>
    </row>
    <row r="24" spans="2:13" ht="22" customHeight="1" x14ac:dyDescent="0.2">
      <c r="B24" s="611" t="s">
        <v>343</v>
      </c>
      <c r="D24" s="629">
        <v>-335892.39682801068</v>
      </c>
      <c r="E24" s="611"/>
    </row>
    <row r="25" spans="2:13" ht="22" customHeight="1" x14ac:dyDescent="0.2">
      <c r="B25" s="611" t="s">
        <v>347</v>
      </c>
      <c r="D25" s="629">
        <v>-37280.462790681289</v>
      </c>
      <c r="E25" s="611"/>
    </row>
    <row r="26" spans="2:13" ht="22" customHeight="1" thickBot="1" x14ac:dyDescent="0.25">
      <c r="B26" s="611" t="s">
        <v>348</v>
      </c>
      <c r="D26" s="630">
        <v>-6908.2973748260683</v>
      </c>
      <c r="E26" s="611"/>
    </row>
    <row r="27" spans="2:13" ht="22" customHeight="1" x14ac:dyDescent="0.2">
      <c r="B27" s="611" t="s">
        <v>287</v>
      </c>
      <c r="E27" s="628">
        <v>-380081.156993518</v>
      </c>
    </row>
    <row r="28" spans="2:13" ht="22" customHeight="1" x14ac:dyDescent="0.2">
      <c r="B28" s="611" t="s">
        <v>288</v>
      </c>
      <c r="E28" s="623">
        <v>-244933.98302163539</v>
      </c>
    </row>
    <row r="29" spans="2:13" ht="22" customHeight="1" x14ac:dyDescent="0.2">
      <c r="B29" s="611" t="s">
        <v>190</v>
      </c>
      <c r="E29" s="623">
        <v>-625015.14001515345</v>
      </c>
    </row>
    <row r="30" spans="2:13" ht="22" customHeight="1" x14ac:dyDescent="0.2">
      <c r="B30" s="611" t="s">
        <v>289</v>
      </c>
      <c r="E30" s="623">
        <v>-52717.825302432284</v>
      </c>
    </row>
    <row r="31" spans="2:13" ht="22" customHeight="1" x14ac:dyDescent="0.2">
      <c r="B31" s="611" t="s">
        <v>286</v>
      </c>
      <c r="E31" s="623">
        <v>-677732.96531758574</v>
      </c>
    </row>
    <row r="32" spans="2:13" ht="22" customHeight="1" x14ac:dyDescent="0.2">
      <c r="B32" s="611" t="s">
        <v>290</v>
      </c>
      <c r="E32" s="623">
        <v>-225077.97889478627</v>
      </c>
    </row>
    <row r="33" spans="2:5" ht="22" customHeight="1" thickBot="1" x14ac:dyDescent="0.25">
      <c r="B33" s="611" t="s">
        <v>291</v>
      </c>
      <c r="E33" s="625">
        <v>-21437.102708507733</v>
      </c>
    </row>
  </sheetData>
  <mergeCells count="2">
    <mergeCell ref="B2:F2"/>
    <mergeCell ref="B21:F21"/>
  </mergeCells>
  <phoneticPr fontId="9"/>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B1:C50"/>
  <sheetViews>
    <sheetView view="pageBreakPreview" zoomScaleNormal="110" zoomScaleSheetLayoutView="100" workbookViewId="0"/>
  </sheetViews>
  <sheetFormatPr defaultColWidth="9" defaultRowHeight="16" x14ac:dyDescent="0.2"/>
  <cols>
    <col min="1" max="1" width="1.453125" style="7" customWidth="1"/>
    <col min="2" max="2" width="92.6328125" style="8" customWidth="1"/>
    <col min="3" max="3" width="2.453125" style="7" customWidth="1"/>
    <col min="4" max="16384" width="9" style="7"/>
  </cols>
  <sheetData>
    <row r="1" spans="2:3" ht="7.5" customHeight="1" x14ac:dyDescent="0.2"/>
    <row r="2" spans="2:3" ht="27.5" customHeight="1" x14ac:dyDescent="0.2">
      <c r="B2" s="9" t="s">
        <v>328</v>
      </c>
      <c r="C2" s="10"/>
    </row>
    <row r="3" spans="2:3" ht="18.75" customHeight="1" x14ac:dyDescent="0.2">
      <c r="B3" s="11" t="s">
        <v>143</v>
      </c>
      <c r="C3" s="12"/>
    </row>
    <row r="4" spans="2:3" ht="74" customHeight="1" x14ac:dyDescent="0.2">
      <c r="B4" s="8" t="s">
        <v>314</v>
      </c>
      <c r="C4" s="12"/>
    </row>
    <row r="5" spans="2:3" ht="20.25" customHeight="1" x14ac:dyDescent="0.2">
      <c r="B5" s="13" t="s">
        <v>144</v>
      </c>
      <c r="C5" s="12"/>
    </row>
    <row r="6" spans="2:3" ht="58.5" customHeight="1" x14ac:dyDescent="0.2">
      <c r="B6" s="8" t="s">
        <v>338</v>
      </c>
      <c r="C6" s="12"/>
    </row>
    <row r="7" spans="2:3" ht="34.5" customHeight="1" x14ac:dyDescent="0.2">
      <c r="B7" s="8" t="s">
        <v>315</v>
      </c>
      <c r="C7" s="12"/>
    </row>
    <row r="8" spans="2:3" ht="42" customHeight="1" x14ac:dyDescent="0.2">
      <c r="B8" s="8" t="s">
        <v>325</v>
      </c>
      <c r="C8" s="12"/>
    </row>
    <row r="9" spans="2:3" ht="21" customHeight="1" x14ac:dyDescent="0.2">
      <c r="B9" s="362" t="s">
        <v>145</v>
      </c>
      <c r="C9" s="12"/>
    </row>
    <row r="10" spans="2:3" ht="30" customHeight="1" x14ac:dyDescent="0.2">
      <c r="B10" s="8" t="s">
        <v>281</v>
      </c>
      <c r="C10" s="12"/>
    </row>
    <row r="11" spans="2:3" ht="24" customHeight="1" x14ac:dyDescent="0.2">
      <c r="B11" s="8" t="s">
        <v>146</v>
      </c>
      <c r="C11" s="12"/>
    </row>
    <row r="12" spans="2:3" ht="24" customHeight="1" x14ac:dyDescent="0.2">
      <c r="B12" s="8" t="s">
        <v>283</v>
      </c>
      <c r="C12" s="12"/>
    </row>
    <row r="13" spans="2:3" ht="43.5" customHeight="1" x14ac:dyDescent="0.2">
      <c r="B13" s="8" t="s">
        <v>284</v>
      </c>
      <c r="C13" s="12"/>
    </row>
    <row r="14" spans="2:3" ht="24" customHeight="1" x14ac:dyDescent="0.2">
      <c r="B14" s="8" t="s">
        <v>148</v>
      </c>
      <c r="C14" s="12"/>
    </row>
    <row r="15" spans="2:3" ht="45" customHeight="1" x14ac:dyDescent="0.2">
      <c r="B15" s="8" t="s">
        <v>149</v>
      </c>
      <c r="C15" s="12"/>
    </row>
    <row r="16" spans="2:3" ht="42.75" customHeight="1" x14ac:dyDescent="0.2">
      <c r="B16" s="8" t="s">
        <v>147</v>
      </c>
      <c r="C16" s="12"/>
    </row>
    <row r="17" spans="2:3" ht="24" customHeight="1" x14ac:dyDescent="0.2">
      <c r="B17" s="8" t="s">
        <v>168</v>
      </c>
      <c r="C17" s="12"/>
    </row>
    <row r="18" spans="2:3" ht="24" customHeight="1" x14ac:dyDescent="0.2">
      <c r="B18" s="8" t="s">
        <v>285</v>
      </c>
      <c r="C18" s="12"/>
    </row>
    <row r="19" spans="2:3" ht="39.5" customHeight="1" x14ac:dyDescent="0.2">
      <c r="B19" s="14" t="s">
        <v>316</v>
      </c>
      <c r="C19" s="12"/>
    </row>
    <row r="20" spans="2:3" ht="42.5" customHeight="1" x14ac:dyDescent="0.4">
      <c r="B20" s="363" t="s">
        <v>1637</v>
      </c>
      <c r="C20" s="12"/>
    </row>
    <row r="21" spans="2:3" ht="21" customHeight="1" x14ac:dyDescent="0.2">
      <c r="B21" s="14"/>
      <c r="C21" s="12"/>
    </row>
    <row r="22" spans="2:3" ht="21" customHeight="1" x14ac:dyDescent="0.2">
      <c r="B22" s="14"/>
      <c r="C22" s="12"/>
    </row>
    <row r="23" spans="2:3" ht="21" customHeight="1" x14ac:dyDescent="0.2">
      <c r="B23" s="14"/>
      <c r="C23" s="12"/>
    </row>
    <row r="24" spans="2:3" ht="21" customHeight="1" x14ac:dyDescent="0.2">
      <c r="B24" s="14"/>
    </row>
    <row r="25" spans="2:3" ht="21" customHeight="1" x14ac:dyDescent="0.2">
      <c r="B25" s="14"/>
      <c r="C25" s="12"/>
    </row>
    <row r="26" spans="2:3" ht="21" customHeight="1" x14ac:dyDescent="0.2">
      <c r="B26" s="14"/>
      <c r="C26" s="12"/>
    </row>
    <row r="27" spans="2:3" x14ac:dyDescent="0.2">
      <c r="B27" s="14"/>
      <c r="C27" s="12"/>
    </row>
    <row r="28" spans="2:3" x14ac:dyDescent="0.2">
      <c r="B28" s="14"/>
      <c r="C28" s="12"/>
    </row>
    <row r="29" spans="2:3" x14ac:dyDescent="0.2">
      <c r="B29" s="14"/>
      <c r="C29" s="12"/>
    </row>
    <row r="30" spans="2:3" x14ac:dyDescent="0.2">
      <c r="B30" s="14"/>
      <c r="C30" s="12"/>
    </row>
    <row r="31" spans="2:3" x14ac:dyDescent="0.2">
      <c r="B31" s="14"/>
      <c r="C31" s="12"/>
    </row>
    <row r="32" spans="2:3" x14ac:dyDescent="0.2">
      <c r="B32" s="14"/>
      <c r="C32" s="12"/>
    </row>
    <row r="33" spans="2:3" x14ac:dyDescent="0.2">
      <c r="B33" s="14"/>
      <c r="C33" s="12"/>
    </row>
    <row r="34" spans="2:3" x14ac:dyDescent="0.2">
      <c r="B34" s="14"/>
      <c r="C34" s="12"/>
    </row>
    <row r="35" spans="2:3" x14ac:dyDescent="0.2">
      <c r="B35" s="14"/>
      <c r="C35" s="12"/>
    </row>
    <row r="36" spans="2:3" x14ac:dyDescent="0.2">
      <c r="B36" s="14"/>
      <c r="C36" s="12"/>
    </row>
    <row r="37" spans="2:3" x14ac:dyDescent="0.2">
      <c r="B37" s="14"/>
      <c r="C37" s="12"/>
    </row>
    <row r="38" spans="2:3" x14ac:dyDescent="0.2">
      <c r="B38" s="14"/>
      <c r="C38" s="12"/>
    </row>
    <row r="39" spans="2:3" x14ac:dyDescent="0.2">
      <c r="B39" s="14"/>
      <c r="C39" s="12"/>
    </row>
    <row r="40" spans="2:3" x14ac:dyDescent="0.2">
      <c r="B40" s="14"/>
      <c r="C40" s="12"/>
    </row>
    <row r="41" spans="2:3" x14ac:dyDescent="0.2">
      <c r="B41" s="14"/>
      <c r="C41" s="12"/>
    </row>
    <row r="42" spans="2:3" x14ac:dyDescent="0.2">
      <c r="B42" s="14"/>
      <c r="C42" s="12"/>
    </row>
    <row r="43" spans="2:3" x14ac:dyDescent="0.2">
      <c r="B43" s="14"/>
      <c r="C43" s="12"/>
    </row>
    <row r="44" spans="2:3" x14ac:dyDescent="0.2">
      <c r="B44" s="14"/>
      <c r="C44" s="12"/>
    </row>
    <row r="45" spans="2:3" x14ac:dyDescent="0.2">
      <c r="B45" s="14"/>
      <c r="C45" s="12"/>
    </row>
    <row r="46" spans="2:3" x14ac:dyDescent="0.2">
      <c r="B46" s="14"/>
      <c r="C46" s="12"/>
    </row>
    <row r="47" spans="2:3" x14ac:dyDescent="0.2">
      <c r="B47" s="14"/>
      <c r="C47" s="12"/>
    </row>
    <row r="48" spans="2:3" x14ac:dyDescent="0.2">
      <c r="B48" s="14"/>
      <c r="C48" s="12"/>
    </row>
    <row r="49" spans="2:3" x14ac:dyDescent="0.2">
      <c r="B49" s="14"/>
      <c r="C49" s="12"/>
    </row>
    <row r="50" spans="2:3" x14ac:dyDescent="0.2">
      <c r="B50" s="14"/>
      <c r="C50" s="12"/>
    </row>
  </sheetData>
  <phoneticPr fontId="6"/>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P57"/>
  <sheetViews>
    <sheetView zoomScale="111"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x14ac:dyDescent="0.2"/>
  <cols>
    <col min="1" max="1" width="4.36328125" style="261" customWidth="1"/>
    <col min="2" max="2" width="5.81640625" style="1" customWidth="1"/>
    <col min="3" max="3" width="25.81640625" style="1" customWidth="1"/>
    <col min="4" max="7" width="15.90625" style="1" customWidth="1"/>
    <col min="8" max="8" width="6.1796875" style="1" customWidth="1"/>
    <col min="9" max="10" width="15.1796875" style="1" customWidth="1"/>
    <col min="11" max="11" width="15.1796875" style="102" customWidth="1"/>
    <col min="12" max="15" width="15.1796875" style="1" customWidth="1"/>
    <col min="16" max="16384" width="9" style="1"/>
  </cols>
  <sheetData>
    <row r="1" spans="1:16" ht="7.5" customHeight="1" x14ac:dyDescent="0.2"/>
    <row r="2" spans="1:16" ht="19.5" customHeight="1" x14ac:dyDescent="0.2">
      <c r="B2" s="2"/>
      <c r="D2" s="62" t="s">
        <v>136</v>
      </c>
      <c r="E2" s="61"/>
      <c r="F2" s="62" t="s">
        <v>136</v>
      </c>
      <c r="G2" s="61"/>
      <c r="I2" s="682" t="s">
        <v>329</v>
      </c>
      <c r="J2" s="683"/>
      <c r="K2" s="683"/>
      <c r="L2" s="683"/>
      <c r="M2" s="683"/>
      <c r="N2" s="683"/>
      <c r="O2" s="683"/>
    </row>
    <row r="3" spans="1:16" ht="18.5" customHeight="1" thickBot="1" x14ac:dyDescent="0.25">
      <c r="B3" s="3"/>
      <c r="C3" s="4"/>
      <c r="D3" s="3"/>
      <c r="E3" s="3"/>
      <c r="F3" s="3"/>
      <c r="G3" s="355" t="s">
        <v>191</v>
      </c>
      <c r="I3" s="683"/>
      <c r="J3" s="683"/>
      <c r="K3" s="683"/>
      <c r="L3" s="683"/>
      <c r="M3" s="683"/>
      <c r="N3" s="683"/>
      <c r="O3" s="683"/>
    </row>
    <row r="4" spans="1:16" ht="24" customHeight="1" thickBot="1" x14ac:dyDescent="0.4">
      <c r="B4" s="118"/>
      <c r="C4" s="119"/>
      <c r="D4" s="679" t="s">
        <v>333</v>
      </c>
      <c r="E4" s="680"/>
      <c r="F4" s="681" t="s">
        <v>176</v>
      </c>
      <c r="G4" s="680"/>
      <c r="I4" s="90"/>
      <c r="J4" s="90"/>
      <c r="K4" s="103"/>
      <c r="L4" s="90"/>
      <c r="M4" s="90"/>
      <c r="N4" s="90"/>
      <c r="O4" s="108" t="s">
        <v>189</v>
      </c>
    </row>
    <row r="5" spans="1:16" ht="47" customHeight="1" thickBot="1" x14ac:dyDescent="0.25">
      <c r="B5" s="120"/>
      <c r="C5" s="123" t="s">
        <v>277</v>
      </c>
      <c r="D5" s="113" t="s">
        <v>174</v>
      </c>
      <c r="E5" s="114" t="s">
        <v>175</v>
      </c>
      <c r="F5" s="5" t="s">
        <v>174</v>
      </c>
      <c r="G5" s="114" t="s">
        <v>175</v>
      </c>
      <c r="I5" s="185" t="s">
        <v>287</v>
      </c>
      <c r="J5" s="186" t="s">
        <v>288</v>
      </c>
      <c r="K5" s="111" t="s">
        <v>190</v>
      </c>
      <c r="L5" s="186" t="s">
        <v>289</v>
      </c>
      <c r="M5" s="112" t="s">
        <v>286</v>
      </c>
      <c r="N5" s="187" t="s">
        <v>290</v>
      </c>
      <c r="O5" s="187" t="s">
        <v>291</v>
      </c>
    </row>
    <row r="6" spans="1:16" s="110" customFormat="1" ht="18" customHeight="1" thickBot="1" x14ac:dyDescent="0.25">
      <c r="A6" s="109"/>
      <c r="B6" s="121"/>
      <c r="C6" s="122"/>
      <c r="D6" s="115" t="s">
        <v>177</v>
      </c>
      <c r="E6" s="117" t="s">
        <v>178</v>
      </c>
      <c r="F6" s="116" t="s">
        <v>179</v>
      </c>
      <c r="G6" s="117" t="s">
        <v>180</v>
      </c>
      <c r="H6" s="109"/>
    </row>
    <row r="7" spans="1:16" ht="15" customHeight="1" x14ac:dyDescent="0.2">
      <c r="A7" s="261">
        <v>1</v>
      </c>
      <c r="B7" s="184" t="s">
        <v>39</v>
      </c>
      <c r="C7" s="167" t="s">
        <v>227</v>
      </c>
      <c r="D7" s="87"/>
      <c r="E7" s="88"/>
      <c r="F7" s="87"/>
      <c r="G7" s="88"/>
      <c r="I7" s="94">
        <f>'7波及推計'!T7</f>
        <v>0</v>
      </c>
      <c r="J7" s="95">
        <f>'7波及推計'!V7</f>
        <v>-73.737979211394403</v>
      </c>
      <c r="K7" s="104">
        <f>+I7+J7</f>
        <v>-73.737979211394403</v>
      </c>
      <c r="L7" s="100">
        <f>'7波及推計'!Y7</f>
        <v>-414.02797051013664</v>
      </c>
      <c r="M7" s="98">
        <f>SUM(I7:J7,L7)</f>
        <v>-487.76594972153106</v>
      </c>
      <c r="N7" s="106">
        <f>'7波及推計'!AC7</f>
        <v>-239.213908474248</v>
      </c>
      <c r="O7" s="106">
        <f>'7波及推計'!AF7</f>
        <v>-117.8033041715327</v>
      </c>
      <c r="P7" s="93"/>
    </row>
    <row r="8" spans="1:16" ht="15" customHeight="1" x14ac:dyDescent="0.2">
      <c r="A8" s="261">
        <v>2</v>
      </c>
      <c r="B8" s="184" t="s">
        <v>228</v>
      </c>
      <c r="C8" s="167" t="s">
        <v>229</v>
      </c>
      <c r="D8" s="87"/>
      <c r="E8" s="88"/>
      <c r="F8" s="87"/>
      <c r="G8" s="88"/>
      <c r="I8" s="96">
        <f>'7波及推計'!T8</f>
        <v>0</v>
      </c>
      <c r="J8" s="97">
        <f>'7波及推計'!V8</f>
        <v>-1.0981245607089183</v>
      </c>
      <c r="K8" s="105">
        <f t="shared" ref="K8:K50" si="0">+I8+J8</f>
        <v>-1.0981245607089183</v>
      </c>
      <c r="L8" s="101">
        <f>'7波及推計'!Y8</f>
        <v>-4.4801873862031556</v>
      </c>
      <c r="M8" s="99">
        <f t="shared" ref="M8:M50" si="1">SUM(I8:J8,L8)</f>
        <v>-5.5783119469120734</v>
      </c>
      <c r="N8" s="107">
        <f>'7波及推計'!AC8</f>
        <v>-3.8025727459505063</v>
      </c>
      <c r="O8" s="107">
        <f>'7波及推計'!AF8</f>
        <v>-1.7265247095322027</v>
      </c>
    </row>
    <row r="9" spans="1:16" ht="15" customHeight="1" x14ac:dyDescent="0.2">
      <c r="A9" s="261">
        <v>3</v>
      </c>
      <c r="B9" s="184" t="s">
        <v>230</v>
      </c>
      <c r="C9" s="167" t="s">
        <v>231</v>
      </c>
      <c r="D9" s="87"/>
      <c r="E9" s="88"/>
      <c r="F9" s="87"/>
      <c r="G9" s="88"/>
      <c r="I9" s="96">
        <f>'7波及推計'!T9</f>
        <v>0</v>
      </c>
      <c r="J9" s="97">
        <f>'7波及推計'!V9</f>
        <v>-0.3609939353179909</v>
      </c>
      <c r="K9" s="105">
        <f t="shared" si="0"/>
        <v>-0.3609939353179909</v>
      </c>
      <c r="L9" s="101">
        <f>'7波及推計'!Y9</f>
        <v>-31.944814151089261</v>
      </c>
      <c r="M9" s="99">
        <f t="shared" si="1"/>
        <v>-32.305808086407254</v>
      </c>
      <c r="N9" s="107">
        <f>'7波及推計'!AC9</f>
        <v>-14.403502433031871</v>
      </c>
      <c r="O9" s="107">
        <f>'7波及推計'!AF9</f>
        <v>-3.35175326109451</v>
      </c>
    </row>
    <row r="10" spans="1:16" ht="15" customHeight="1" x14ac:dyDescent="0.2">
      <c r="A10" s="261">
        <v>4</v>
      </c>
      <c r="B10" s="184" t="s">
        <v>40</v>
      </c>
      <c r="C10" s="167" t="s">
        <v>93</v>
      </c>
      <c r="D10" s="87"/>
      <c r="E10" s="88"/>
      <c r="F10" s="87"/>
      <c r="G10" s="88"/>
      <c r="I10" s="96">
        <f>'7波及推計'!T10</f>
        <v>0</v>
      </c>
      <c r="J10" s="97">
        <f>'7波及推計'!V10</f>
        <v>-20.514465045319795</v>
      </c>
      <c r="K10" s="105">
        <f t="shared" si="0"/>
        <v>-20.514465045319795</v>
      </c>
      <c r="L10" s="101">
        <f>'7波及推計'!Y10</f>
        <v>-5.5023340865297445</v>
      </c>
      <c r="M10" s="99">
        <f t="shared" si="1"/>
        <v>-26.016799131849538</v>
      </c>
      <c r="N10" s="107">
        <f>'7波及推計'!AC10</f>
        <v>-12.832836332708561</v>
      </c>
      <c r="O10" s="107">
        <f>'7波及推計'!AF10</f>
        <v>-1.4329303892027672</v>
      </c>
    </row>
    <row r="11" spans="1:16" ht="15" customHeight="1" x14ac:dyDescent="0.2">
      <c r="A11" s="261">
        <v>5</v>
      </c>
      <c r="B11" s="184" t="s">
        <v>41</v>
      </c>
      <c r="C11" s="167" t="s">
        <v>94</v>
      </c>
      <c r="D11" s="87"/>
      <c r="E11" s="88"/>
      <c r="F11" s="87"/>
      <c r="G11" s="88"/>
      <c r="I11" s="96">
        <f>'7波及推計'!T11</f>
        <v>0</v>
      </c>
      <c r="J11" s="97">
        <f>'7波及推計'!V11</f>
        <v>-16.135647876518473</v>
      </c>
      <c r="K11" s="105">
        <f t="shared" si="0"/>
        <v>-16.135647876518473</v>
      </c>
      <c r="L11" s="101">
        <f>'7波及推計'!Y11</f>
        <v>-2040.3605427349139</v>
      </c>
      <c r="M11" s="99">
        <f t="shared" si="1"/>
        <v>-2056.4961906114322</v>
      </c>
      <c r="N11" s="107">
        <f>'7波及推計'!AC11</f>
        <v>-766.74129679852911</v>
      </c>
      <c r="O11" s="107">
        <f>'7波及推計'!AF11</f>
        <v>-73.796248549233553</v>
      </c>
    </row>
    <row r="12" spans="1:16" ht="15" customHeight="1" x14ac:dyDescent="0.2">
      <c r="A12" s="261">
        <v>6</v>
      </c>
      <c r="B12" s="184" t="s">
        <v>42</v>
      </c>
      <c r="C12" s="167" t="s">
        <v>95</v>
      </c>
      <c r="D12" s="87"/>
      <c r="E12" s="88"/>
      <c r="F12" s="87"/>
      <c r="G12" s="88"/>
      <c r="I12" s="96">
        <f>'7波及推計'!T12</f>
        <v>0</v>
      </c>
      <c r="J12" s="97">
        <f>'7波及推計'!V12</f>
        <v>-143.97450403591751</v>
      </c>
      <c r="K12" s="105">
        <f t="shared" si="0"/>
        <v>-143.97450403591751</v>
      </c>
      <c r="L12" s="101">
        <f>'7波及推計'!Y12</f>
        <v>-112.1544491022526</v>
      </c>
      <c r="M12" s="99">
        <f t="shared" si="1"/>
        <v>-256.12895313817012</v>
      </c>
      <c r="N12" s="107">
        <f>'7波及推計'!AC12</f>
        <v>-103.25967359563094</v>
      </c>
      <c r="O12" s="107">
        <f>'7波及推計'!AF12</f>
        <v>0</v>
      </c>
    </row>
    <row r="13" spans="1:16" ht="15" customHeight="1" x14ac:dyDescent="0.2">
      <c r="A13" s="261">
        <v>7</v>
      </c>
      <c r="B13" s="184" t="s">
        <v>43</v>
      </c>
      <c r="C13" s="167" t="s">
        <v>96</v>
      </c>
      <c r="D13" s="87"/>
      <c r="E13" s="88"/>
      <c r="F13" s="87"/>
      <c r="G13" s="88"/>
      <c r="I13" s="96">
        <f>'7波及推計'!T13</f>
        <v>0</v>
      </c>
      <c r="J13" s="97">
        <f>'7波及推計'!V13</f>
        <v>-432.50715098984517</v>
      </c>
      <c r="K13" s="105">
        <f t="shared" si="0"/>
        <v>-432.50715098984517</v>
      </c>
      <c r="L13" s="101">
        <f>'7波及推計'!Y13</f>
        <v>-114.1587575227621</v>
      </c>
      <c r="M13" s="99">
        <f t="shared" si="1"/>
        <v>-546.6659085126073</v>
      </c>
      <c r="N13" s="107">
        <f>'7波及推計'!AC13</f>
        <v>-200.10888806729108</v>
      </c>
      <c r="O13" s="107">
        <f>'7波及推計'!AF13</f>
        <v>-29.18708136554277</v>
      </c>
    </row>
    <row r="14" spans="1:16" ht="15" customHeight="1" x14ac:dyDescent="0.2">
      <c r="A14" s="261">
        <v>8</v>
      </c>
      <c r="B14" s="184" t="s">
        <v>44</v>
      </c>
      <c r="C14" s="167" t="s">
        <v>97</v>
      </c>
      <c r="D14" s="87"/>
      <c r="E14" s="88"/>
      <c r="F14" s="87"/>
      <c r="G14" s="88"/>
      <c r="I14" s="96">
        <f>'7波及推計'!T14</f>
        <v>0</v>
      </c>
      <c r="J14" s="97">
        <f>'7波及推計'!V14</f>
        <v>-1019.0754422555923</v>
      </c>
      <c r="K14" s="105">
        <f t="shared" si="0"/>
        <v>-1019.0754422555923</v>
      </c>
      <c r="L14" s="101">
        <f>'7波及推計'!Y14</f>
        <v>-145.83544916242664</v>
      </c>
      <c r="M14" s="99">
        <f t="shared" si="1"/>
        <v>-1164.910891418019</v>
      </c>
      <c r="N14" s="107">
        <f>'7波及推計'!AC14</f>
        <v>-388.65405246511597</v>
      </c>
      <c r="O14" s="107">
        <f>'7波及推計'!AF14</f>
        <v>-16.15479406714914</v>
      </c>
    </row>
    <row r="15" spans="1:16" ht="15" customHeight="1" x14ac:dyDescent="0.2">
      <c r="A15" s="261">
        <v>9</v>
      </c>
      <c r="B15" s="184" t="s">
        <v>45</v>
      </c>
      <c r="C15" s="167" t="s">
        <v>98</v>
      </c>
      <c r="D15" s="87"/>
      <c r="E15" s="88"/>
      <c r="F15" s="87"/>
      <c r="G15" s="88"/>
      <c r="I15" s="96">
        <f>'7波及推計'!T15</f>
        <v>0</v>
      </c>
      <c r="J15" s="97">
        <f>'7波及推計'!V15</f>
        <v>-1179.7774937974034</v>
      </c>
      <c r="K15" s="105">
        <f t="shared" si="0"/>
        <v>-1179.7774937974034</v>
      </c>
      <c r="L15" s="101">
        <f>'7波及推計'!Y15</f>
        <v>-660.3017509140451</v>
      </c>
      <c r="M15" s="99">
        <f t="shared" si="1"/>
        <v>-1840.0792447114486</v>
      </c>
      <c r="N15" s="107">
        <f>'7波及推計'!AC15</f>
        <v>-564.35993613200378</v>
      </c>
      <c r="O15" s="107">
        <f>'7波及推計'!AF15</f>
        <v>-1.8581118142518385</v>
      </c>
    </row>
    <row r="16" spans="1:16" ht="15" customHeight="1" x14ac:dyDescent="0.2">
      <c r="A16" s="261">
        <v>10</v>
      </c>
      <c r="B16" s="184" t="s">
        <v>46</v>
      </c>
      <c r="C16" s="167" t="s">
        <v>232</v>
      </c>
      <c r="D16" s="87"/>
      <c r="E16" s="88"/>
      <c r="F16" s="87"/>
      <c r="G16" s="88"/>
      <c r="I16" s="96">
        <f>'7波及推計'!T16</f>
        <v>0</v>
      </c>
      <c r="J16" s="97">
        <f>'7波及推計'!V16</f>
        <v>-6765.0088569604086</v>
      </c>
      <c r="K16" s="105">
        <f t="shared" si="0"/>
        <v>-6765.0088569604086</v>
      </c>
      <c r="L16" s="101">
        <f>'7波及推計'!Y16</f>
        <v>-163.61298249821053</v>
      </c>
      <c r="M16" s="99">
        <f t="shared" si="1"/>
        <v>-6928.6218394586194</v>
      </c>
      <c r="N16" s="107">
        <f>'7波及推計'!AC16</f>
        <v>-2478.8687507097698</v>
      </c>
      <c r="O16" s="107">
        <f>'7波及推計'!AF16</f>
        <v>-329.26506669412476</v>
      </c>
    </row>
    <row r="17" spans="1:15" ht="15" customHeight="1" x14ac:dyDescent="0.2">
      <c r="A17" s="261">
        <v>11</v>
      </c>
      <c r="B17" s="184" t="s">
        <v>233</v>
      </c>
      <c r="C17" s="167" t="s">
        <v>234</v>
      </c>
      <c r="D17" s="87"/>
      <c r="E17" s="88"/>
      <c r="F17" s="87"/>
      <c r="G17" s="88"/>
      <c r="I17" s="96">
        <f>'7波及推計'!T17</f>
        <v>0</v>
      </c>
      <c r="J17" s="97">
        <f>'7波及推計'!V17</f>
        <v>-3278.2386806700788</v>
      </c>
      <c r="K17" s="105">
        <f t="shared" si="0"/>
        <v>-3278.2386806700788</v>
      </c>
      <c r="L17" s="101">
        <f>'7波及推計'!Y17</f>
        <v>-81.600729551948177</v>
      </c>
      <c r="M17" s="99">
        <f t="shared" si="1"/>
        <v>-3359.8394102220268</v>
      </c>
      <c r="N17" s="107">
        <f>'7波及推計'!AC17</f>
        <v>-1575.4163020493979</v>
      </c>
      <c r="O17" s="107">
        <f>'7波及推計'!AF17</f>
        <v>0</v>
      </c>
    </row>
    <row r="18" spans="1:15" ht="15" customHeight="1" x14ac:dyDescent="0.2">
      <c r="A18" s="261">
        <v>12</v>
      </c>
      <c r="B18" s="184" t="s">
        <v>235</v>
      </c>
      <c r="C18" s="167" t="s">
        <v>236</v>
      </c>
      <c r="D18" s="87"/>
      <c r="E18" s="88"/>
      <c r="F18" s="87"/>
      <c r="G18" s="88"/>
      <c r="I18" s="96">
        <f>'7波及推計'!T18</f>
        <v>0</v>
      </c>
      <c r="J18" s="97">
        <f>'7波及推計'!V18</f>
        <v>-7.7724833199141292</v>
      </c>
      <c r="K18" s="105">
        <f t="shared" si="0"/>
        <v>-7.7724833199141292</v>
      </c>
      <c r="L18" s="101">
        <f>'7波及推計'!Y18</f>
        <v>-1.0062890911047304</v>
      </c>
      <c r="M18" s="99">
        <f t="shared" si="1"/>
        <v>-8.7787724110188599</v>
      </c>
      <c r="N18" s="107">
        <f>'7波及推計'!AC18</f>
        <v>-4.1784623734510937</v>
      </c>
      <c r="O18" s="107">
        <f>'7波及推計'!AF18</f>
        <v>-0.68262872309361589</v>
      </c>
    </row>
    <row r="19" spans="1:15" ht="15" customHeight="1" x14ac:dyDescent="0.2">
      <c r="A19" s="261">
        <v>13</v>
      </c>
      <c r="B19" s="184" t="s">
        <v>47</v>
      </c>
      <c r="C19" s="167" t="s">
        <v>237</v>
      </c>
      <c r="D19" s="87"/>
      <c r="E19" s="88"/>
      <c r="F19" s="87"/>
      <c r="G19" s="88"/>
      <c r="I19" s="96">
        <f>'7波及推計'!T19</f>
        <v>0</v>
      </c>
      <c r="J19" s="97">
        <f>'7波及推計'!V19</f>
        <v>-825.51408716930962</v>
      </c>
      <c r="K19" s="105">
        <f t="shared" si="0"/>
        <v>-825.51408716930962</v>
      </c>
      <c r="L19" s="101">
        <f>'7波及推計'!Y19</f>
        <v>-17.175551993431675</v>
      </c>
      <c r="M19" s="99">
        <f t="shared" si="1"/>
        <v>-842.68963916274129</v>
      </c>
      <c r="N19" s="107">
        <f>'7波及推計'!AC19</f>
        <v>-420.35986601606862</v>
      </c>
      <c r="O19" s="107">
        <f>'7波及推計'!AF19</f>
        <v>-37.562680181784252</v>
      </c>
    </row>
    <row r="20" spans="1:15" ht="15" customHeight="1" x14ac:dyDescent="0.2">
      <c r="A20" s="261">
        <v>14</v>
      </c>
      <c r="B20" s="184" t="s">
        <v>48</v>
      </c>
      <c r="C20" s="167" t="s">
        <v>99</v>
      </c>
      <c r="D20" s="87"/>
      <c r="E20" s="88"/>
      <c r="F20" s="87"/>
      <c r="G20" s="88"/>
      <c r="I20" s="96">
        <f>'7波及推計'!T20</f>
        <v>0</v>
      </c>
      <c r="J20" s="97">
        <f>'7波及推計'!V20</f>
        <v>-16172.966014658918</v>
      </c>
      <c r="K20" s="105">
        <f t="shared" si="0"/>
        <v>-16172.966014658918</v>
      </c>
      <c r="L20" s="101">
        <f>'7波及推計'!Y20</f>
        <v>-78.483756323078325</v>
      </c>
      <c r="M20" s="99">
        <f t="shared" si="1"/>
        <v>-16251.449770981995</v>
      </c>
      <c r="N20" s="107">
        <f>'7波及推計'!AC20</f>
        <v>-4435.3698964800569</v>
      </c>
      <c r="O20" s="107">
        <f>'7波及推計'!AF20</f>
        <v>-165.22751027583163</v>
      </c>
    </row>
    <row r="21" spans="1:15" ht="15" customHeight="1" x14ac:dyDescent="0.2">
      <c r="A21" s="261">
        <v>15</v>
      </c>
      <c r="B21" s="184" t="s">
        <v>49</v>
      </c>
      <c r="C21" s="167" t="s">
        <v>100</v>
      </c>
      <c r="D21" s="87"/>
      <c r="E21" s="88"/>
      <c r="F21" s="87"/>
      <c r="G21" s="88"/>
      <c r="I21" s="96">
        <f>'7波及推計'!T21</f>
        <v>0</v>
      </c>
      <c r="J21" s="97">
        <f>'7波及推計'!V21</f>
        <v>-3108.3698351255443</v>
      </c>
      <c r="K21" s="105">
        <f t="shared" si="0"/>
        <v>-3108.3698351255443</v>
      </c>
      <c r="L21" s="101">
        <f>'7波及推計'!Y21</f>
        <v>-27.958548161991185</v>
      </c>
      <c r="M21" s="99">
        <f t="shared" si="1"/>
        <v>-3136.3283832875354</v>
      </c>
      <c r="N21" s="107">
        <f>'7波及推計'!AC21</f>
        <v>-509.62365945277645</v>
      </c>
      <c r="O21" s="107">
        <f>'7波及推計'!AF21</f>
        <v>-45.071375604550163</v>
      </c>
    </row>
    <row r="22" spans="1:15" ht="15" customHeight="1" x14ac:dyDescent="0.2">
      <c r="A22" s="261">
        <v>16</v>
      </c>
      <c r="B22" s="184" t="s">
        <v>50</v>
      </c>
      <c r="C22" s="167" t="s">
        <v>101</v>
      </c>
      <c r="D22" s="87"/>
      <c r="E22" s="88"/>
      <c r="F22" s="87"/>
      <c r="G22" s="88"/>
      <c r="I22" s="96">
        <f>'7波及推計'!T22</f>
        <v>0</v>
      </c>
      <c r="J22" s="97">
        <f>'7波及推計'!V22</f>
        <v>-2855.4695792815414</v>
      </c>
      <c r="K22" s="105">
        <f t="shared" si="0"/>
        <v>-2855.4695792815414</v>
      </c>
      <c r="L22" s="101">
        <f>'7波及推計'!Y22</f>
        <v>-114.68424059595543</v>
      </c>
      <c r="M22" s="99">
        <f t="shared" si="1"/>
        <v>-2970.153819877497</v>
      </c>
      <c r="N22" s="107">
        <f>'7波及推計'!AC22</f>
        <v>-1266.0656322997934</v>
      </c>
      <c r="O22" s="107">
        <f>'7波及推計'!AF22</f>
        <v>-215.30527749386661</v>
      </c>
    </row>
    <row r="23" spans="1:15" ht="15" customHeight="1" x14ac:dyDescent="0.2">
      <c r="A23" s="261">
        <v>17</v>
      </c>
      <c r="B23" s="184" t="s">
        <v>51</v>
      </c>
      <c r="C23" s="167" t="s">
        <v>1</v>
      </c>
      <c r="D23" s="87"/>
      <c r="E23" s="88"/>
      <c r="F23" s="87"/>
      <c r="G23" s="88"/>
      <c r="I23" s="96">
        <f>'7波及推計'!T23</f>
        <v>0</v>
      </c>
      <c r="J23" s="97">
        <f>'7波及推計'!V23</f>
        <v>-935.23282097324147</v>
      </c>
      <c r="K23" s="105">
        <f t="shared" si="0"/>
        <v>-935.23282097324147</v>
      </c>
      <c r="L23" s="101">
        <f>'7波及推計'!Y23</f>
        <v>-15.480234922034068</v>
      </c>
      <c r="M23" s="99">
        <f t="shared" si="1"/>
        <v>-950.71305589527549</v>
      </c>
      <c r="N23" s="107">
        <f>'7波及推計'!AC23</f>
        <v>-407.65248182053421</v>
      </c>
      <c r="O23" s="107">
        <f>'7波及推計'!AF23</f>
        <v>-33.928412021707402</v>
      </c>
    </row>
    <row r="24" spans="1:15" ht="15" customHeight="1" x14ac:dyDescent="0.2">
      <c r="A24" s="261">
        <v>18</v>
      </c>
      <c r="B24" s="184" t="s">
        <v>52</v>
      </c>
      <c r="C24" s="167" t="s">
        <v>2</v>
      </c>
      <c r="D24" s="87"/>
      <c r="E24" s="88"/>
      <c r="F24" s="87"/>
      <c r="G24" s="88"/>
      <c r="I24" s="96">
        <f>'7波及推計'!T24</f>
        <v>0</v>
      </c>
      <c r="J24" s="97">
        <f>'7波及推計'!V24</f>
        <v>-240.70124949662741</v>
      </c>
      <c r="K24" s="105">
        <f t="shared" si="0"/>
        <v>-240.70124949662741</v>
      </c>
      <c r="L24" s="101">
        <f>'7波及推計'!Y24</f>
        <v>-19.703584227055202</v>
      </c>
      <c r="M24" s="99">
        <f t="shared" si="1"/>
        <v>-260.4048337236826</v>
      </c>
      <c r="N24" s="107">
        <f>'7波及推計'!AC24</f>
        <v>-122.65356441727803</v>
      </c>
      <c r="O24" s="107">
        <f>'7波及推計'!AF24</f>
        <v>-11.125047319570276</v>
      </c>
    </row>
    <row r="25" spans="1:15" ht="15" customHeight="1" x14ac:dyDescent="0.2">
      <c r="A25" s="261">
        <v>19</v>
      </c>
      <c r="B25" s="184" t="s">
        <v>53</v>
      </c>
      <c r="C25" s="167" t="s">
        <v>3</v>
      </c>
      <c r="D25" s="87"/>
      <c r="E25" s="88"/>
      <c r="F25" s="87"/>
      <c r="G25" s="88"/>
      <c r="I25" s="96">
        <f>'7波及推計'!T25</f>
        <v>0</v>
      </c>
      <c r="J25" s="97">
        <f>'7波及推計'!V25</f>
        <v>-109.80466492908435</v>
      </c>
      <c r="K25" s="105">
        <f t="shared" si="0"/>
        <v>-109.80466492908435</v>
      </c>
      <c r="L25" s="101">
        <f>'7波及推計'!Y25</f>
        <v>-27.074046280631869</v>
      </c>
      <c r="M25" s="99">
        <f t="shared" si="1"/>
        <v>-136.87871120971622</v>
      </c>
      <c r="N25" s="107">
        <f>'7波及推計'!AC25</f>
        <v>-51.279240293308291</v>
      </c>
      <c r="O25" s="107">
        <f>'7波及推計'!AF25</f>
        <v>-2.0832776228911323</v>
      </c>
    </row>
    <row r="26" spans="1:15" ht="15" customHeight="1" x14ac:dyDescent="0.2">
      <c r="A26" s="261">
        <v>20</v>
      </c>
      <c r="B26" s="184" t="s">
        <v>54</v>
      </c>
      <c r="C26" s="167" t="s">
        <v>102</v>
      </c>
      <c r="D26" s="87"/>
      <c r="E26" s="88"/>
      <c r="F26" s="87"/>
      <c r="G26" s="88"/>
      <c r="I26" s="96">
        <f>'7波及推計'!T26</f>
        <v>0</v>
      </c>
      <c r="J26" s="97">
        <f>'7波及推計'!V26</f>
        <v>-1783.7109950940151</v>
      </c>
      <c r="K26" s="105">
        <f t="shared" si="0"/>
        <v>-1783.7109950940151</v>
      </c>
      <c r="L26" s="101">
        <f>'7波及推計'!Y26</f>
        <v>-35.71784453951782</v>
      </c>
      <c r="M26" s="99">
        <f t="shared" si="1"/>
        <v>-1819.4288396335328</v>
      </c>
      <c r="N26" s="107">
        <f>'7波及推計'!AC26</f>
        <v>-716.18530601653583</v>
      </c>
      <c r="O26" s="107">
        <f>'7波及推計'!AF26</f>
        <v>-52.288778206985548</v>
      </c>
    </row>
    <row r="27" spans="1:15" ht="15" customHeight="1" x14ac:dyDescent="0.2">
      <c r="A27" s="261">
        <v>21</v>
      </c>
      <c r="B27" s="184" t="s">
        <v>55</v>
      </c>
      <c r="C27" s="167" t="s">
        <v>103</v>
      </c>
      <c r="D27" s="87"/>
      <c r="E27" s="88"/>
      <c r="F27" s="87"/>
      <c r="G27" s="88"/>
      <c r="I27" s="96">
        <f>'7波及推計'!T27</f>
        <v>0</v>
      </c>
      <c r="J27" s="97">
        <f>'7波及推計'!V27</f>
        <v>-5197.8047981703485</v>
      </c>
      <c r="K27" s="105">
        <f t="shared" si="0"/>
        <v>-5197.8047981703485</v>
      </c>
      <c r="L27" s="101">
        <f>'7波及推計'!Y27</f>
        <v>-228.24385797804916</v>
      </c>
      <c r="M27" s="99">
        <f t="shared" si="1"/>
        <v>-5426.0486561483976</v>
      </c>
      <c r="N27" s="107">
        <f>'7波及推計'!AC27</f>
        <v>-1958.4167912089067</v>
      </c>
      <c r="O27" s="107">
        <f>'7波及推計'!AF27</f>
        <v>-153.40794640098861</v>
      </c>
    </row>
    <row r="28" spans="1:15" ht="15" customHeight="1" x14ac:dyDescent="0.2">
      <c r="A28" s="261">
        <v>22</v>
      </c>
      <c r="B28" s="184" t="s">
        <v>56</v>
      </c>
      <c r="C28" s="167" t="s">
        <v>126</v>
      </c>
      <c r="D28" s="87"/>
      <c r="E28" s="88"/>
      <c r="F28" s="87"/>
      <c r="G28" s="88"/>
      <c r="I28" s="96">
        <f>'7波及推計'!T28</f>
        <v>0</v>
      </c>
      <c r="J28" s="97">
        <f>'7波及推計'!V28</f>
        <v>-177.56804787951921</v>
      </c>
      <c r="K28" s="105">
        <f t="shared" si="0"/>
        <v>-177.56804787951921</v>
      </c>
      <c r="L28" s="101">
        <f>'7波及推計'!Y28</f>
        <v>-40.571890012348014</v>
      </c>
      <c r="M28" s="99">
        <f t="shared" si="1"/>
        <v>-218.13993789186722</v>
      </c>
      <c r="N28" s="107">
        <f>'7波及推計'!AC28</f>
        <v>-77.777044267628966</v>
      </c>
      <c r="O28" s="107">
        <f>'7波及推計'!AF28</f>
        <v>-5.7723658082195186</v>
      </c>
    </row>
    <row r="29" spans="1:15" ht="15" customHeight="1" x14ac:dyDescent="0.2">
      <c r="A29" s="261">
        <v>23</v>
      </c>
      <c r="B29" s="184" t="s">
        <v>57</v>
      </c>
      <c r="C29" s="167" t="s">
        <v>238</v>
      </c>
      <c r="D29" s="87">
        <v>-600000</v>
      </c>
      <c r="E29" s="88"/>
      <c r="F29" s="87"/>
      <c r="G29" s="88"/>
      <c r="I29" s="96">
        <f>'7波及推計'!T29</f>
        <v>-335892.39682801068</v>
      </c>
      <c r="J29" s="97">
        <f>'7波及推計'!V29</f>
        <v>-137543.39767657261</v>
      </c>
      <c r="K29" s="105">
        <f t="shared" si="0"/>
        <v>-473435.79450458329</v>
      </c>
      <c r="L29" s="101">
        <f>'7波及推計'!Y29</f>
        <v>-1427.6216113826781</v>
      </c>
      <c r="M29" s="99">
        <f t="shared" si="1"/>
        <v>-474863.41611596599</v>
      </c>
      <c r="N29" s="107">
        <f>'7波及推計'!AC29</f>
        <v>-108975.04302126198</v>
      </c>
      <c r="O29" s="107">
        <f>'7波及推計'!AF29</f>
        <v>-8059.7230236740706</v>
      </c>
    </row>
    <row r="30" spans="1:15" ht="15" customHeight="1" x14ac:dyDescent="0.2">
      <c r="A30" s="261">
        <v>24</v>
      </c>
      <c r="B30" s="184" t="s">
        <v>239</v>
      </c>
      <c r="C30" s="167" t="s">
        <v>240</v>
      </c>
      <c r="D30" s="87"/>
      <c r="E30" s="88"/>
      <c r="F30" s="87"/>
      <c r="G30" s="88"/>
      <c r="I30" s="96">
        <f>'7波及推計'!T30</f>
        <v>0</v>
      </c>
      <c r="J30" s="97">
        <f>'7波及推計'!V30</f>
        <v>-18.199150857720202</v>
      </c>
      <c r="K30" s="105">
        <f t="shared" si="0"/>
        <v>-18.199150857720202</v>
      </c>
      <c r="L30" s="101">
        <f>'7波及推計'!Y30</f>
        <v>-3.4414552047358504</v>
      </c>
      <c r="M30" s="99">
        <f t="shared" si="1"/>
        <v>-21.640606062456051</v>
      </c>
      <c r="N30" s="107">
        <f>'7波及推計'!AC30</f>
        <v>-9.5022808132499463</v>
      </c>
      <c r="O30" s="107">
        <f>'7波及推計'!AF30</f>
        <v>-0.56874915960763706</v>
      </c>
    </row>
    <row r="31" spans="1:15" ht="15" customHeight="1" x14ac:dyDescent="0.2">
      <c r="A31" s="261">
        <v>25</v>
      </c>
      <c r="B31" s="184" t="s">
        <v>241</v>
      </c>
      <c r="C31" s="167" t="s">
        <v>242</v>
      </c>
      <c r="D31" s="87"/>
      <c r="E31" s="88"/>
      <c r="F31" s="87"/>
      <c r="G31" s="88"/>
      <c r="I31" s="96">
        <f>'7波及推計'!T31</f>
        <v>0</v>
      </c>
      <c r="J31" s="97">
        <f>'7波及推計'!V31</f>
        <v>-106.24494117987908</v>
      </c>
      <c r="K31" s="105">
        <f t="shared" si="0"/>
        <v>-106.24494117987908</v>
      </c>
      <c r="L31" s="101">
        <f>'7波及推計'!Y31</f>
        <v>-41.310300523337624</v>
      </c>
      <c r="M31" s="99">
        <f t="shared" si="1"/>
        <v>-147.55524170321669</v>
      </c>
      <c r="N31" s="107">
        <f>'7波及推計'!AC31</f>
        <v>-48.329396858558567</v>
      </c>
      <c r="O31" s="107">
        <f>'7波及推計'!AF31</f>
        <v>-4.1610711322971543</v>
      </c>
    </row>
    <row r="32" spans="1:15" ht="15" customHeight="1" x14ac:dyDescent="0.2">
      <c r="A32" s="261">
        <v>26</v>
      </c>
      <c r="B32" s="184" t="s">
        <v>58</v>
      </c>
      <c r="C32" s="167" t="s">
        <v>4</v>
      </c>
      <c r="D32" s="87"/>
      <c r="E32" s="88"/>
      <c r="F32" s="87"/>
      <c r="G32" s="88"/>
      <c r="I32" s="96">
        <f>'7波及推計'!T32</f>
        <v>0</v>
      </c>
      <c r="J32" s="97">
        <f>'7波及推計'!V32</f>
        <v>-563.52065967299131</v>
      </c>
      <c r="K32" s="105">
        <f t="shared" si="0"/>
        <v>-563.52065967299131</v>
      </c>
      <c r="L32" s="101">
        <f>'7波及推計'!Y32</f>
        <v>-303.22400985907751</v>
      </c>
      <c r="M32" s="99">
        <f t="shared" si="1"/>
        <v>-866.74466953206888</v>
      </c>
      <c r="N32" s="107">
        <f>'7波及推計'!AC32</f>
        <v>-396.11512163292059</v>
      </c>
      <c r="O32" s="107">
        <f>'7波及推計'!AF32</f>
        <v>-53.845443280716047</v>
      </c>
    </row>
    <row r="33" spans="1:15" ht="15" customHeight="1" x14ac:dyDescent="0.2">
      <c r="A33" s="261">
        <v>27</v>
      </c>
      <c r="B33" s="184" t="s">
        <v>59</v>
      </c>
      <c r="C33" s="167" t="s">
        <v>104</v>
      </c>
      <c r="D33" s="88"/>
      <c r="E33" s="88"/>
      <c r="F33" s="87"/>
      <c r="G33" s="88"/>
      <c r="I33" s="96">
        <f>'7波及推計'!T33</f>
        <v>0</v>
      </c>
      <c r="J33" s="97">
        <f>'7波及推計'!V33</f>
        <v>-95.611450762988241</v>
      </c>
      <c r="K33" s="105">
        <f t="shared" si="0"/>
        <v>-95.611450762988241</v>
      </c>
      <c r="L33" s="101">
        <f>'7波及推計'!Y33</f>
        <v>-31.767306892859846</v>
      </c>
      <c r="M33" s="99">
        <f t="shared" si="1"/>
        <v>-127.37875765584809</v>
      </c>
      <c r="N33" s="107">
        <f>'7波及推計'!AC33</f>
        <v>-59.791560697538713</v>
      </c>
      <c r="O33" s="107">
        <f>'7波及推計'!AF33</f>
        <v>-11.57194795180853</v>
      </c>
    </row>
    <row r="34" spans="1:15" ht="15" customHeight="1" x14ac:dyDescent="0.2">
      <c r="A34" s="261">
        <v>28</v>
      </c>
      <c r="B34" s="184" t="s">
        <v>60</v>
      </c>
      <c r="C34" s="167" t="s">
        <v>243</v>
      </c>
      <c r="D34" s="87"/>
      <c r="E34" s="88"/>
      <c r="F34" s="87"/>
      <c r="G34" s="88"/>
      <c r="I34" s="96">
        <f>'7波及推計'!T34</f>
        <v>0</v>
      </c>
      <c r="J34" s="97">
        <f>'7波及推計'!V34</f>
        <v>-3790.9583823101243</v>
      </c>
      <c r="K34" s="105">
        <f t="shared" si="0"/>
        <v>-3790.9583823101243</v>
      </c>
      <c r="L34" s="101">
        <f>'7波及推計'!Y34</f>
        <v>-923.67327077622986</v>
      </c>
      <c r="M34" s="99">
        <f t="shared" si="1"/>
        <v>-4714.6316530863542</v>
      </c>
      <c r="N34" s="107">
        <f>'7波及推計'!AC34</f>
        <v>-1668.1605123103686</v>
      </c>
      <c r="O34" s="107">
        <f>'7波及推計'!AF34</f>
        <v>-39.638579643631402</v>
      </c>
    </row>
    <row r="35" spans="1:15" ht="15" customHeight="1" x14ac:dyDescent="0.2">
      <c r="A35" s="261">
        <v>29</v>
      </c>
      <c r="B35" s="184" t="s">
        <v>61</v>
      </c>
      <c r="C35" s="167" t="s">
        <v>5</v>
      </c>
      <c r="D35" s="87"/>
      <c r="E35" s="88"/>
      <c r="F35" s="87"/>
      <c r="G35" s="88"/>
      <c r="I35" s="96">
        <f>'7波及推計'!T35</f>
        <v>0</v>
      </c>
      <c r="J35" s="97">
        <f>'7波及推計'!V35</f>
        <v>-409.63436653144328</v>
      </c>
      <c r="K35" s="105">
        <f t="shared" si="0"/>
        <v>-409.63436653144328</v>
      </c>
      <c r="L35" s="101">
        <f>'7波及推計'!Y35</f>
        <v>-504.24337795354086</v>
      </c>
      <c r="M35" s="99">
        <f t="shared" si="1"/>
        <v>-913.87774448498408</v>
      </c>
      <c r="N35" s="107">
        <f>'7波及推計'!AC35</f>
        <v>-425.76786290208804</v>
      </c>
      <c r="O35" s="107">
        <f>'7波及推計'!AF35</f>
        <v>-19.054320103952101</v>
      </c>
    </row>
    <row r="36" spans="1:15" ht="15" customHeight="1" x14ac:dyDescent="0.2">
      <c r="A36" s="261">
        <v>30</v>
      </c>
      <c r="B36" s="184" t="s">
        <v>62</v>
      </c>
      <c r="C36" s="167" t="s">
        <v>6</v>
      </c>
      <c r="D36" s="87"/>
      <c r="E36" s="88"/>
      <c r="F36" s="87"/>
      <c r="G36" s="88"/>
      <c r="I36" s="96">
        <f>'7波及推計'!T36</f>
        <v>0</v>
      </c>
      <c r="J36" s="97">
        <f>'7波及推計'!V36</f>
        <v>-268.94906497445857</v>
      </c>
      <c r="K36" s="105">
        <f t="shared" si="0"/>
        <v>-268.94906497445857</v>
      </c>
      <c r="L36" s="101">
        <f>'7波及推計'!Y36</f>
        <v>-251.56174866030281</v>
      </c>
      <c r="M36" s="99">
        <f t="shared" si="1"/>
        <v>-520.51081363476135</v>
      </c>
      <c r="N36" s="107">
        <f>'7波及推計'!AC36</f>
        <v>-340.87893853498372</v>
      </c>
      <c r="O36" s="107">
        <f>'7波及推計'!AF36</f>
        <v>-42.78131330098963</v>
      </c>
    </row>
    <row r="37" spans="1:15" ht="15" customHeight="1" x14ac:dyDescent="0.2">
      <c r="A37" s="261">
        <v>31</v>
      </c>
      <c r="B37" s="184" t="s">
        <v>63</v>
      </c>
      <c r="C37" s="167" t="s">
        <v>105</v>
      </c>
      <c r="D37" s="87"/>
      <c r="E37" s="88"/>
      <c r="F37" s="87"/>
      <c r="G37" s="88"/>
      <c r="I37" s="96">
        <f>'7波及推計'!T37</f>
        <v>-37280.462790681282</v>
      </c>
      <c r="J37" s="97">
        <f>'7波及推計'!V37</f>
        <v>-16605.044127391615</v>
      </c>
      <c r="K37" s="105">
        <f t="shared" si="0"/>
        <v>-53885.506918072897</v>
      </c>
      <c r="L37" s="101">
        <f>'7波及推計'!Y37</f>
        <v>-7958.0959170342167</v>
      </c>
      <c r="M37" s="99">
        <f t="shared" si="1"/>
        <v>-61843.602835107115</v>
      </c>
      <c r="N37" s="107">
        <f>'7波及推計'!AC37</f>
        <v>-43588.865255241966</v>
      </c>
      <c r="O37" s="107">
        <f>'7波及推計'!AF37</f>
        <v>-5916.3888614891694</v>
      </c>
    </row>
    <row r="38" spans="1:15" ht="15" customHeight="1" x14ac:dyDescent="0.2">
      <c r="A38" s="261">
        <v>32</v>
      </c>
      <c r="B38" s="184" t="s">
        <v>64</v>
      </c>
      <c r="C38" s="167" t="s">
        <v>7</v>
      </c>
      <c r="D38" s="87"/>
      <c r="E38" s="88"/>
      <c r="F38" s="87"/>
      <c r="G38" s="88"/>
      <c r="I38" s="96">
        <f>'7波及推計'!T38</f>
        <v>0</v>
      </c>
      <c r="J38" s="97">
        <f>'7波及推計'!V38</f>
        <v>-2917.272140778794</v>
      </c>
      <c r="K38" s="105">
        <f t="shared" si="0"/>
        <v>-2917.272140778794</v>
      </c>
      <c r="L38" s="101">
        <f>'7波及推計'!Y38</f>
        <v>-3947.9543227989352</v>
      </c>
      <c r="M38" s="99">
        <f t="shared" si="1"/>
        <v>-6865.2264635777292</v>
      </c>
      <c r="N38" s="107">
        <f>'7波及推計'!AC38</f>
        <v>-4639.2630654128143</v>
      </c>
      <c r="O38" s="107">
        <f>'7波及推計'!AF38</f>
        <v>-371.20594178480712</v>
      </c>
    </row>
    <row r="39" spans="1:15" ht="15" customHeight="1" x14ac:dyDescent="0.2">
      <c r="A39" s="261">
        <v>33</v>
      </c>
      <c r="B39" s="184" t="s">
        <v>65</v>
      </c>
      <c r="C39" s="167" t="s">
        <v>106</v>
      </c>
      <c r="D39" s="87"/>
      <c r="E39" s="88"/>
      <c r="F39" s="87"/>
      <c r="G39" s="88"/>
      <c r="I39" s="96">
        <f>'7波及推計'!T39</f>
        <v>0</v>
      </c>
      <c r="J39" s="97">
        <f>'7波及推計'!V39</f>
        <v>-2722.5483340367209</v>
      </c>
      <c r="K39" s="105">
        <f t="shared" si="0"/>
        <v>-2722.5483340367209</v>
      </c>
      <c r="L39" s="101">
        <f>'7波及推計'!Y39</f>
        <v>-13447.29605155963</v>
      </c>
      <c r="M39" s="99">
        <f t="shared" si="1"/>
        <v>-16169.844385596351</v>
      </c>
      <c r="N39" s="107">
        <f>'7波及推計'!AC39</f>
        <v>-13624.766978657461</v>
      </c>
      <c r="O39" s="107">
        <f>'7波及推計'!AF39</f>
        <v>-169.17425915544081</v>
      </c>
    </row>
    <row r="40" spans="1:15" ht="15" customHeight="1" x14ac:dyDescent="0.2">
      <c r="A40" s="261">
        <v>34</v>
      </c>
      <c r="B40" s="184" t="s">
        <v>66</v>
      </c>
      <c r="C40" s="167" t="s">
        <v>345</v>
      </c>
      <c r="D40" s="87"/>
      <c r="E40" s="88"/>
      <c r="F40" s="87"/>
      <c r="G40" s="88"/>
      <c r="I40" s="96">
        <f>'7波及推計'!T40</f>
        <v>-6908.2973748260683</v>
      </c>
      <c r="J40" s="97">
        <f>'7波及推計'!V40</f>
        <v>-9298.480112304982</v>
      </c>
      <c r="K40" s="105">
        <f t="shared" si="0"/>
        <v>-16206.77748713105</v>
      </c>
      <c r="L40" s="101">
        <f>'7波及推計'!Y40</f>
        <v>-2960.1594993345043</v>
      </c>
      <c r="M40" s="99">
        <f t="shared" si="1"/>
        <v>-19166.936986465553</v>
      </c>
      <c r="N40" s="107">
        <f>'7波及推計'!AC40</f>
        <v>-9756.2799224321425</v>
      </c>
      <c r="O40" s="107">
        <f>'7波及推計'!AF40</f>
        <v>-1284.5112268749615</v>
      </c>
    </row>
    <row r="41" spans="1:15" ht="15" customHeight="1" x14ac:dyDescent="0.2">
      <c r="A41" s="261">
        <v>35</v>
      </c>
      <c r="B41" s="184" t="s">
        <v>67</v>
      </c>
      <c r="C41" s="167" t="s">
        <v>108</v>
      </c>
      <c r="D41" s="87"/>
      <c r="E41" s="88"/>
      <c r="F41" s="87"/>
      <c r="G41" s="88"/>
      <c r="I41" s="96">
        <f>'7波及推計'!T41</f>
        <v>0</v>
      </c>
      <c r="J41" s="97">
        <f>'7波及推計'!V41</f>
        <v>-4502.7357754007244</v>
      </c>
      <c r="K41" s="105">
        <f t="shared" si="0"/>
        <v>-4502.7357754007244</v>
      </c>
      <c r="L41" s="101">
        <f>'7波及推計'!Y41</f>
        <v>-3170.7508739357386</v>
      </c>
      <c r="M41" s="99">
        <f t="shared" si="1"/>
        <v>-7673.4866493364625</v>
      </c>
      <c r="N41" s="107">
        <f>'7波及推計'!AC41</f>
        <v>-4097.7628081312769</v>
      </c>
      <c r="O41" s="107">
        <f>'7波及推計'!AF41</f>
        <v>-260.54920671397355</v>
      </c>
    </row>
    <row r="42" spans="1:15" ht="15" customHeight="1" x14ac:dyDescent="0.2">
      <c r="A42" s="261">
        <v>36</v>
      </c>
      <c r="B42" s="184" t="s">
        <v>68</v>
      </c>
      <c r="C42" s="167" t="s">
        <v>8</v>
      </c>
      <c r="D42" s="87"/>
      <c r="E42" s="88"/>
      <c r="F42" s="87"/>
      <c r="G42" s="88"/>
      <c r="I42" s="96">
        <f>'7波及推計'!T42</f>
        <v>0</v>
      </c>
      <c r="J42" s="97">
        <f>'7波及推計'!V42</f>
        <v>-261.50374413088963</v>
      </c>
      <c r="K42" s="105">
        <f t="shared" si="0"/>
        <v>-261.50374413088963</v>
      </c>
      <c r="L42" s="101">
        <f>'7波及推計'!Y42</f>
        <v>-306.93349782738534</v>
      </c>
      <c r="M42" s="99">
        <f t="shared" si="1"/>
        <v>-568.43724195827497</v>
      </c>
      <c r="N42" s="107">
        <f>'7波及推計'!AC42</f>
        <v>-408.93223984683652</v>
      </c>
      <c r="O42" s="107">
        <f>'7波及推計'!AF42</f>
        <v>-35.840979860052244</v>
      </c>
    </row>
    <row r="43" spans="1:15" ht="15" customHeight="1" x14ac:dyDescent="0.2">
      <c r="A43" s="261">
        <v>37</v>
      </c>
      <c r="B43" s="184" t="s">
        <v>69</v>
      </c>
      <c r="C43" s="167" t="s">
        <v>109</v>
      </c>
      <c r="D43" s="87"/>
      <c r="E43" s="88"/>
      <c r="F43" s="87"/>
      <c r="G43" s="88"/>
      <c r="I43" s="96">
        <f>'7波及推計'!T43</f>
        <v>0</v>
      </c>
      <c r="J43" s="97">
        <f>'7波及推計'!V43</f>
        <v>-123.08634150649181</v>
      </c>
      <c r="K43" s="105">
        <f t="shared" si="0"/>
        <v>-123.08634150649181</v>
      </c>
      <c r="L43" s="101">
        <f>'7波及推計'!Y43</f>
        <v>-1012.7827893591038</v>
      </c>
      <c r="M43" s="99">
        <f t="shared" si="1"/>
        <v>-1135.8691308655957</v>
      </c>
      <c r="N43" s="107">
        <f>'7波及推計'!AC43</f>
        <v>-781.40647533539959</v>
      </c>
      <c r="O43" s="107">
        <f>'7波及推計'!AF43</f>
        <v>-64.658452630820548</v>
      </c>
    </row>
    <row r="44" spans="1:15" ht="15" customHeight="1" x14ac:dyDescent="0.2">
      <c r="A44" s="261">
        <v>38</v>
      </c>
      <c r="B44" s="184" t="s">
        <v>70</v>
      </c>
      <c r="C44" s="167" t="s">
        <v>110</v>
      </c>
      <c r="D44" s="87"/>
      <c r="E44" s="88"/>
      <c r="F44" s="87"/>
      <c r="G44" s="88"/>
      <c r="I44" s="96">
        <f>'7波及推計'!T44</f>
        <v>0</v>
      </c>
      <c r="J44" s="97">
        <f>'7波及推計'!V44</f>
        <v>-26.937886606638063</v>
      </c>
      <c r="K44" s="105">
        <f t="shared" si="0"/>
        <v>-26.937886606638063</v>
      </c>
      <c r="L44" s="101">
        <f>'7波及推計'!Y44</f>
        <v>-2332.2068189937245</v>
      </c>
      <c r="M44" s="99">
        <f t="shared" si="1"/>
        <v>-2359.1447056003626</v>
      </c>
      <c r="N44" s="107">
        <f>'7波及推計'!AC44</f>
        <v>-1467.1563247743079</v>
      </c>
      <c r="O44" s="107">
        <f>'7波及推計'!AF44</f>
        <v>-263.06688051717731</v>
      </c>
    </row>
    <row r="45" spans="1:15" ht="15" customHeight="1" x14ac:dyDescent="0.2">
      <c r="A45" s="261">
        <v>39</v>
      </c>
      <c r="B45" s="184" t="s">
        <v>71</v>
      </c>
      <c r="C45" s="167" t="s">
        <v>127</v>
      </c>
      <c r="D45" s="87"/>
      <c r="E45" s="88"/>
      <c r="F45" s="87"/>
      <c r="G45" s="88"/>
      <c r="I45" s="96">
        <f>'7波及推計'!T45</f>
        <v>0</v>
      </c>
      <c r="J45" s="97">
        <f>'7波及推計'!V45</f>
        <v>-162.72076438347679</v>
      </c>
      <c r="K45" s="105">
        <f t="shared" si="0"/>
        <v>-162.72076438347679</v>
      </c>
      <c r="L45" s="101">
        <f>'7波及推計'!Y45</f>
        <v>-375.87985346556417</v>
      </c>
      <c r="M45" s="99">
        <f t="shared" si="1"/>
        <v>-538.60061784904099</v>
      </c>
      <c r="N45" s="107">
        <f>'7波及推計'!AC45</f>
        <v>-326.97831491186798</v>
      </c>
      <c r="O45" s="107">
        <f>'7波及推計'!AF45</f>
        <v>-66.144299852093923</v>
      </c>
    </row>
    <row r="46" spans="1:15" ht="15" customHeight="1" x14ac:dyDescent="0.2">
      <c r="A46" s="261">
        <v>40</v>
      </c>
      <c r="B46" s="184" t="s">
        <v>72</v>
      </c>
      <c r="C46" s="167" t="s">
        <v>111</v>
      </c>
      <c r="D46" s="87"/>
      <c r="E46" s="88"/>
      <c r="F46" s="87"/>
      <c r="G46" s="88"/>
      <c r="I46" s="96">
        <f>'7波及推計'!T46</f>
        <v>0</v>
      </c>
      <c r="J46" s="97">
        <f>'7波及推計'!V46</f>
        <v>-19682.889790782952</v>
      </c>
      <c r="K46" s="105">
        <f t="shared" si="0"/>
        <v>-19682.889790782952</v>
      </c>
      <c r="L46" s="101">
        <f>'7波及推計'!Y46</f>
        <v>-3686.7907811355976</v>
      </c>
      <c r="M46" s="99">
        <f t="shared" si="1"/>
        <v>-23369.68057191855</v>
      </c>
      <c r="N46" s="107">
        <f>'7波及推計'!AC46</f>
        <v>-14672.465796582881</v>
      </c>
      <c r="O46" s="107">
        <f>'7波及推計'!AF46</f>
        <v>-2455.3506644899735</v>
      </c>
    </row>
    <row r="47" spans="1:15" ht="15" customHeight="1" x14ac:dyDescent="0.2">
      <c r="A47" s="261">
        <v>41</v>
      </c>
      <c r="B47" s="184" t="s">
        <v>73</v>
      </c>
      <c r="C47" s="167" t="s">
        <v>112</v>
      </c>
      <c r="D47" s="87"/>
      <c r="E47" s="88"/>
      <c r="F47" s="87"/>
      <c r="G47" s="88"/>
      <c r="I47" s="96">
        <f>'7波及推計'!T47</f>
        <v>0</v>
      </c>
      <c r="J47" s="97">
        <f>'7波及推計'!V47</f>
        <v>-104.37871354775247</v>
      </c>
      <c r="K47" s="105">
        <f t="shared" si="0"/>
        <v>-104.37871354775247</v>
      </c>
      <c r="L47" s="101">
        <f>'7波及推計'!Y47</f>
        <v>-5359.8820617635411</v>
      </c>
      <c r="M47" s="99">
        <f t="shared" si="1"/>
        <v>-5464.2607753112934</v>
      </c>
      <c r="N47" s="107">
        <f>'7波及推計'!AC47</f>
        <v>-2948.2475530685706</v>
      </c>
      <c r="O47" s="107">
        <f>'7波及推計'!AF47</f>
        <v>-1018.8994605020889</v>
      </c>
    </row>
    <row r="48" spans="1:15" ht="15" customHeight="1" x14ac:dyDescent="0.2">
      <c r="A48" s="261">
        <v>42</v>
      </c>
      <c r="B48" s="184" t="s">
        <v>74</v>
      </c>
      <c r="C48" s="167" t="s">
        <v>244</v>
      </c>
      <c r="D48" s="148"/>
      <c r="E48" s="149"/>
      <c r="F48" s="148"/>
      <c r="G48" s="149"/>
      <c r="I48" s="96">
        <f>'7波及推計'!T48</f>
        <v>0</v>
      </c>
      <c r="J48" s="97">
        <f>'7波及推計'!V48</f>
        <v>-324.08373676356604</v>
      </c>
      <c r="K48" s="105">
        <f t="shared" si="0"/>
        <v>-324.08373676356604</v>
      </c>
      <c r="L48" s="101">
        <f>'7波及推計'!Y48</f>
        <v>-77.450220961381163</v>
      </c>
      <c r="M48" s="99">
        <f t="shared" si="1"/>
        <v>-401.53395772494719</v>
      </c>
      <c r="N48" s="107">
        <f>'7波及推計'!AC48</f>
        <v>2.1497925758116439E-2</v>
      </c>
      <c r="O48" s="107">
        <f>'7波及推計'!AF48</f>
        <v>0</v>
      </c>
    </row>
    <row r="49" spans="1:15" ht="15" customHeight="1" thickBot="1" x14ac:dyDescent="0.25">
      <c r="A49" s="261">
        <v>43</v>
      </c>
      <c r="B49" s="184" t="s">
        <v>75</v>
      </c>
      <c r="C49" s="167" t="s">
        <v>245</v>
      </c>
      <c r="D49" s="150"/>
      <c r="E49" s="151"/>
      <c r="F49" s="150"/>
      <c r="G49" s="151"/>
      <c r="I49" s="96">
        <f>'7波及推計'!T49</f>
        <v>0</v>
      </c>
      <c r="J49" s="97">
        <f>'7波及推計'!V49</f>
        <v>-1060.4419457019885</v>
      </c>
      <c r="K49" s="105">
        <f t="shared" si="0"/>
        <v>-1060.4419457019885</v>
      </c>
      <c r="L49" s="101">
        <f>'7波及推計'!Y49</f>
        <v>-214.71972126448503</v>
      </c>
      <c r="M49" s="99">
        <f t="shared" si="1"/>
        <v>-1275.1616669664736</v>
      </c>
      <c r="N49" s="107">
        <f>'7波及推計'!AC49</f>
        <v>-525.06329885476919</v>
      </c>
      <c r="O49" s="107">
        <f>'7波及推計'!AF49</f>
        <v>-2.9369117089461887</v>
      </c>
    </row>
    <row r="50" spans="1:15" ht="23.25" customHeight="1" thickBot="1" x14ac:dyDescent="0.25">
      <c r="B50" s="677" t="s">
        <v>9</v>
      </c>
      <c r="C50" s="678"/>
      <c r="D50" s="89">
        <f>SUM(D7:D49)</f>
        <v>-600000</v>
      </c>
      <c r="E50" s="89">
        <f>SUM(E7:E49)</f>
        <v>0</v>
      </c>
      <c r="F50" s="89">
        <f>SUM(F7:F49)</f>
        <v>0</v>
      </c>
      <c r="G50" s="89">
        <f>SUM(G7:G49)</f>
        <v>0</v>
      </c>
      <c r="I50" s="473">
        <f>'7波及推計'!T50</f>
        <v>-380081.156993518</v>
      </c>
      <c r="J50" s="474">
        <f>'7波及推計'!V50</f>
        <v>-244933.98302163539</v>
      </c>
      <c r="K50" s="475">
        <f t="shared" si="0"/>
        <v>-625015.14001515345</v>
      </c>
      <c r="L50" s="476">
        <f>'7波及推計'!Y50</f>
        <v>-52717.825302432284</v>
      </c>
      <c r="M50" s="477">
        <f t="shared" si="1"/>
        <v>-677732.96531758574</v>
      </c>
      <c r="N50" s="478">
        <f>'7波及推計'!AC50</f>
        <v>-225077.97889478621</v>
      </c>
      <c r="O50" s="478">
        <f>'7波及推計'!AF50</f>
        <v>-21437.102708507733</v>
      </c>
    </row>
    <row r="51" spans="1:15" ht="25.5" customHeight="1" x14ac:dyDescent="0.2">
      <c r="B51" s="3"/>
      <c r="C51" s="3"/>
      <c r="D51" s="3"/>
      <c r="E51" s="3"/>
      <c r="F51" s="3"/>
      <c r="G51" s="3"/>
    </row>
    <row r="52" spans="1:15" x14ac:dyDescent="0.2">
      <c r="B52" s="1" t="s">
        <v>10</v>
      </c>
      <c r="C52" s="3"/>
      <c r="D52" s="3"/>
      <c r="E52" s="3"/>
      <c r="F52" s="3"/>
      <c r="G52" s="3"/>
    </row>
    <row r="53" spans="1:15" ht="17.149999999999999" customHeight="1" x14ac:dyDescent="0.2">
      <c r="B53" s="6" t="s">
        <v>12</v>
      </c>
      <c r="C53" s="1" t="s">
        <v>11</v>
      </c>
      <c r="D53" s="3"/>
      <c r="E53" s="3"/>
      <c r="F53" s="3"/>
      <c r="G53" s="3"/>
    </row>
    <row r="54" spans="1:15" ht="17.149999999999999" customHeight="1" x14ac:dyDescent="0.2">
      <c r="B54" s="3"/>
      <c r="C54" s="1" t="s">
        <v>14</v>
      </c>
      <c r="D54" s="3"/>
      <c r="E54" s="3"/>
      <c r="F54" s="3"/>
      <c r="G54" s="3"/>
    </row>
    <row r="55" spans="1:15" ht="17.149999999999999" customHeight="1" x14ac:dyDescent="0.2">
      <c r="B55" s="3"/>
      <c r="C55" s="1" t="s">
        <v>15</v>
      </c>
      <c r="D55" s="3"/>
      <c r="E55" s="3"/>
      <c r="F55" s="3"/>
      <c r="G55" s="3"/>
    </row>
    <row r="56" spans="1:15" ht="17.149999999999999" customHeight="1" x14ac:dyDescent="0.2">
      <c r="B56" s="6" t="s">
        <v>13</v>
      </c>
      <c r="C56" s="1" t="s">
        <v>317</v>
      </c>
      <c r="D56" s="3"/>
      <c r="E56" s="3"/>
      <c r="F56" s="3"/>
      <c r="G56" s="3"/>
    </row>
    <row r="57" spans="1:15" ht="17.149999999999999" customHeight="1" x14ac:dyDescent="0.2">
      <c r="B57" s="3"/>
      <c r="D57" s="3"/>
      <c r="E57" s="3"/>
      <c r="F57" s="3"/>
      <c r="G57" s="3"/>
    </row>
  </sheetData>
  <mergeCells count="4">
    <mergeCell ref="B50:C50"/>
    <mergeCell ref="D4:E4"/>
    <mergeCell ref="F4:G4"/>
    <mergeCell ref="I2:O3"/>
  </mergeCells>
  <phoneticPr fontId="3"/>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B2:E26"/>
  <sheetViews>
    <sheetView view="pageBreakPreview" zoomScaleNormal="100" zoomScaleSheetLayoutView="100" workbookViewId="0"/>
  </sheetViews>
  <sheetFormatPr defaultColWidth="9" defaultRowHeight="16" x14ac:dyDescent="0.2"/>
  <cols>
    <col min="1" max="1" width="14.81640625" style="7" customWidth="1"/>
    <col min="2" max="2" width="38.81640625" style="7" customWidth="1"/>
    <col min="3" max="3" width="22.1796875" style="7" customWidth="1"/>
    <col min="4" max="4" width="8.81640625" style="7" customWidth="1"/>
    <col min="5" max="5" width="2.81640625" style="7" customWidth="1"/>
    <col min="6" max="16384" width="9" style="7"/>
  </cols>
  <sheetData>
    <row r="2" spans="2:5" x14ac:dyDescent="0.4">
      <c r="B2" s="15"/>
      <c r="D2" s="15"/>
      <c r="E2" s="15"/>
    </row>
    <row r="3" spans="2:5" ht="27" customHeight="1" x14ac:dyDescent="0.4">
      <c r="B3" s="10"/>
      <c r="C3" s="16" t="s">
        <v>38</v>
      </c>
      <c r="D3" s="15"/>
      <c r="E3" s="15"/>
    </row>
    <row r="4" spans="2:5" ht="14.25" customHeight="1" x14ac:dyDescent="0.4">
      <c r="B4" s="15"/>
      <c r="D4" s="15"/>
      <c r="E4" s="15"/>
    </row>
    <row r="5" spans="2:5" ht="24" customHeight="1" x14ac:dyDescent="0.4">
      <c r="B5" s="15"/>
      <c r="C5" s="17" t="s">
        <v>37</v>
      </c>
      <c r="D5" s="15"/>
      <c r="E5" s="15"/>
    </row>
    <row r="6" spans="2:5" ht="23.25" customHeight="1" thickBot="1" x14ac:dyDescent="0.45">
      <c r="B6" s="15"/>
      <c r="C6" s="18" t="s">
        <v>136</v>
      </c>
      <c r="D6" s="15"/>
      <c r="E6" s="15"/>
    </row>
    <row r="7" spans="2:5" ht="36.75" customHeight="1" thickBot="1" x14ac:dyDescent="0.45">
      <c r="B7" s="12"/>
      <c r="C7" s="19">
        <v>0.72599999999999998</v>
      </c>
      <c r="D7" s="15"/>
      <c r="E7" s="15"/>
    </row>
    <row r="8" spans="2:5" x14ac:dyDescent="0.4">
      <c r="B8" s="15"/>
      <c r="D8" s="15"/>
      <c r="E8" s="15"/>
    </row>
    <row r="9" spans="2:5" x14ac:dyDescent="0.4">
      <c r="B9" s="15"/>
      <c r="D9" s="20"/>
      <c r="E9" s="15"/>
    </row>
    <row r="10" spans="2:5" ht="22.5" customHeight="1" x14ac:dyDescent="0.4">
      <c r="B10" s="21"/>
      <c r="C10" s="22"/>
      <c r="D10" s="22"/>
    </row>
    <row r="11" spans="2:5" ht="22.5" customHeight="1" x14ac:dyDescent="0.4">
      <c r="C11" s="23"/>
      <c r="D11" s="22"/>
    </row>
    <row r="12" spans="2:5" ht="22.5" customHeight="1" x14ac:dyDescent="0.2">
      <c r="C12" s="17" t="s">
        <v>150</v>
      </c>
    </row>
    <row r="13" spans="2:5" ht="22.5" customHeight="1" x14ac:dyDescent="0.2">
      <c r="B13" s="24" t="s">
        <v>137</v>
      </c>
      <c r="C13" s="25">
        <v>0.72599999999999998</v>
      </c>
    </row>
    <row r="14" spans="2:5" ht="22.5" customHeight="1" x14ac:dyDescent="0.2">
      <c r="B14" s="24" t="s">
        <v>138</v>
      </c>
      <c r="C14" s="25">
        <v>0.71199999999999997</v>
      </c>
    </row>
    <row r="15" spans="2:5" ht="22.5" customHeight="1" x14ac:dyDescent="0.2">
      <c r="B15" s="24" t="s">
        <v>139</v>
      </c>
      <c r="C15" s="25">
        <v>0.70899999999999996</v>
      </c>
    </row>
    <row r="16" spans="2:5" ht="22.5" customHeight="1" x14ac:dyDescent="0.2">
      <c r="B16" s="24" t="s">
        <v>140</v>
      </c>
      <c r="C16" s="25">
        <v>0.68799999999999994</v>
      </c>
    </row>
    <row r="17" spans="2:3" ht="22.5" customHeight="1" x14ac:dyDescent="0.2">
      <c r="B17" s="24" t="s">
        <v>141</v>
      </c>
      <c r="C17" s="25">
        <v>0.67300000000000004</v>
      </c>
    </row>
    <row r="18" spans="2:3" ht="22.5" customHeight="1" x14ac:dyDescent="0.2">
      <c r="B18" s="26" t="s">
        <v>169</v>
      </c>
      <c r="C18" s="28">
        <v>0.60699999999999998</v>
      </c>
    </row>
    <row r="19" spans="2:3" ht="22.5" customHeight="1" x14ac:dyDescent="0.2">
      <c r="B19" s="24" t="s">
        <v>170</v>
      </c>
      <c r="C19" s="25">
        <v>0.61899999999999999</v>
      </c>
    </row>
    <row r="20" spans="2:3" ht="22.5" customHeight="1" x14ac:dyDescent="0.2">
      <c r="B20" s="24" t="s">
        <v>171</v>
      </c>
      <c r="C20" s="25">
        <v>0.629</v>
      </c>
    </row>
    <row r="21" spans="2:3" ht="22.5" customHeight="1" x14ac:dyDescent="0.2">
      <c r="B21" s="21"/>
      <c r="C21" s="27"/>
    </row>
    <row r="22" spans="2:3" ht="22.5" customHeight="1" x14ac:dyDescent="0.2">
      <c r="C22" s="17" t="s">
        <v>142</v>
      </c>
    </row>
    <row r="23" spans="2:3" ht="22.5" customHeight="1" x14ac:dyDescent="0.2">
      <c r="B23" s="21"/>
      <c r="C23" s="27"/>
    </row>
    <row r="24" spans="2:3" ht="22.5" customHeight="1" x14ac:dyDescent="0.2">
      <c r="C24" s="17"/>
    </row>
    <row r="25" spans="2:3" x14ac:dyDescent="0.4">
      <c r="B25" s="15"/>
    </row>
    <row r="26" spans="2:3" x14ac:dyDescent="0.4">
      <c r="B26" s="15"/>
    </row>
  </sheetData>
  <phoneticPr fontId="6"/>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pageSetUpPr fitToPage="1"/>
  </sheetPr>
  <dimension ref="B2:M54"/>
  <sheetViews>
    <sheetView zoomScale="115" zoomScaleNormal="115" workbookViewId="0"/>
  </sheetViews>
  <sheetFormatPr defaultColWidth="8.81640625" defaultRowHeight="22" customHeight="1" x14ac:dyDescent="0.4"/>
  <cols>
    <col min="1" max="1" width="3.453125" style="125" customWidth="1"/>
    <col min="2" max="2" width="32.90625" style="125" customWidth="1"/>
    <col min="3" max="3" width="16.90625" style="125" customWidth="1"/>
    <col min="4" max="4" width="17.1796875" style="153" customWidth="1"/>
    <col min="5" max="5" width="7.1796875" style="125" customWidth="1"/>
    <col min="6" max="6" width="1.36328125" style="125" customWidth="1"/>
    <col min="7" max="7" width="42.54296875" style="125" customWidth="1"/>
    <col min="8" max="8" width="8.81640625" style="125"/>
    <col min="9" max="9" width="15.1796875" style="125" customWidth="1"/>
    <col min="10" max="10" width="14.81640625" style="125" customWidth="1"/>
    <col min="11" max="16384" width="8.81640625" style="125"/>
  </cols>
  <sheetData>
    <row r="2" spans="2:13" ht="32.5" customHeight="1" x14ac:dyDescent="0.2">
      <c r="B2" s="684" t="s">
        <v>330</v>
      </c>
      <c r="C2" s="684"/>
      <c r="D2" s="684"/>
      <c r="E2" s="685"/>
      <c r="F2" s="348"/>
    </row>
    <row r="3" spans="2:13" ht="14" customHeight="1" x14ac:dyDescent="0.4">
      <c r="E3" s="352"/>
      <c r="F3" s="132"/>
    </row>
    <row r="4" spans="2:13" ht="22" customHeight="1" thickBot="1" x14ac:dyDescent="0.45">
      <c r="B4" s="688" t="s">
        <v>206</v>
      </c>
      <c r="C4" s="686"/>
      <c r="D4" s="605">
        <f>SUM('4入力と結果'!D50:G50)</f>
        <v>-600000</v>
      </c>
      <c r="E4" s="353" t="s">
        <v>302</v>
      </c>
    </row>
    <row r="5" spans="2:13" ht="15" customHeight="1" x14ac:dyDescent="0.4">
      <c r="B5" s="156"/>
      <c r="C5" s="156"/>
      <c r="D5" s="158"/>
      <c r="E5" s="126"/>
      <c r="F5" s="126"/>
      <c r="G5" s="126"/>
      <c r="H5" s="126"/>
      <c r="I5" s="126"/>
      <c r="J5" s="126"/>
      <c r="K5" s="128"/>
      <c r="L5" s="128"/>
      <c r="M5" s="128"/>
    </row>
    <row r="6" spans="2:13" ht="28" customHeight="1" x14ac:dyDescent="0.4">
      <c r="B6" s="156" t="s">
        <v>226</v>
      </c>
      <c r="C6" s="156"/>
      <c r="D6" s="601">
        <f>+'7波及推計'!E50+'7波及推計'!P50+SUM('4入力と結果'!F50:G50)</f>
        <v>-373836.46780311369</v>
      </c>
      <c r="E6" s="126"/>
      <c r="F6" s="126"/>
      <c r="H6" s="129"/>
      <c r="I6" s="129"/>
      <c r="K6" s="130"/>
      <c r="L6" s="130"/>
      <c r="M6" s="128"/>
    </row>
    <row r="7" spans="2:13" ht="40.5" customHeight="1" x14ac:dyDescent="0.2">
      <c r="B7" s="188" t="s">
        <v>207</v>
      </c>
      <c r="C7" s="188"/>
      <c r="D7" s="602">
        <f>SUM('7波及推計'!M7:N49)</f>
        <v>-22955.398567959539</v>
      </c>
      <c r="E7" s="129"/>
      <c r="F7" s="129"/>
      <c r="G7" s="136" t="s">
        <v>318</v>
      </c>
      <c r="I7" s="129"/>
      <c r="K7" s="130"/>
      <c r="M7" s="128"/>
    </row>
    <row r="8" spans="2:13" ht="46.5" customHeight="1" x14ac:dyDescent="0.2">
      <c r="B8" s="188" t="s">
        <v>337</v>
      </c>
      <c r="C8" s="188"/>
      <c r="D8" s="602">
        <f>-(+D6+D7-D10)</f>
        <v>16710.709377555235</v>
      </c>
      <c r="E8" s="130"/>
      <c r="F8" s="130"/>
      <c r="G8" s="136" t="s">
        <v>319</v>
      </c>
      <c r="H8" s="126"/>
      <c r="I8" s="126"/>
      <c r="J8" s="126"/>
      <c r="K8" s="128"/>
      <c r="L8" s="128"/>
      <c r="M8" s="128"/>
    </row>
    <row r="9" spans="2:13" ht="12" customHeight="1" x14ac:dyDescent="0.4">
      <c r="B9" s="156"/>
      <c r="C9" s="156"/>
      <c r="D9" s="158"/>
      <c r="E9" s="126"/>
      <c r="F9" s="126"/>
      <c r="G9" s="131" t="s">
        <v>193</v>
      </c>
      <c r="H9" s="126"/>
      <c r="I9" s="126"/>
      <c r="J9" s="126"/>
      <c r="K9" s="128"/>
      <c r="L9" s="128"/>
      <c r="M9" s="128"/>
    </row>
    <row r="10" spans="2:13" ht="29" customHeight="1" thickBot="1" x14ac:dyDescent="0.45">
      <c r="B10" s="156" t="s">
        <v>292</v>
      </c>
      <c r="C10" s="156"/>
      <c r="D10" s="600">
        <f>'7波及推計'!$T$50</f>
        <v>-380081.156993518</v>
      </c>
      <c r="E10" s="189"/>
      <c r="F10" s="126"/>
      <c r="G10" s="127"/>
      <c r="H10" s="126"/>
      <c r="I10" s="126"/>
      <c r="J10" s="126"/>
      <c r="K10" s="128"/>
      <c r="L10" s="128"/>
      <c r="M10" s="128"/>
    </row>
    <row r="11" spans="2:13" ht="22" customHeight="1" thickBot="1" x14ac:dyDescent="0.45">
      <c r="B11" s="156" t="s">
        <v>293</v>
      </c>
      <c r="C11" s="156"/>
      <c r="D11" s="603">
        <f>'7波及推計'!$V$50</f>
        <v>-244933.98302163539</v>
      </c>
      <c r="E11" s="190"/>
      <c r="F11" s="126"/>
      <c r="G11" s="126"/>
      <c r="H11" s="126"/>
      <c r="I11" s="126"/>
      <c r="J11" s="126"/>
      <c r="K11" s="128"/>
      <c r="L11" s="128"/>
      <c r="M11" s="128"/>
    </row>
    <row r="12" spans="2:13" ht="22" customHeight="1" x14ac:dyDescent="0.4">
      <c r="B12" s="156" t="s">
        <v>294</v>
      </c>
      <c r="C12" s="156"/>
      <c r="D12" s="601">
        <f>'7波及推計'!$U$50</f>
        <v>-625015.14001515333</v>
      </c>
      <c r="E12" s="126"/>
      <c r="F12" s="126"/>
      <c r="G12" s="126"/>
      <c r="H12" s="126"/>
      <c r="I12" s="126"/>
      <c r="J12" s="126"/>
      <c r="K12" s="128"/>
      <c r="L12" s="128"/>
      <c r="M12" s="128"/>
    </row>
    <row r="13" spans="2:13" ht="10.5" customHeight="1" x14ac:dyDescent="0.4">
      <c r="D13" s="158"/>
      <c r="E13" s="126"/>
      <c r="F13" s="126"/>
      <c r="G13" s="126"/>
      <c r="H13" s="126"/>
      <c r="I13" s="126"/>
      <c r="J13" s="126"/>
      <c r="K13" s="128"/>
      <c r="L13" s="128"/>
      <c r="M13" s="128"/>
    </row>
    <row r="14" spans="2:13" ht="22" customHeight="1" x14ac:dyDescent="0.4">
      <c r="B14" s="156" t="s">
        <v>295</v>
      </c>
      <c r="C14" s="156"/>
      <c r="D14" s="601">
        <f>'7波及推計'!$W$50</f>
        <v>-85575.116587756303</v>
      </c>
      <c r="E14" s="126"/>
      <c r="F14" s="126"/>
      <c r="G14" s="126"/>
      <c r="H14" s="126"/>
      <c r="I14" s="126"/>
      <c r="J14" s="126"/>
      <c r="K14" s="128"/>
      <c r="L14" s="128"/>
      <c r="M14" s="128"/>
    </row>
    <row r="15" spans="2:13" ht="22" customHeight="1" x14ac:dyDescent="0.4">
      <c r="B15" s="156" t="s">
        <v>296</v>
      </c>
      <c r="C15" s="156"/>
      <c r="D15" s="601">
        <f>'7波及推計'!$X$50</f>
        <v>-59275.852431235086</v>
      </c>
      <c r="E15" s="126"/>
      <c r="F15" s="126"/>
      <c r="G15" s="126"/>
      <c r="H15" s="126"/>
      <c r="I15" s="126"/>
      <c r="J15" s="126"/>
      <c r="K15" s="128"/>
      <c r="L15" s="128"/>
      <c r="M15" s="128"/>
    </row>
    <row r="16" spans="2:13" ht="22" customHeight="1" thickBot="1" x14ac:dyDescent="0.45">
      <c r="B16" s="156" t="s">
        <v>297</v>
      </c>
      <c r="C16" s="156"/>
      <c r="D16" s="600">
        <f>'7波及推計'!$Y$50</f>
        <v>-52717.825302432284</v>
      </c>
      <c r="E16" s="189"/>
      <c r="F16" s="126"/>
      <c r="G16" s="126"/>
      <c r="H16" s="126"/>
      <c r="I16" s="126"/>
      <c r="J16" s="126"/>
      <c r="K16" s="128"/>
      <c r="L16" s="128"/>
      <c r="M16" s="128"/>
    </row>
    <row r="17" spans="2:13" ht="14" customHeight="1" x14ac:dyDescent="0.4">
      <c r="B17" s="156"/>
      <c r="C17" s="156"/>
      <c r="D17" s="159"/>
      <c r="E17" s="126"/>
      <c r="F17" s="126"/>
      <c r="G17" s="126"/>
      <c r="H17" s="126"/>
      <c r="I17" s="126"/>
      <c r="J17" s="126"/>
      <c r="K17" s="128"/>
      <c r="L17" s="128"/>
      <c r="M17" s="128"/>
    </row>
    <row r="18" spans="2:13" ht="24.5" customHeight="1" thickBot="1" x14ac:dyDescent="0.45">
      <c r="B18" s="687" t="s">
        <v>298</v>
      </c>
      <c r="C18" s="686"/>
      <c r="D18" s="604">
        <f>'7波及推計'!$Z$50</f>
        <v>-677732.96531758562</v>
      </c>
      <c r="E18" s="191"/>
      <c r="F18" s="126"/>
      <c r="G18" s="126"/>
      <c r="H18" s="126"/>
      <c r="I18" s="126"/>
      <c r="J18" s="126"/>
      <c r="K18" s="128"/>
      <c r="L18" s="128"/>
      <c r="M18" s="128"/>
    </row>
    <row r="19" spans="2:13" ht="9.5" customHeight="1" thickTop="1" x14ac:dyDescent="0.4">
      <c r="B19" s="156"/>
      <c r="C19" s="156"/>
      <c r="D19" s="601"/>
      <c r="E19" s="126"/>
      <c r="F19" s="126"/>
      <c r="G19" s="126"/>
      <c r="H19" s="126"/>
      <c r="I19" s="126"/>
      <c r="J19" s="126"/>
      <c r="K19" s="128"/>
      <c r="L19" s="128"/>
      <c r="M19" s="128"/>
    </row>
    <row r="20" spans="2:13" ht="22" customHeight="1" x14ac:dyDescent="0.4">
      <c r="B20" s="156" t="s">
        <v>299</v>
      </c>
      <c r="C20" s="156"/>
      <c r="D20" s="601">
        <f>'7波及推計'!$AC$50</f>
        <v>-225077.97889478621</v>
      </c>
      <c r="E20" s="126"/>
      <c r="F20" s="126"/>
      <c r="G20" s="126"/>
      <c r="H20" s="126"/>
      <c r="I20" s="126"/>
      <c r="J20" s="126"/>
      <c r="K20" s="128"/>
      <c r="L20" s="128"/>
      <c r="M20" s="128"/>
    </row>
    <row r="21" spans="2:13" ht="8" customHeight="1" x14ac:dyDescent="0.4">
      <c r="D21" s="601"/>
      <c r="E21" s="126"/>
      <c r="F21" s="126"/>
      <c r="G21" s="126"/>
      <c r="H21" s="126"/>
      <c r="I21" s="126"/>
      <c r="J21" s="126"/>
      <c r="K21" s="128"/>
      <c r="L21" s="128"/>
      <c r="M21" s="128"/>
    </row>
    <row r="22" spans="2:13" ht="22" customHeight="1" x14ac:dyDescent="0.4">
      <c r="B22" s="188" t="s">
        <v>300</v>
      </c>
      <c r="C22" s="188"/>
      <c r="D22" s="601">
        <f>'7波及推計'!$AF$50</f>
        <v>-21437.102708507733</v>
      </c>
      <c r="E22" s="354" t="s">
        <v>192</v>
      </c>
      <c r="F22" s="152"/>
      <c r="G22" s="126"/>
      <c r="H22" s="126"/>
      <c r="I22" s="126"/>
      <c r="J22" s="126"/>
      <c r="K22" s="128"/>
      <c r="L22" s="128"/>
      <c r="M22" s="128"/>
    </row>
    <row r="23" spans="2:13" ht="18" customHeight="1" x14ac:dyDescent="0.4">
      <c r="D23" s="159"/>
      <c r="G23" s="126"/>
      <c r="H23" s="126"/>
      <c r="I23" s="126"/>
      <c r="J23" s="126"/>
      <c r="K23" s="128"/>
      <c r="L23" s="128"/>
      <c r="M23" s="128"/>
    </row>
    <row r="24" spans="2:13" ht="33" customHeight="1" x14ac:dyDescent="0.2">
      <c r="B24" s="686" t="s">
        <v>301</v>
      </c>
      <c r="C24" s="686"/>
      <c r="D24" s="606">
        <f>+D18/D10</f>
        <v>1.7831269791918252</v>
      </c>
      <c r="G24" s="156"/>
      <c r="H24" s="156"/>
      <c r="I24" s="156"/>
      <c r="J24" s="156"/>
      <c r="K24" s="128"/>
      <c r="L24" s="128"/>
      <c r="M24" s="128"/>
    </row>
    <row r="25" spans="2:13" ht="29" customHeight="1" x14ac:dyDescent="0.35">
      <c r="B25" s="686" t="s">
        <v>1641</v>
      </c>
      <c r="C25" s="689"/>
      <c r="D25" s="607">
        <f>+D16/D12</f>
        <v>8.434647727278119E-2</v>
      </c>
      <c r="G25" s="126"/>
      <c r="H25" s="126"/>
      <c r="I25" s="126"/>
      <c r="J25" s="126"/>
      <c r="K25" s="128"/>
      <c r="L25" s="128"/>
      <c r="M25" s="128"/>
    </row>
    <row r="26" spans="2:13" ht="18" customHeight="1" x14ac:dyDescent="0.4">
      <c r="G26" s="126"/>
      <c r="H26" s="126"/>
      <c r="I26" s="126"/>
      <c r="J26" s="126"/>
      <c r="K26" s="128"/>
      <c r="L26" s="128"/>
      <c r="M26" s="128"/>
    </row>
    <row r="27" spans="2:13" ht="22" customHeight="1" x14ac:dyDescent="0.4">
      <c r="G27" s="126"/>
      <c r="H27" s="126"/>
      <c r="I27" s="126"/>
      <c r="J27" s="126"/>
      <c r="K27" s="128"/>
      <c r="L27" s="128"/>
      <c r="M27" s="128"/>
    </row>
    <row r="28" spans="2:13" ht="22" customHeight="1" x14ac:dyDescent="0.35">
      <c r="C28" s="349"/>
      <c r="D28" s="350"/>
      <c r="E28" s="351"/>
      <c r="G28" s="126"/>
      <c r="H28" s="126"/>
      <c r="I28" s="126"/>
      <c r="J28" s="126"/>
      <c r="K28" s="128"/>
      <c r="L28" s="128"/>
      <c r="M28" s="128"/>
    </row>
    <row r="29" spans="2:13" ht="22" customHeight="1" x14ac:dyDescent="0.35">
      <c r="B29" s="361" t="s">
        <v>213</v>
      </c>
      <c r="C29" s="356" t="s">
        <v>214</v>
      </c>
      <c r="D29" s="357" t="s">
        <v>215</v>
      </c>
      <c r="F29" s="126"/>
      <c r="G29" s="126"/>
      <c r="H29" s="126"/>
      <c r="I29" s="126"/>
      <c r="J29" s="126"/>
      <c r="K29" s="128"/>
      <c r="L29" s="128"/>
      <c r="M29" s="128"/>
    </row>
    <row r="30" spans="2:13" ht="22" customHeight="1" x14ac:dyDescent="0.35">
      <c r="B30" s="358" t="s">
        <v>219</v>
      </c>
      <c r="C30" s="359">
        <f>+D30/D33</f>
        <v>0.62306077967185614</v>
      </c>
      <c r="D30" s="360">
        <f>$D$6</f>
        <v>-373836.46780311369</v>
      </c>
      <c r="F30" s="126"/>
      <c r="G30" s="126"/>
      <c r="H30" s="126"/>
      <c r="I30" s="126"/>
      <c r="J30" s="126"/>
    </row>
    <row r="31" spans="2:13" ht="22" customHeight="1" x14ac:dyDescent="0.35">
      <c r="B31" s="358" t="s">
        <v>216</v>
      </c>
      <c r="C31" s="359">
        <f>+D31/D33</f>
        <v>0.30772602064613774</v>
      </c>
      <c r="D31" s="360">
        <f>+D4-D30-D32</f>
        <v>-184635.61238768266</v>
      </c>
      <c r="F31" s="126"/>
      <c r="H31" s="126"/>
      <c r="J31" s="126"/>
    </row>
    <row r="32" spans="2:13" ht="22" customHeight="1" x14ac:dyDescent="0.35">
      <c r="B32" s="358" t="s">
        <v>217</v>
      </c>
      <c r="C32" s="359">
        <f>+D32/D33</f>
        <v>6.9213199682006066E-2</v>
      </c>
      <c r="D32" s="360">
        <f>+'7波及推計'!G50+'7波及推計'!R50</f>
        <v>-41527.919809203639</v>
      </c>
      <c r="F32" s="126"/>
      <c r="H32" s="126"/>
    </row>
    <row r="33" spans="2:9" ht="22" customHeight="1" x14ac:dyDescent="0.35">
      <c r="B33" s="358" t="s">
        <v>218</v>
      </c>
      <c r="C33" s="359">
        <f>+D33/D33</f>
        <v>1</v>
      </c>
      <c r="D33" s="360">
        <f>SUM(D30:D32)</f>
        <v>-600000</v>
      </c>
    </row>
    <row r="34" spans="2:9" ht="22" customHeight="1" x14ac:dyDescent="0.4">
      <c r="H34" s="131"/>
    </row>
    <row r="47" spans="2:9" ht="22" customHeight="1" x14ac:dyDescent="0.4">
      <c r="E47" s="132"/>
      <c r="F47" s="132"/>
      <c r="I47" s="132"/>
    </row>
    <row r="48" spans="2:9" ht="22" customHeight="1" x14ac:dyDescent="0.4">
      <c r="D48" s="154"/>
      <c r="E48" s="133"/>
      <c r="F48" s="133"/>
      <c r="H48" s="133"/>
      <c r="I48" s="133"/>
    </row>
    <row r="49" spans="2:9" ht="22" customHeight="1" x14ac:dyDescent="0.4">
      <c r="B49" s="157"/>
      <c r="C49" s="157"/>
      <c r="D49" s="155"/>
      <c r="E49" s="126"/>
      <c r="F49" s="126"/>
      <c r="I49" s="126"/>
    </row>
    <row r="50" spans="2:9" ht="22" customHeight="1" x14ac:dyDescent="0.4">
      <c r="B50" s="157"/>
      <c r="C50" s="157"/>
      <c r="D50" s="155"/>
      <c r="E50" s="126"/>
      <c r="F50" s="126"/>
      <c r="H50" s="134"/>
      <c r="I50" s="126"/>
    </row>
    <row r="51" spans="2:9" ht="22" customHeight="1" x14ac:dyDescent="0.4">
      <c r="B51" s="157"/>
      <c r="C51" s="157"/>
      <c r="D51" s="155"/>
      <c r="E51" s="126"/>
      <c r="F51" s="126"/>
      <c r="H51" s="134"/>
      <c r="I51" s="126"/>
    </row>
    <row r="52" spans="2:9" ht="22" customHeight="1" x14ac:dyDescent="0.4">
      <c r="B52" s="157"/>
      <c r="C52" s="157"/>
      <c r="D52" s="155"/>
      <c r="E52" s="126"/>
      <c r="F52" s="126"/>
      <c r="H52" s="134"/>
      <c r="I52" s="126"/>
    </row>
    <row r="53" spans="2:9" ht="22" customHeight="1" x14ac:dyDescent="0.4">
      <c r="H53" s="135"/>
      <c r="I53" s="129"/>
    </row>
    <row r="54" spans="2:9" ht="22" customHeight="1" x14ac:dyDescent="0.4">
      <c r="H54" s="131"/>
      <c r="I54" s="129"/>
    </row>
  </sheetData>
  <mergeCells count="5">
    <mergeCell ref="B2:E2"/>
    <mergeCell ref="B24:C24"/>
    <mergeCell ref="B18:C18"/>
    <mergeCell ref="B4:C4"/>
    <mergeCell ref="B25:C25"/>
  </mergeCells>
  <phoneticPr fontId="23"/>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F58"/>
  <sheetViews>
    <sheetView zoomScale="80" zoomScaleNormal="8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4" style="86" customWidth="1"/>
    <col min="2" max="2" width="5.1796875" style="78" customWidth="1"/>
    <col min="3" max="3" width="25" style="78" customWidth="1"/>
    <col min="4" max="8" width="15.1796875" style="78" customWidth="1"/>
    <col min="9" max="12" width="11.36328125" style="78" customWidth="1"/>
    <col min="13" max="13" width="14.54296875" style="78" customWidth="1"/>
    <col min="14" max="14" width="11.36328125" style="78" customWidth="1"/>
    <col min="15" max="15" width="23.453125" style="78" bestFit="1" customWidth="1"/>
    <col min="16" max="19" width="17" style="78" customWidth="1"/>
    <col min="20" max="20" width="16.81640625" style="78" bestFit="1" customWidth="1"/>
    <col min="21" max="21" width="19.81640625" style="78" customWidth="1"/>
    <col min="22" max="22" width="17.36328125" style="78" customWidth="1"/>
    <col min="23" max="23" width="18.1796875" style="78" customWidth="1"/>
    <col min="24" max="24" width="19" style="78" customWidth="1"/>
    <col min="25" max="25" width="16.81640625" style="78" customWidth="1"/>
    <col min="26" max="26" width="15.08984375" style="78" customWidth="1"/>
    <col min="27" max="32" width="13.81640625" style="78" customWidth="1"/>
    <col min="33" max="16384" width="9" style="78"/>
  </cols>
  <sheetData>
    <row r="1" spans="1:32" ht="13" customHeight="1" x14ac:dyDescent="0.2">
      <c r="B1" s="75"/>
      <c r="C1" s="76"/>
      <c r="D1" s="77"/>
      <c r="E1" s="77"/>
      <c r="F1" s="77"/>
      <c r="G1" s="77"/>
      <c r="H1" s="77"/>
      <c r="I1" s="77"/>
      <c r="J1" s="77"/>
      <c r="K1" s="77"/>
      <c r="L1" s="77"/>
      <c r="M1" s="77"/>
      <c r="N1" s="77"/>
      <c r="O1" s="77"/>
      <c r="P1" s="77"/>
      <c r="Q1" s="77"/>
      <c r="R1" s="77"/>
      <c r="S1" s="77"/>
      <c r="T1" s="77"/>
      <c r="U1" s="82"/>
      <c r="V1" s="77"/>
      <c r="W1" s="77"/>
    </row>
    <row r="2" spans="1:32" ht="13" customHeight="1" thickBot="1" x14ac:dyDescent="0.25">
      <c r="B2" s="79"/>
      <c r="C2" s="80"/>
      <c r="D2" s="77"/>
      <c r="E2" s="77"/>
      <c r="F2" s="77"/>
      <c r="G2" s="77"/>
      <c r="H2" s="77"/>
      <c r="I2" s="77"/>
      <c r="J2" s="77"/>
      <c r="K2" s="77"/>
      <c r="L2" s="77"/>
      <c r="M2" s="77"/>
      <c r="N2" s="77"/>
      <c r="O2" s="81"/>
      <c r="P2" s="81"/>
      <c r="Q2" s="81"/>
      <c r="R2" s="81"/>
      <c r="S2" s="81"/>
      <c r="T2" s="77"/>
      <c r="U2" s="77"/>
      <c r="V2" s="77"/>
      <c r="W2" s="82"/>
    </row>
    <row r="3" spans="1:32" ht="25" customHeight="1" thickBot="1" x14ac:dyDescent="0.25">
      <c r="B3" s="704" t="s">
        <v>313</v>
      </c>
      <c r="C3" s="705"/>
      <c r="D3" s="725" t="s">
        <v>209</v>
      </c>
      <c r="E3" s="712"/>
      <c r="F3" s="712"/>
      <c r="G3" s="712"/>
      <c r="H3" s="713"/>
      <c r="I3" s="710" t="s">
        <v>156</v>
      </c>
      <c r="J3" s="711"/>
      <c r="K3" s="711"/>
      <c r="L3" s="711"/>
      <c r="M3" s="712"/>
      <c r="N3" s="713"/>
      <c r="O3" s="83"/>
      <c r="P3" s="722" t="s">
        <v>208</v>
      </c>
      <c r="Q3" s="723"/>
      <c r="R3" s="723"/>
      <c r="S3" s="724"/>
      <c r="T3" s="160"/>
      <c r="U3" s="85"/>
      <c r="V3" s="91"/>
      <c r="W3" s="84"/>
      <c r="X3" s="124"/>
      <c r="Y3" s="92"/>
      <c r="Z3" s="182"/>
      <c r="AA3" s="729" t="s">
        <v>308</v>
      </c>
      <c r="AB3" s="730"/>
      <c r="AC3" s="731"/>
      <c r="AD3" s="729" t="s">
        <v>312</v>
      </c>
      <c r="AE3" s="730"/>
      <c r="AF3" s="731"/>
    </row>
    <row r="4" spans="1:32" ht="20" customHeight="1" x14ac:dyDescent="0.2">
      <c r="B4" s="706"/>
      <c r="C4" s="707"/>
      <c r="D4" s="714" t="s">
        <v>194</v>
      </c>
      <c r="E4" s="716" t="s">
        <v>210</v>
      </c>
      <c r="F4" s="698" t="s">
        <v>211</v>
      </c>
      <c r="G4" s="738" t="s">
        <v>197</v>
      </c>
      <c r="H4" s="740" t="s">
        <v>1642</v>
      </c>
      <c r="I4" s="702" t="s">
        <v>195</v>
      </c>
      <c r="J4" s="703" t="s">
        <v>196</v>
      </c>
      <c r="K4" s="720" t="s">
        <v>220</v>
      </c>
      <c r="L4" s="721" t="s">
        <v>221</v>
      </c>
      <c r="M4" s="718" t="s">
        <v>222</v>
      </c>
      <c r="N4" s="719" t="s">
        <v>223</v>
      </c>
      <c r="O4" s="694" t="s">
        <v>304</v>
      </c>
      <c r="P4" s="192" t="s">
        <v>185</v>
      </c>
      <c r="Q4" s="193" t="s">
        <v>182</v>
      </c>
      <c r="R4" s="193" t="s">
        <v>181</v>
      </c>
      <c r="S4" s="698" t="s">
        <v>305</v>
      </c>
      <c r="T4" s="696" t="s">
        <v>306</v>
      </c>
      <c r="U4" s="742" t="s">
        <v>1640</v>
      </c>
      <c r="V4" s="692" t="s">
        <v>307</v>
      </c>
      <c r="W4" s="690" t="s">
        <v>1638</v>
      </c>
      <c r="X4" s="744" t="s">
        <v>1639</v>
      </c>
      <c r="Y4" s="692" t="s">
        <v>1672</v>
      </c>
      <c r="Z4" s="727" t="s">
        <v>286</v>
      </c>
      <c r="AA4" s="732" t="s">
        <v>309</v>
      </c>
      <c r="AB4" s="734" t="s">
        <v>310</v>
      </c>
      <c r="AC4" s="736" t="s">
        <v>311</v>
      </c>
      <c r="AD4" s="732" t="s">
        <v>309</v>
      </c>
      <c r="AE4" s="734" t="s">
        <v>310</v>
      </c>
      <c r="AF4" s="736" t="s">
        <v>311</v>
      </c>
    </row>
    <row r="5" spans="1:32" ht="32.5" customHeight="1" x14ac:dyDescent="0.2">
      <c r="B5" s="706"/>
      <c r="C5" s="707"/>
      <c r="D5" s="715"/>
      <c r="E5" s="717"/>
      <c r="F5" s="699"/>
      <c r="G5" s="739"/>
      <c r="H5" s="741"/>
      <c r="I5" s="702"/>
      <c r="J5" s="703"/>
      <c r="K5" s="702"/>
      <c r="L5" s="719"/>
      <c r="M5" s="718"/>
      <c r="N5" s="719"/>
      <c r="O5" s="695"/>
      <c r="P5" s="192" t="s">
        <v>212</v>
      </c>
      <c r="Q5" s="193" t="s">
        <v>1643</v>
      </c>
      <c r="R5" s="193" t="s">
        <v>198</v>
      </c>
      <c r="S5" s="699"/>
      <c r="T5" s="697"/>
      <c r="U5" s="743"/>
      <c r="V5" s="693"/>
      <c r="W5" s="691"/>
      <c r="X5" s="744"/>
      <c r="Y5" s="726"/>
      <c r="Z5" s="728"/>
      <c r="AA5" s="733"/>
      <c r="AB5" s="735"/>
      <c r="AC5" s="737"/>
      <c r="AD5" s="733"/>
      <c r="AE5" s="735"/>
      <c r="AF5" s="737"/>
    </row>
    <row r="6" spans="1:32" ht="20" customHeight="1" thickBot="1" x14ac:dyDescent="0.25">
      <c r="B6" s="708"/>
      <c r="C6" s="709"/>
      <c r="D6" s="137"/>
      <c r="E6" s="138"/>
      <c r="F6" s="194" t="s">
        <v>204</v>
      </c>
      <c r="G6" s="139"/>
      <c r="H6" s="194" t="s">
        <v>201</v>
      </c>
      <c r="I6" s="137" t="s">
        <v>134</v>
      </c>
      <c r="J6" s="195" t="s">
        <v>135</v>
      </c>
      <c r="K6" s="196" t="s">
        <v>224</v>
      </c>
      <c r="L6" s="197" t="s">
        <v>225</v>
      </c>
      <c r="M6" s="198" t="s">
        <v>202</v>
      </c>
      <c r="N6" s="199" t="s">
        <v>203</v>
      </c>
      <c r="O6" s="200" t="s">
        <v>205</v>
      </c>
      <c r="P6" s="137" t="s">
        <v>199</v>
      </c>
      <c r="Q6" s="139"/>
      <c r="R6" s="139"/>
      <c r="S6" s="201" t="s">
        <v>200</v>
      </c>
      <c r="T6" s="161"/>
      <c r="U6" s="141"/>
      <c r="V6" s="140"/>
      <c r="W6" s="142"/>
      <c r="X6" s="143"/>
      <c r="Y6" s="144"/>
      <c r="Z6" s="183"/>
      <c r="AA6" s="145"/>
      <c r="AB6" s="146"/>
      <c r="AC6" s="147"/>
      <c r="AD6" s="145"/>
      <c r="AE6" s="146"/>
      <c r="AF6" s="147"/>
    </row>
    <row r="7" spans="1:32" s="223" customFormat="1" ht="21.5" customHeight="1" x14ac:dyDescent="0.2">
      <c r="A7" s="202">
        <v>1</v>
      </c>
      <c r="B7" s="203" t="s">
        <v>39</v>
      </c>
      <c r="C7" s="204" t="s">
        <v>227</v>
      </c>
      <c r="D7" s="205">
        <f>+'4入力と結果'!D7+'4入力と結果'!F7</f>
        <v>0</v>
      </c>
      <c r="E7" s="206">
        <f>+'4入力と結果'!D7*'8各種係数表'!M7</f>
        <v>0</v>
      </c>
      <c r="F7" s="207">
        <f>+E7+'4入力と結果'!F7</f>
        <v>0</v>
      </c>
      <c r="G7" s="206">
        <f>+'4入力と結果'!D7*'8各種係数表'!J7</f>
        <v>0</v>
      </c>
      <c r="H7" s="208">
        <f>+'4入力と結果'!D7*'8各種係数表'!L7</f>
        <v>0</v>
      </c>
      <c r="I7" s="209">
        <f>'8各種係数表'!E7</f>
        <v>0.26082787370824906</v>
      </c>
      <c r="J7" s="210">
        <f>'8各種係数表'!F7</f>
        <v>4.0829104752855346E-2</v>
      </c>
      <c r="K7" s="205">
        <f>+F7*I7</f>
        <v>0</v>
      </c>
      <c r="L7" s="211">
        <f>+F7*J7</f>
        <v>0</v>
      </c>
      <c r="M7" s="212">
        <f>+H7*I7</f>
        <v>0</v>
      </c>
      <c r="N7" s="213">
        <f>+H7*J7</f>
        <v>0</v>
      </c>
      <c r="O7" s="207">
        <f>+F7-SUM(K7:L7)</f>
        <v>0</v>
      </c>
      <c r="P7" s="205">
        <f>+'4入力と結果'!E7*'8各種係数表'!M7</f>
        <v>0</v>
      </c>
      <c r="Q7" s="214">
        <f>+'4入力と結果'!E7*'8各種係数表'!L7</f>
        <v>0</v>
      </c>
      <c r="R7" s="214">
        <f>+'4入力と結果'!E7*'8各種係数表'!J7</f>
        <v>0</v>
      </c>
      <c r="S7" s="215">
        <f>+P7+'4入力と結果'!G7</f>
        <v>0</v>
      </c>
      <c r="T7" s="216">
        <f>+O7+S7</f>
        <v>0</v>
      </c>
      <c r="U7" s="217">
        <f t="array" ref="U7:U49">MMULT('13逆行列係数表'!D7:AT49,'7波及推計'!T7:T49)</f>
        <v>-73.737979211394403</v>
      </c>
      <c r="V7" s="216">
        <f>+U7-T7</f>
        <v>-73.737979211394403</v>
      </c>
      <c r="W7" s="218">
        <f>+U7*'10賃金'!P3</f>
        <v>-7.6982579524537815</v>
      </c>
      <c r="X7" s="598">
        <f>+W50*'5消費転換率'!C7*'8各種係数表'!AH7</f>
        <v>-59275.852431235086</v>
      </c>
      <c r="Y7" s="219">
        <f>+X$7*'8各種係数表'!AD7</f>
        <v>-414.02797051013664</v>
      </c>
      <c r="Z7" s="219">
        <f>+Y7+U7</f>
        <v>-487.76594972153106</v>
      </c>
      <c r="AA7" s="220">
        <f>+U7*'8各種係数表'!W7</f>
        <v>-36.163143860740618</v>
      </c>
      <c r="AB7" s="221">
        <f>+Y7*'8各種係数表'!W7</f>
        <v>-203.05076461350737</v>
      </c>
      <c r="AC7" s="222">
        <f>+AA7+AB7</f>
        <v>-239.213908474248</v>
      </c>
      <c r="AD7" s="220">
        <f>+U7*'8各種係数表'!R7</f>
        <v>-17.808905273099274</v>
      </c>
      <c r="AE7" s="221">
        <f>+Y7*'8各種係数表'!R7</f>
        <v>-99.994398898433431</v>
      </c>
      <c r="AF7" s="222">
        <f>+AD7+AE7</f>
        <v>-117.8033041715327</v>
      </c>
    </row>
    <row r="8" spans="1:32" s="223" customFormat="1" ht="21.5" customHeight="1" x14ac:dyDescent="0.2">
      <c r="A8" s="202">
        <v>2</v>
      </c>
      <c r="B8" s="203" t="s">
        <v>228</v>
      </c>
      <c r="C8" s="204" t="s">
        <v>229</v>
      </c>
      <c r="D8" s="224">
        <f>+'4入力と結果'!D8+'4入力と結果'!F8</f>
        <v>0</v>
      </c>
      <c r="E8" s="225">
        <f>+'4入力と結果'!D8*'8各種係数表'!M8</f>
        <v>0</v>
      </c>
      <c r="F8" s="226">
        <f>+E8+'4入力と結果'!F8</f>
        <v>0</v>
      </c>
      <c r="G8" s="225">
        <f>+'4入力と結果'!D8*'8各種係数表'!J8</f>
        <v>0</v>
      </c>
      <c r="H8" s="227">
        <f>+'4入力と結果'!D8*'8各種係数表'!L8</f>
        <v>0</v>
      </c>
      <c r="I8" s="228">
        <f>'8各種係数表'!E8</f>
        <v>0.21797701872036809</v>
      </c>
      <c r="J8" s="229">
        <f>'8各種係数表'!F8</f>
        <v>3.1804802074933601E-2</v>
      </c>
      <c r="K8" s="224">
        <f t="shared" ref="K8:K49" si="0">+F8*I8</f>
        <v>0</v>
      </c>
      <c r="L8" s="230">
        <f t="shared" ref="L8:L49" si="1">+F8*J8</f>
        <v>0</v>
      </c>
      <c r="M8" s="224">
        <f t="shared" ref="M8:M19" si="2">+H8*I8</f>
        <v>0</v>
      </c>
      <c r="N8" s="230">
        <f t="shared" ref="N8:N19" si="3">+H8*J8</f>
        <v>0</v>
      </c>
      <c r="O8" s="226">
        <f t="shared" ref="O8:O36" si="4">+F8-SUM(K8:L8)</f>
        <v>0</v>
      </c>
      <c r="P8" s="224">
        <f>+'4入力と結果'!E8*'8各種係数表'!M8</f>
        <v>0</v>
      </c>
      <c r="Q8" s="231">
        <f>+'4入力と結果'!E8*'8各種係数表'!L8</f>
        <v>0</v>
      </c>
      <c r="R8" s="231">
        <f>+'4入力と結果'!E8*'8各種係数表'!J8</f>
        <v>0</v>
      </c>
      <c r="S8" s="232">
        <f>+P8+'4入力と結果'!G8</f>
        <v>0</v>
      </c>
      <c r="T8" s="233">
        <f t="shared" ref="T8:T49" si="5">+O8+S8</f>
        <v>0</v>
      </c>
      <c r="U8" s="234">
        <v>-1.0981245607089183</v>
      </c>
      <c r="V8" s="233">
        <f t="shared" ref="V8:V49" si="6">+U8-T8</f>
        <v>-1.0981245607089183</v>
      </c>
      <c r="W8" s="235">
        <f>+U8*'10賃金'!P4</f>
        <v>-0.25980116542519244</v>
      </c>
      <c r="Y8" s="219">
        <f>+X$7*'8各種係数表'!AD8</f>
        <v>-4.4801873862031556</v>
      </c>
      <c r="Z8" s="219">
        <f>+Y8+U8</f>
        <v>-5.5783119469120734</v>
      </c>
      <c r="AA8" s="220">
        <f>+U8*'8各種係数表'!W8</f>
        <v>-0.74855952229815714</v>
      </c>
      <c r="AB8" s="221">
        <f>+Y8*'8各種係数表'!W8</f>
        <v>-3.054013223652349</v>
      </c>
      <c r="AC8" s="222">
        <f t="shared" ref="AC8:AC34" si="7">+AA8+AB8</f>
        <v>-3.8025727459505063</v>
      </c>
      <c r="AD8" s="220">
        <f>+U8*'8各種係数表'!R8</f>
        <v>-0.33987686709734072</v>
      </c>
      <c r="AE8" s="221">
        <f>+Y8*'8各種係数表'!R8</f>
        <v>-1.3866478424348621</v>
      </c>
      <c r="AF8" s="222">
        <f t="shared" ref="AF8:AF33" si="8">+AD8+AE8</f>
        <v>-1.7265247095322027</v>
      </c>
    </row>
    <row r="9" spans="1:32" s="223" customFormat="1" ht="21.5" customHeight="1" x14ac:dyDescent="0.2">
      <c r="A9" s="202">
        <v>3</v>
      </c>
      <c r="B9" s="203" t="s">
        <v>230</v>
      </c>
      <c r="C9" s="204" t="s">
        <v>231</v>
      </c>
      <c r="D9" s="224">
        <f>+'4入力と結果'!D9+'4入力と結果'!F9</f>
        <v>0</v>
      </c>
      <c r="E9" s="225">
        <f>+'4入力と結果'!D9*'8各種係数表'!M9</f>
        <v>0</v>
      </c>
      <c r="F9" s="226">
        <f>+E9+'4入力と結果'!F9</f>
        <v>0</v>
      </c>
      <c r="G9" s="225">
        <f>+'4入力と結果'!D9*'8各種係数表'!J9</f>
        <v>0</v>
      </c>
      <c r="H9" s="227">
        <f>+'4入力と結果'!D9*'8各種係数表'!L9</f>
        <v>0</v>
      </c>
      <c r="I9" s="228">
        <f>'8各種係数表'!E9</f>
        <v>0.24930029364152415</v>
      </c>
      <c r="J9" s="229">
        <f>'8各種係数表'!F9</f>
        <v>3.3308393561263416E-2</v>
      </c>
      <c r="K9" s="224">
        <f t="shared" si="0"/>
        <v>0</v>
      </c>
      <c r="L9" s="230">
        <f t="shared" si="1"/>
        <v>0</v>
      </c>
      <c r="M9" s="224">
        <f t="shared" si="2"/>
        <v>0</v>
      </c>
      <c r="N9" s="230">
        <f t="shared" si="3"/>
        <v>0</v>
      </c>
      <c r="O9" s="226">
        <f t="shared" si="4"/>
        <v>0</v>
      </c>
      <c r="P9" s="224">
        <f>+'4入力と結果'!E9*'8各種係数表'!M9</f>
        <v>0</v>
      </c>
      <c r="Q9" s="231">
        <f>+'4入力と結果'!E9*'8各種係数表'!L9</f>
        <v>0</v>
      </c>
      <c r="R9" s="231">
        <f>+'4入力と結果'!E9*'8各種係数表'!J9</f>
        <v>0</v>
      </c>
      <c r="S9" s="232">
        <f>+P9+'4入力と結果'!G9</f>
        <v>0</v>
      </c>
      <c r="T9" s="233">
        <f t="shared" si="5"/>
        <v>0</v>
      </c>
      <c r="U9" s="234">
        <v>-0.3609939353179909</v>
      </c>
      <c r="V9" s="233">
        <f t="shared" si="6"/>
        <v>-0.3609939353179909</v>
      </c>
      <c r="W9" s="235">
        <f>+U9*'10賃金'!P5</f>
        <v>-4.9625765145049176E-2</v>
      </c>
      <c r="Y9" s="219">
        <f>+X$7*'8各種係数表'!AD9</f>
        <v>-31.944814151089261</v>
      </c>
      <c r="Z9" s="219">
        <f>+Y9+U9</f>
        <v>-32.305808086407254</v>
      </c>
      <c r="AA9" s="220">
        <f>+U9*'8各種係数表'!W9</f>
        <v>-0.16094867559899134</v>
      </c>
      <c r="AB9" s="221">
        <f>+Y9*'8各種係数表'!W9</f>
        <v>-14.24255375743288</v>
      </c>
      <c r="AC9" s="222">
        <f t="shared" si="7"/>
        <v>-14.403502433031871</v>
      </c>
      <c r="AD9" s="220">
        <f>+U9*'8各種係数表'!R9</f>
        <v>-3.7453407656640889E-2</v>
      </c>
      <c r="AE9" s="221">
        <f>+Y9*'8各種係数表'!R9</f>
        <v>-3.3142998534378689</v>
      </c>
      <c r="AF9" s="222">
        <f t="shared" si="8"/>
        <v>-3.35175326109451</v>
      </c>
    </row>
    <row r="10" spans="1:32" s="223" customFormat="1" ht="21.5" customHeight="1" x14ac:dyDescent="0.2">
      <c r="A10" s="202">
        <v>4</v>
      </c>
      <c r="B10" s="203" t="s">
        <v>40</v>
      </c>
      <c r="C10" s="204" t="s">
        <v>93</v>
      </c>
      <c r="D10" s="224">
        <f>+'4入力と結果'!D10+'4入力と結果'!F10</f>
        <v>0</v>
      </c>
      <c r="E10" s="225">
        <f>+'4入力と結果'!D10*'8各種係数表'!M10</f>
        <v>0</v>
      </c>
      <c r="F10" s="226">
        <f>+E10+'4入力と結果'!F10</f>
        <v>0</v>
      </c>
      <c r="G10" s="225">
        <f>+'4入力と結果'!D10*'8各種係数表'!J10</f>
        <v>0</v>
      </c>
      <c r="H10" s="227">
        <f>+'4入力と結果'!D10*'8各種係数表'!L10</f>
        <v>0</v>
      </c>
      <c r="I10" s="228">
        <f>'8各種係数表'!E10</f>
        <v>2.2528180695691236E-2</v>
      </c>
      <c r="J10" s="229">
        <f>'8各種係数表'!F10</f>
        <v>6.6403067077407646E-2</v>
      </c>
      <c r="K10" s="224">
        <f t="shared" si="0"/>
        <v>0</v>
      </c>
      <c r="L10" s="230">
        <f t="shared" si="1"/>
        <v>0</v>
      </c>
      <c r="M10" s="224">
        <f t="shared" si="2"/>
        <v>0</v>
      </c>
      <c r="N10" s="230">
        <f t="shared" si="3"/>
        <v>0</v>
      </c>
      <c r="O10" s="226">
        <f t="shared" si="4"/>
        <v>0</v>
      </c>
      <c r="P10" s="224">
        <f>+'4入力と結果'!E10*'8各種係数表'!M10</f>
        <v>0</v>
      </c>
      <c r="Q10" s="231">
        <f>+'4入力と結果'!E10*'8各種係数表'!L10</f>
        <v>0</v>
      </c>
      <c r="R10" s="231">
        <f>+'4入力と結果'!E10*'8各種係数表'!J10</f>
        <v>0</v>
      </c>
      <c r="S10" s="232">
        <f>+P10+'4入力と結果'!G10</f>
        <v>0</v>
      </c>
      <c r="T10" s="233">
        <f t="shared" si="5"/>
        <v>0</v>
      </c>
      <c r="U10" s="234">
        <v>-20.514465045319795</v>
      </c>
      <c r="V10" s="233">
        <f t="shared" si="6"/>
        <v>-20.514465045319795</v>
      </c>
      <c r="W10" s="235">
        <f>+U10*'10賃金'!P6</f>
        <v>-3.8814000702713032</v>
      </c>
      <c r="Y10" s="219">
        <f>+X$7*'8各種係数表'!AD10</f>
        <v>-5.5023340865297445</v>
      </c>
      <c r="Z10" s="219">
        <f>+Y10+U10</f>
        <v>-26.016799131849538</v>
      </c>
      <c r="AA10" s="220">
        <f>+U10*'8各種係数表'!W10</f>
        <v>-10.118799435914488</v>
      </c>
      <c r="AB10" s="221">
        <f>+Y10*'8各種係数表'!W10</f>
        <v>-2.7140368967940738</v>
      </c>
      <c r="AC10" s="222">
        <f t="shared" si="7"/>
        <v>-12.832836332708561</v>
      </c>
      <c r="AD10" s="220">
        <f>+U10*'8各種係数表'!R10</f>
        <v>-1.1298776699125364</v>
      </c>
      <c r="AE10" s="221">
        <f>+Y10*'8各種係数表'!R10</f>
        <v>-0.30305271929023081</v>
      </c>
      <c r="AF10" s="222">
        <f t="shared" si="8"/>
        <v>-1.4329303892027672</v>
      </c>
    </row>
    <row r="11" spans="1:32" s="223" customFormat="1" ht="21.5" customHeight="1" x14ac:dyDescent="0.2">
      <c r="A11" s="202">
        <v>5</v>
      </c>
      <c r="B11" s="203" t="s">
        <v>41</v>
      </c>
      <c r="C11" s="204" t="s">
        <v>94</v>
      </c>
      <c r="D11" s="224">
        <f>+'4入力と結果'!D11+'4入力と結果'!F11</f>
        <v>0</v>
      </c>
      <c r="E11" s="225">
        <f>+'4入力と結果'!D11*'8各種係数表'!M11</f>
        <v>0</v>
      </c>
      <c r="F11" s="226">
        <f>+E11+'4入力と結果'!F11</f>
        <v>0</v>
      </c>
      <c r="G11" s="225">
        <f>+'4入力と結果'!D11*'8各種係数表'!J11</f>
        <v>0</v>
      </c>
      <c r="H11" s="227">
        <f>+'4入力と結果'!D11*'8各種係数表'!L11</f>
        <v>0</v>
      </c>
      <c r="I11" s="228">
        <f>'8各種係数表'!E11</f>
        <v>0.32257496101304423</v>
      </c>
      <c r="J11" s="229">
        <f>'8各種係数表'!F11</f>
        <v>3.2171338179978581E-2</v>
      </c>
      <c r="K11" s="224">
        <f t="shared" si="0"/>
        <v>0</v>
      </c>
      <c r="L11" s="230">
        <f t="shared" si="1"/>
        <v>0</v>
      </c>
      <c r="M11" s="224">
        <f t="shared" si="2"/>
        <v>0</v>
      </c>
      <c r="N11" s="230">
        <f t="shared" si="3"/>
        <v>0</v>
      </c>
      <c r="O11" s="226">
        <f t="shared" si="4"/>
        <v>0</v>
      </c>
      <c r="P11" s="224">
        <f>+'4入力と結果'!E11*'8各種係数表'!M11</f>
        <v>0</v>
      </c>
      <c r="Q11" s="231">
        <f>+'4入力と結果'!E11*'8各種係数表'!L11</f>
        <v>0</v>
      </c>
      <c r="R11" s="231">
        <f>+'4入力と結果'!E11*'8各種係数表'!J11</f>
        <v>0</v>
      </c>
      <c r="S11" s="232">
        <f>+P11+'4入力と結果'!G11</f>
        <v>0</v>
      </c>
      <c r="T11" s="233">
        <f t="shared" si="5"/>
        <v>0</v>
      </c>
      <c r="U11" s="234">
        <v>-16.135647876518473</v>
      </c>
      <c r="V11" s="233">
        <f t="shared" si="6"/>
        <v>-16.135647876518473</v>
      </c>
      <c r="W11" s="235">
        <f>+U11*'10賃金'!P7</f>
        <v>-1.8717355927981485</v>
      </c>
      <c r="Y11" s="219">
        <f>+X$7*'8各種係数表'!AD11</f>
        <v>-2040.3605427349139</v>
      </c>
      <c r="Z11" s="219">
        <f>+Y11+U11</f>
        <v>-2056.4961906114322</v>
      </c>
      <c r="AA11" s="220">
        <f>+U11*'8各種係数表'!W11</f>
        <v>-6.0159934329116522</v>
      </c>
      <c r="AB11" s="221">
        <f>+Y11*'8各種係数表'!W11</f>
        <v>-760.72530336561749</v>
      </c>
      <c r="AC11" s="222">
        <f t="shared" si="7"/>
        <v>-766.74129679852911</v>
      </c>
      <c r="AD11" s="220">
        <f>+U11*'8各種係数表'!R11</f>
        <v>-0.57901895789286095</v>
      </c>
      <c r="AE11" s="221">
        <f>+Y11*'8各種係数表'!R11</f>
        <v>-73.217229591340697</v>
      </c>
      <c r="AF11" s="222">
        <f t="shared" si="8"/>
        <v>-73.796248549233553</v>
      </c>
    </row>
    <row r="12" spans="1:32" s="223" customFormat="1" ht="21.5" customHeight="1" x14ac:dyDescent="0.2">
      <c r="A12" s="202">
        <v>6</v>
      </c>
      <c r="B12" s="203" t="s">
        <v>42</v>
      </c>
      <c r="C12" s="204" t="s">
        <v>95</v>
      </c>
      <c r="D12" s="224">
        <f>+'4入力と結果'!D12+'4入力と結果'!F12</f>
        <v>0</v>
      </c>
      <c r="E12" s="225">
        <f>+'4入力と結果'!D12*'8各種係数表'!M12</f>
        <v>0</v>
      </c>
      <c r="F12" s="226">
        <f>+E12+'4入力と結果'!F12</f>
        <v>0</v>
      </c>
      <c r="G12" s="225">
        <f>+'4入力と結果'!D12*'8各種係数表'!J12</f>
        <v>0</v>
      </c>
      <c r="H12" s="227">
        <f>+'4入力と結果'!D12*'8各種係数表'!L12</f>
        <v>0</v>
      </c>
      <c r="I12" s="228">
        <f>'8各種係数表'!E12</f>
        <v>0.43944914757410253</v>
      </c>
      <c r="J12" s="229">
        <f>'8各種係数表'!F12</f>
        <v>2.4548546158944525E-2</v>
      </c>
      <c r="K12" s="224">
        <f t="shared" si="0"/>
        <v>0</v>
      </c>
      <c r="L12" s="230">
        <f t="shared" si="1"/>
        <v>0</v>
      </c>
      <c r="M12" s="224">
        <f t="shared" si="2"/>
        <v>0</v>
      </c>
      <c r="N12" s="230">
        <f t="shared" si="3"/>
        <v>0</v>
      </c>
      <c r="O12" s="226">
        <f t="shared" si="4"/>
        <v>0</v>
      </c>
      <c r="P12" s="224">
        <f>+'4入力と結果'!E12*'8各種係数表'!M12</f>
        <v>0</v>
      </c>
      <c r="Q12" s="231">
        <f>+'4入力と結果'!E12*'8各種係数表'!L12</f>
        <v>0</v>
      </c>
      <c r="R12" s="231">
        <f>+'4入力と結果'!E12*'8各種係数表'!J12</f>
        <v>0</v>
      </c>
      <c r="S12" s="232">
        <f>+P12+'4入力と結果'!G12</f>
        <v>0</v>
      </c>
      <c r="T12" s="233">
        <f t="shared" si="5"/>
        <v>0</v>
      </c>
      <c r="U12" s="234">
        <v>-143.97450403591751</v>
      </c>
      <c r="V12" s="233">
        <f t="shared" si="6"/>
        <v>-143.97450403591751</v>
      </c>
      <c r="W12" s="235">
        <f>+U12*'10賃金'!P8</f>
        <v>-29.589059863796241</v>
      </c>
      <c r="Y12" s="219">
        <f>+X$7*'8各種係数表'!AD12</f>
        <v>-112.1544491022526</v>
      </c>
      <c r="Z12" s="219">
        <f>+Y12+U12</f>
        <v>-256.12895313817012</v>
      </c>
      <c r="AA12" s="220">
        <f>+U12*'8各種係数表'!W12</f>
        <v>-58.044044262429559</v>
      </c>
      <c r="AB12" s="221">
        <f>+Y12*'8各種係数表'!W12</f>
        <v>-45.215629333201385</v>
      </c>
      <c r="AC12" s="222">
        <f t="shared" si="7"/>
        <v>-103.25967359563094</v>
      </c>
      <c r="AD12" s="220">
        <f>+U12*'8各種係数表'!R12</f>
        <v>0</v>
      </c>
      <c r="AE12" s="221">
        <f>+Y12*'8各種係数表'!R12</f>
        <v>0</v>
      </c>
      <c r="AF12" s="222">
        <f t="shared" si="8"/>
        <v>0</v>
      </c>
    </row>
    <row r="13" spans="1:32" s="223" customFormat="1" ht="21.5" customHeight="1" x14ac:dyDescent="0.2">
      <c r="A13" s="202">
        <v>7</v>
      </c>
      <c r="B13" s="203" t="s">
        <v>43</v>
      </c>
      <c r="C13" s="204" t="s">
        <v>96</v>
      </c>
      <c r="D13" s="224">
        <f>+'4入力と結果'!D13+'4入力と結果'!F13</f>
        <v>0</v>
      </c>
      <c r="E13" s="225">
        <f>+'4入力と結果'!D13*'8各種係数表'!M13</f>
        <v>0</v>
      </c>
      <c r="F13" s="226">
        <f>+E13+'4入力と結果'!F13</f>
        <v>0</v>
      </c>
      <c r="G13" s="225">
        <f>+'4入力と結果'!D13*'8各種係数表'!J13</f>
        <v>0</v>
      </c>
      <c r="H13" s="227">
        <f>+'4入力と結果'!D13*'8各種係数表'!L13</f>
        <v>0</v>
      </c>
      <c r="I13" s="228">
        <f>'8各種係数表'!E13</f>
        <v>0.23349686800485506</v>
      </c>
      <c r="J13" s="229">
        <f>'8各種係数表'!F13</f>
        <v>5.8003940153580597E-2</v>
      </c>
      <c r="K13" s="224">
        <f t="shared" si="0"/>
        <v>0</v>
      </c>
      <c r="L13" s="230">
        <f t="shared" si="1"/>
        <v>0</v>
      </c>
      <c r="M13" s="224">
        <f t="shared" si="2"/>
        <v>0</v>
      </c>
      <c r="N13" s="230">
        <f t="shared" si="3"/>
        <v>0</v>
      </c>
      <c r="O13" s="226">
        <f t="shared" si="4"/>
        <v>0</v>
      </c>
      <c r="P13" s="224">
        <f>+'4入力と結果'!E13*'8各種係数表'!M13</f>
        <v>0</v>
      </c>
      <c r="Q13" s="231">
        <f>+'4入力と結果'!E13*'8各種係数表'!L13</f>
        <v>0</v>
      </c>
      <c r="R13" s="231">
        <f>+'4入力と結果'!E13*'8各種係数表'!J13</f>
        <v>0</v>
      </c>
      <c r="S13" s="232">
        <f>+P13+'4入力と結果'!G13</f>
        <v>0</v>
      </c>
      <c r="T13" s="233">
        <f t="shared" si="5"/>
        <v>0</v>
      </c>
      <c r="U13" s="234">
        <v>-432.50715098984517</v>
      </c>
      <c r="V13" s="233">
        <f t="shared" si="6"/>
        <v>-432.50715098984517</v>
      </c>
      <c r="W13" s="235">
        <f>+U13*'10賃金'!P9</f>
        <v>-64.625235610310298</v>
      </c>
      <c r="Y13" s="219">
        <f>+X$7*'8各種係数表'!AD13</f>
        <v>-114.1587575227621</v>
      </c>
      <c r="Z13" s="219">
        <f>+Y13+U13</f>
        <v>-546.6659085126073</v>
      </c>
      <c r="AA13" s="220">
        <f>+U13*'8各種係数表'!W13</f>
        <v>-158.3206922509855</v>
      </c>
      <c r="AB13" s="221">
        <f>+Y13*'8各種係数表'!W13</f>
        <v>-41.788195816305581</v>
      </c>
      <c r="AC13" s="222">
        <f t="shared" si="7"/>
        <v>-200.10888806729108</v>
      </c>
      <c r="AD13" s="220">
        <f>+U13*'8各種係数表'!R13</f>
        <v>-23.09202240444554</v>
      </c>
      <c r="AE13" s="221">
        <f>+Y13*'8各種係数表'!R13</f>
        <v>-6.0950589610972301</v>
      </c>
      <c r="AF13" s="222">
        <f t="shared" si="8"/>
        <v>-29.18708136554277</v>
      </c>
    </row>
    <row r="14" spans="1:32" s="223" customFormat="1" ht="21.5" customHeight="1" x14ac:dyDescent="0.2">
      <c r="A14" s="202">
        <v>8</v>
      </c>
      <c r="B14" s="203" t="s">
        <v>44</v>
      </c>
      <c r="C14" s="204" t="s">
        <v>97</v>
      </c>
      <c r="D14" s="224">
        <f>+'4入力と結果'!D14+'4入力と結果'!F14</f>
        <v>0</v>
      </c>
      <c r="E14" s="225">
        <f>+'4入力と結果'!D14*'8各種係数表'!M14</f>
        <v>0</v>
      </c>
      <c r="F14" s="226">
        <f>+E14+'4入力と結果'!F14</f>
        <v>0</v>
      </c>
      <c r="G14" s="225">
        <f>+'4入力と結果'!D14*'8各種係数表'!J14</f>
        <v>0</v>
      </c>
      <c r="H14" s="227">
        <f>+'4入力と結果'!D14*'8各種係数表'!L14</f>
        <v>0</v>
      </c>
      <c r="I14" s="228">
        <f>'8各種係数表'!E14</f>
        <v>0.20029497135644653</v>
      </c>
      <c r="J14" s="229">
        <f>'8各種係数表'!F14</f>
        <v>2.6939157259421205E-2</v>
      </c>
      <c r="K14" s="224">
        <f t="shared" si="0"/>
        <v>0</v>
      </c>
      <c r="L14" s="230">
        <f t="shared" si="1"/>
        <v>0</v>
      </c>
      <c r="M14" s="224">
        <f t="shared" si="2"/>
        <v>0</v>
      </c>
      <c r="N14" s="230">
        <f t="shared" si="3"/>
        <v>0</v>
      </c>
      <c r="O14" s="226">
        <f t="shared" si="4"/>
        <v>0</v>
      </c>
      <c r="P14" s="224">
        <f>+'4入力と結果'!E14*'8各種係数表'!M14</f>
        <v>0</v>
      </c>
      <c r="Q14" s="231">
        <f>+'4入力と結果'!E14*'8各種係数表'!L14</f>
        <v>0</v>
      </c>
      <c r="R14" s="231">
        <f>+'4入力と結果'!E14*'8各種係数表'!J14</f>
        <v>0</v>
      </c>
      <c r="S14" s="232">
        <f>+P14+'4入力と結果'!G14</f>
        <v>0</v>
      </c>
      <c r="T14" s="233">
        <f t="shared" si="5"/>
        <v>0</v>
      </c>
      <c r="U14" s="234">
        <v>-1019.0754422555923</v>
      </c>
      <c r="V14" s="233">
        <f t="shared" si="6"/>
        <v>-1019.0754422555923</v>
      </c>
      <c r="W14" s="235">
        <f>+U14*'10賃金'!P10</f>
        <v>-81.758467718343141</v>
      </c>
      <c r="Y14" s="219">
        <f>+X$7*'8各種係数表'!AD14</f>
        <v>-145.83544916242664</v>
      </c>
      <c r="Z14" s="219">
        <f>+Y14+U14</f>
        <v>-1164.910891418019</v>
      </c>
      <c r="AA14" s="220">
        <f>+U14*'8各種係数表'!W14</f>
        <v>-339.99836667179932</v>
      </c>
      <c r="AB14" s="221">
        <f>+Y14*'8各種係数表'!W14</f>
        <v>-48.655685793316628</v>
      </c>
      <c r="AC14" s="222">
        <f t="shared" si="7"/>
        <v>-388.65405246511597</v>
      </c>
      <c r="AD14" s="220">
        <f>+U14*'8各種係数表'!R14</f>
        <v>-14.132371866218934</v>
      </c>
      <c r="AE14" s="221">
        <f>+Y14*'8各種係数表'!R14</f>
        <v>-2.0224222009302077</v>
      </c>
      <c r="AF14" s="222">
        <f t="shared" si="8"/>
        <v>-16.15479406714914</v>
      </c>
    </row>
    <row r="15" spans="1:32" s="223" customFormat="1" ht="21.5" customHeight="1" x14ac:dyDescent="0.2">
      <c r="A15" s="202">
        <v>9</v>
      </c>
      <c r="B15" s="203" t="s">
        <v>45</v>
      </c>
      <c r="C15" s="204" t="s">
        <v>98</v>
      </c>
      <c r="D15" s="224">
        <f>+'4入力と結果'!D15+'4入力と結果'!F15</f>
        <v>0</v>
      </c>
      <c r="E15" s="225">
        <f>+'4入力と結果'!D15*'8各種係数表'!M15</f>
        <v>0</v>
      </c>
      <c r="F15" s="226">
        <f>+E15+'4入力と結果'!F15</f>
        <v>0</v>
      </c>
      <c r="G15" s="225">
        <f>+'4入力と結果'!D15*'8各種係数表'!J15</f>
        <v>0</v>
      </c>
      <c r="H15" s="227">
        <f>+'4入力と結果'!D15*'8各種係数表'!L15</f>
        <v>0</v>
      </c>
      <c r="I15" s="228">
        <f>'8各種係数表'!E15</f>
        <v>0.19636393192438267</v>
      </c>
      <c r="J15" s="229">
        <f>'8各種係数表'!F15</f>
        <v>2.1219492730162302E-2</v>
      </c>
      <c r="K15" s="224">
        <f t="shared" si="0"/>
        <v>0</v>
      </c>
      <c r="L15" s="230">
        <f t="shared" si="1"/>
        <v>0</v>
      </c>
      <c r="M15" s="224">
        <f t="shared" si="2"/>
        <v>0</v>
      </c>
      <c r="N15" s="230">
        <f t="shared" si="3"/>
        <v>0</v>
      </c>
      <c r="O15" s="226">
        <f t="shared" si="4"/>
        <v>0</v>
      </c>
      <c r="P15" s="224">
        <f>+'4入力と結果'!E15*'8各種係数表'!M15</f>
        <v>0</v>
      </c>
      <c r="Q15" s="231">
        <f>+'4入力と結果'!E15*'8各種係数表'!L15</f>
        <v>0</v>
      </c>
      <c r="R15" s="231">
        <f>+'4入力と結果'!E15*'8各種係数表'!J15</f>
        <v>0</v>
      </c>
      <c r="S15" s="232">
        <f>+P15+'4入力と結果'!G15</f>
        <v>0</v>
      </c>
      <c r="T15" s="233">
        <f t="shared" si="5"/>
        <v>0</v>
      </c>
      <c r="U15" s="234">
        <v>-1179.7774937974034</v>
      </c>
      <c r="V15" s="233">
        <f t="shared" si="6"/>
        <v>-1179.7774937974034</v>
      </c>
      <c r="W15" s="235">
        <f>+U15*'10賃金'!P11</f>
        <v>-10.818647693010458</v>
      </c>
      <c r="Y15" s="219">
        <f>+X$7*'8各種係数表'!AD15</f>
        <v>-660.3017509140451</v>
      </c>
      <c r="Z15" s="219">
        <f>+Y15+U15</f>
        <v>-1840.0792447114486</v>
      </c>
      <c r="AA15" s="220">
        <f>+U15*'8各種係数表'!W15</f>
        <v>-361.84265050709178</v>
      </c>
      <c r="AB15" s="221">
        <f>+Y15*'8各種係数表'!W15</f>
        <v>-202.51728562491201</v>
      </c>
      <c r="AC15" s="222">
        <f t="shared" si="7"/>
        <v>-564.35993613200378</v>
      </c>
      <c r="AD15" s="220">
        <f>+U15*'8各種係数表'!R15</f>
        <v>-1.1913391804803184</v>
      </c>
      <c r="AE15" s="221">
        <f>+Y15*'8各種係数表'!R15</f>
        <v>-0.66677263377152007</v>
      </c>
      <c r="AF15" s="222">
        <f t="shared" si="8"/>
        <v>-1.8581118142518385</v>
      </c>
    </row>
    <row r="16" spans="1:32" s="223" customFormat="1" ht="21.5" customHeight="1" x14ac:dyDescent="0.2">
      <c r="A16" s="202">
        <v>10</v>
      </c>
      <c r="B16" s="203" t="s">
        <v>46</v>
      </c>
      <c r="C16" s="204" t="s">
        <v>232</v>
      </c>
      <c r="D16" s="224">
        <f>+'4入力と結果'!D16+'4入力と結果'!F16</f>
        <v>0</v>
      </c>
      <c r="E16" s="225">
        <f>+'4入力と結果'!D16*'8各種係数表'!M16</f>
        <v>0</v>
      </c>
      <c r="F16" s="226">
        <f>+E16+'4入力と結果'!F16</f>
        <v>0</v>
      </c>
      <c r="G16" s="225">
        <f>+'4入力と結果'!D16*'8各種係数表'!J16</f>
        <v>0</v>
      </c>
      <c r="H16" s="227">
        <f>+'4入力と結果'!D16*'8各種係数表'!L16</f>
        <v>0</v>
      </c>
      <c r="I16" s="228">
        <f>'8各種係数表'!E16</f>
        <v>0.17252148642986123</v>
      </c>
      <c r="J16" s="229">
        <f>'8各種係数表'!F16</f>
        <v>3.0991639895507905E-2</v>
      </c>
      <c r="K16" s="224">
        <f t="shared" si="0"/>
        <v>0</v>
      </c>
      <c r="L16" s="230">
        <f t="shared" si="1"/>
        <v>0</v>
      </c>
      <c r="M16" s="224">
        <f t="shared" si="2"/>
        <v>0</v>
      </c>
      <c r="N16" s="230">
        <f t="shared" si="3"/>
        <v>0</v>
      </c>
      <c r="O16" s="226">
        <f t="shared" si="4"/>
        <v>0</v>
      </c>
      <c r="P16" s="224">
        <f>+'4入力と結果'!E16*'8各種係数表'!M16</f>
        <v>0</v>
      </c>
      <c r="Q16" s="231">
        <f>+'4入力と結果'!E16*'8各種係数表'!L16</f>
        <v>0</v>
      </c>
      <c r="R16" s="231">
        <f>+'4入力と結果'!E16*'8各種係数表'!J16</f>
        <v>0</v>
      </c>
      <c r="S16" s="232">
        <f>+P16+'4入力と結果'!G16</f>
        <v>0</v>
      </c>
      <c r="T16" s="233">
        <f t="shared" si="5"/>
        <v>0</v>
      </c>
      <c r="U16" s="234">
        <v>-6765.0088569604086</v>
      </c>
      <c r="V16" s="233">
        <f t="shared" si="6"/>
        <v>-6765.0088569604086</v>
      </c>
      <c r="W16" s="235">
        <f>+U16*'10賃金'!P12</f>
        <v>-1281.1238262155655</v>
      </c>
      <c r="Y16" s="219">
        <f>+X$7*'8各種係数表'!AD16</f>
        <v>-163.61298249821053</v>
      </c>
      <c r="Z16" s="219">
        <f>+Y16+U16</f>
        <v>-6928.6218394586194</v>
      </c>
      <c r="AA16" s="220">
        <f>+U16*'8各種係数表'!W16</f>
        <v>-2420.3325628613466</v>
      </c>
      <c r="AB16" s="221">
        <f>+Y16*'8各種係数表'!W16</f>
        <v>-58.536187848423396</v>
      </c>
      <c r="AC16" s="222">
        <f t="shared" si="7"/>
        <v>-2478.8687507097698</v>
      </c>
      <c r="AD16" s="220">
        <f>+U16*'8各種係数表'!R16</f>
        <v>-321.48977734473414</v>
      </c>
      <c r="AE16" s="221">
        <f>+Y16*'8各種係数表'!R16</f>
        <v>-7.7752893493906363</v>
      </c>
      <c r="AF16" s="222">
        <f t="shared" si="8"/>
        <v>-329.26506669412476</v>
      </c>
    </row>
    <row r="17" spans="1:32" s="223" customFormat="1" ht="21.5" customHeight="1" x14ac:dyDescent="0.2">
      <c r="A17" s="202">
        <v>11</v>
      </c>
      <c r="B17" s="203" t="s">
        <v>233</v>
      </c>
      <c r="C17" s="204" t="s">
        <v>234</v>
      </c>
      <c r="D17" s="224">
        <f>+'4入力と結果'!D17+'4入力と結果'!F17</f>
        <v>0</v>
      </c>
      <c r="E17" s="225">
        <f>+'4入力と結果'!D17*'8各種係数表'!M17</f>
        <v>0</v>
      </c>
      <c r="F17" s="226">
        <f>+E17+'4入力と結果'!F17</f>
        <v>0</v>
      </c>
      <c r="G17" s="225">
        <f>+'4入力と結果'!D17*'8各種係数表'!J17</f>
        <v>0</v>
      </c>
      <c r="H17" s="227">
        <f>+'4入力と結果'!D17*'8各種係数表'!L17</f>
        <v>0</v>
      </c>
      <c r="I17" s="228">
        <f>'8各種係数表'!E17</f>
        <v>0.20865009614368171</v>
      </c>
      <c r="J17" s="229">
        <f>'8各種係数表'!F17</f>
        <v>2.8758235958243918E-2</v>
      </c>
      <c r="K17" s="224">
        <f t="shared" si="0"/>
        <v>0</v>
      </c>
      <c r="L17" s="230">
        <f t="shared" si="1"/>
        <v>0</v>
      </c>
      <c r="M17" s="224">
        <f t="shared" si="2"/>
        <v>0</v>
      </c>
      <c r="N17" s="230">
        <f t="shared" si="3"/>
        <v>0</v>
      </c>
      <c r="O17" s="226">
        <f t="shared" si="4"/>
        <v>0</v>
      </c>
      <c r="P17" s="224">
        <f>+'4入力と結果'!E17*'8各種係数表'!M17</f>
        <v>0</v>
      </c>
      <c r="Q17" s="231">
        <f>+'4入力と結果'!E17*'8各種係数表'!L17</f>
        <v>0</v>
      </c>
      <c r="R17" s="231">
        <f>+'4入力と結果'!E17*'8各種係数表'!J17</f>
        <v>0</v>
      </c>
      <c r="S17" s="232">
        <f>+P17+'4入力と結果'!G17</f>
        <v>0</v>
      </c>
      <c r="T17" s="233">
        <f t="shared" si="5"/>
        <v>0</v>
      </c>
      <c r="U17" s="234">
        <v>-3278.2386806700788</v>
      </c>
      <c r="V17" s="233">
        <f t="shared" si="6"/>
        <v>-3278.2386806700788</v>
      </c>
      <c r="W17" s="235">
        <f>+U17*'10賃金'!P13</f>
        <v>-643.58516219805119</v>
      </c>
      <c r="Y17" s="219">
        <f>+X$7*'8各種係数表'!AD17</f>
        <v>-81.600729551948177</v>
      </c>
      <c r="Z17" s="219">
        <f>+Y17+U17</f>
        <v>-3359.8394102220268</v>
      </c>
      <c r="AA17" s="220">
        <f>+U17*'8各種係数表'!W17</f>
        <v>-1537.1540210593764</v>
      </c>
      <c r="AB17" s="221">
        <f>+Y17*'8各種係数表'!W17</f>
        <v>-38.262280990021473</v>
      </c>
      <c r="AC17" s="222">
        <f t="shared" si="7"/>
        <v>-1575.4163020493979</v>
      </c>
      <c r="AD17" s="220">
        <f>+U17*'8各種係数表'!R17</f>
        <v>0</v>
      </c>
      <c r="AE17" s="221">
        <f>+Y17*'8各種係数表'!R17</f>
        <v>0</v>
      </c>
      <c r="AF17" s="222">
        <f t="shared" si="8"/>
        <v>0</v>
      </c>
    </row>
    <row r="18" spans="1:32" s="223" customFormat="1" ht="21.5" customHeight="1" x14ac:dyDescent="0.2">
      <c r="A18" s="202">
        <v>12</v>
      </c>
      <c r="B18" s="203" t="s">
        <v>235</v>
      </c>
      <c r="C18" s="204" t="s">
        <v>236</v>
      </c>
      <c r="D18" s="224">
        <f>+'4入力と結果'!D18+'4入力と結果'!F18</f>
        <v>0</v>
      </c>
      <c r="E18" s="225">
        <f>+'4入力と結果'!D18*'8各種係数表'!M18</f>
        <v>0</v>
      </c>
      <c r="F18" s="226">
        <f>+E18+'4入力と結果'!F18</f>
        <v>0</v>
      </c>
      <c r="G18" s="225">
        <f>+'4入力と結果'!D18*'8各種係数表'!J18</f>
        <v>0</v>
      </c>
      <c r="H18" s="227">
        <f>+'4入力と結果'!D18*'8各種係数表'!L18</f>
        <v>0</v>
      </c>
      <c r="I18" s="228">
        <f>'8各種係数表'!E18</f>
        <v>0.18243827307546082</v>
      </c>
      <c r="J18" s="229">
        <f>'8各種係数表'!F18</f>
        <v>3.2556072735334354E-2</v>
      </c>
      <c r="K18" s="224">
        <f t="shared" si="0"/>
        <v>0</v>
      </c>
      <c r="L18" s="230">
        <f t="shared" si="1"/>
        <v>0</v>
      </c>
      <c r="M18" s="224">
        <f t="shared" si="2"/>
        <v>0</v>
      </c>
      <c r="N18" s="230">
        <f t="shared" si="3"/>
        <v>0</v>
      </c>
      <c r="O18" s="226">
        <f t="shared" si="4"/>
        <v>0</v>
      </c>
      <c r="P18" s="224">
        <f>+'4入力と結果'!E18*'8各種係数表'!M18</f>
        <v>0</v>
      </c>
      <c r="Q18" s="231">
        <f>+'4入力と結果'!E18*'8各種係数表'!L18</f>
        <v>0</v>
      </c>
      <c r="R18" s="231">
        <f>+'4入力と結果'!E18*'8各種係数表'!J18</f>
        <v>0</v>
      </c>
      <c r="S18" s="232">
        <f>+P18+'4入力と結果'!G18</f>
        <v>0</v>
      </c>
      <c r="T18" s="233">
        <f t="shared" si="5"/>
        <v>0</v>
      </c>
      <c r="U18" s="234">
        <v>-7.7724833199141292</v>
      </c>
      <c r="V18" s="233">
        <f t="shared" si="6"/>
        <v>-7.7724833199141292</v>
      </c>
      <c r="W18" s="235">
        <f>+U18*'10賃金'!P14</f>
        <v>-1.8669739844963593</v>
      </c>
      <c r="Y18" s="219">
        <f>+X$7*'8各種係数表'!AD18</f>
        <v>-1.0062890911047304</v>
      </c>
      <c r="Z18" s="219">
        <f>+Y18+U18</f>
        <v>-8.7787724110188599</v>
      </c>
      <c r="AA18" s="220">
        <f>+U18*'8各種係数表'!W18</f>
        <v>-3.6994955080249268</v>
      </c>
      <c r="AB18" s="221">
        <f>+Y18*'8各種係数表'!W18</f>
        <v>-0.47896686542616679</v>
      </c>
      <c r="AC18" s="222">
        <f t="shared" si="7"/>
        <v>-4.1784623734510937</v>
      </c>
      <c r="AD18" s="220">
        <f>+U18*'8各種係数表'!R18</f>
        <v>-0.60438067141139518</v>
      </c>
      <c r="AE18" s="221">
        <f>+Y18*'8各種係数表'!R18</f>
        <v>-7.8248051682220751E-2</v>
      </c>
      <c r="AF18" s="222">
        <f t="shared" si="8"/>
        <v>-0.68262872309361589</v>
      </c>
    </row>
    <row r="19" spans="1:32" s="223" customFormat="1" ht="21.5" customHeight="1" x14ac:dyDescent="0.2">
      <c r="A19" s="202">
        <v>13</v>
      </c>
      <c r="B19" s="203" t="s">
        <v>47</v>
      </c>
      <c r="C19" s="204" t="s">
        <v>237</v>
      </c>
      <c r="D19" s="224">
        <f>+'4入力と結果'!D19+'4入力と結果'!F19</f>
        <v>0</v>
      </c>
      <c r="E19" s="225">
        <f>+'4入力と結果'!D19*'8各種係数表'!M19</f>
        <v>0</v>
      </c>
      <c r="F19" s="226">
        <f>+E19+'4入力と結果'!F19</f>
        <v>0</v>
      </c>
      <c r="G19" s="225">
        <f>+'4入力と結果'!D19*'8各種係数表'!J19</f>
        <v>0</v>
      </c>
      <c r="H19" s="227">
        <f>+'4入力と結果'!D19*'8各種係数表'!L19</f>
        <v>0</v>
      </c>
      <c r="I19" s="228">
        <f>'8各種係数表'!E19</f>
        <v>0.17338318082224383</v>
      </c>
      <c r="J19" s="229">
        <f>'8各種係数表'!F19</f>
        <v>5.5096888852860647E-2</v>
      </c>
      <c r="K19" s="224">
        <f t="shared" si="0"/>
        <v>0</v>
      </c>
      <c r="L19" s="230">
        <f t="shared" si="1"/>
        <v>0</v>
      </c>
      <c r="M19" s="224">
        <f t="shared" si="2"/>
        <v>0</v>
      </c>
      <c r="N19" s="230">
        <f t="shared" si="3"/>
        <v>0</v>
      </c>
      <c r="O19" s="226">
        <f t="shared" si="4"/>
        <v>0</v>
      </c>
      <c r="P19" s="224">
        <f>+'4入力と結果'!E19*'8各種係数表'!M19</f>
        <v>0</v>
      </c>
      <c r="Q19" s="231">
        <f>+'4入力と結果'!E19*'8各種係数表'!L19</f>
        <v>0</v>
      </c>
      <c r="R19" s="231">
        <f>+'4入力と結果'!E19*'8各種係数表'!J19</f>
        <v>0</v>
      </c>
      <c r="S19" s="232">
        <f>+P19+'4入力と結果'!G19</f>
        <v>0</v>
      </c>
      <c r="T19" s="233">
        <f t="shared" si="5"/>
        <v>0</v>
      </c>
      <c r="U19" s="234">
        <v>-825.51408716930962</v>
      </c>
      <c r="V19" s="233">
        <f t="shared" si="6"/>
        <v>-825.51408716930962</v>
      </c>
      <c r="W19" s="235">
        <f>+U19*'10賃金'!P15</f>
        <v>-152.63975685455367</v>
      </c>
      <c r="Y19" s="219">
        <f>+X$7*'8各種係数表'!AD19</f>
        <v>-17.175551993431675</v>
      </c>
      <c r="Z19" s="219">
        <f>+Y19+U19</f>
        <v>-842.68963916274129</v>
      </c>
      <c r="AA19" s="220">
        <f>+U19*'8各種係数表'!W19</f>
        <v>-411.79216516966409</v>
      </c>
      <c r="AB19" s="221">
        <f>+Y19*'8各種係数表'!W19</f>
        <v>-8.567700846404545</v>
      </c>
      <c r="AC19" s="222">
        <f t="shared" si="7"/>
        <v>-420.35986601606862</v>
      </c>
      <c r="AD19" s="220">
        <f>+U19*'8各種係数表'!R19</f>
        <v>-36.797084241722757</v>
      </c>
      <c r="AE19" s="221">
        <f>+Y19*'8各種係数表'!R19</f>
        <v>-0.76559594006149512</v>
      </c>
      <c r="AF19" s="222">
        <f t="shared" si="8"/>
        <v>-37.562680181784252</v>
      </c>
    </row>
    <row r="20" spans="1:32" s="223" customFormat="1" ht="21.5" customHeight="1" x14ac:dyDescent="0.2">
      <c r="A20" s="202">
        <v>14</v>
      </c>
      <c r="B20" s="203" t="s">
        <v>48</v>
      </c>
      <c r="C20" s="204" t="s">
        <v>99</v>
      </c>
      <c r="D20" s="224">
        <f>+'4入力と結果'!D20+'4入力と結果'!F20</f>
        <v>0</v>
      </c>
      <c r="E20" s="225">
        <f>+'4入力と結果'!D20*'8各種係数表'!M20</f>
        <v>0</v>
      </c>
      <c r="F20" s="226">
        <f>+E20+'4入力と結果'!F20</f>
        <v>0</v>
      </c>
      <c r="G20" s="225">
        <f>+'4入力と結果'!D20*'8各種係数表'!J20</f>
        <v>0</v>
      </c>
      <c r="H20" s="227">
        <f>+'4入力と結果'!D20*'8各種係数表'!L20</f>
        <v>0</v>
      </c>
      <c r="I20" s="228">
        <f>'8各種係数表'!E20</f>
        <v>5.915135091480242E-2</v>
      </c>
      <c r="J20" s="229">
        <f>'8各種係数表'!F20</f>
        <v>2.707816710740028E-2</v>
      </c>
      <c r="K20" s="224">
        <f t="shared" si="0"/>
        <v>0</v>
      </c>
      <c r="L20" s="230">
        <f t="shared" si="1"/>
        <v>0</v>
      </c>
      <c r="M20" s="224">
        <f t="shared" ref="M20:M49" si="9">+H20*I20</f>
        <v>0</v>
      </c>
      <c r="N20" s="230">
        <f t="shared" ref="N20:N49" si="10">+H20*J20</f>
        <v>0</v>
      </c>
      <c r="O20" s="226">
        <f t="shared" si="4"/>
        <v>0</v>
      </c>
      <c r="P20" s="224">
        <f>+'4入力と結果'!E20*'8各種係数表'!M20</f>
        <v>0</v>
      </c>
      <c r="Q20" s="231">
        <f>+'4入力と結果'!E20*'8各種係数表'!L20</f>
        <v>0</v>
      </c>
      <c r="R20" s="231">
        <f>+'4入力と結果'!E20*'8各種係数表'!J20</f>
        <v>0</v>
      </c>
      <c r="S20" s="232">
        <f>+P20+'4入力と結果'!G20</f>
        <v>0</v>
      </c>
      <c r="T20" s="233">
        <f t="shared" si="5"/>
        <v>0</v>
      </c>
      <c r="U20" s="234">
        <v>-16172.966014658918</v>
      </c>
      <c r="V20" s="233">
        <f t="shared" si="6"/>
        <v>-16172.966014658918</v>
      </c>
      <c r="W20" s="235">
        <f>+U20*'10賃金'!P16</f>
        <v>-976.05730695315833</v>
      </c>
      <c r="Y20" s="219">
        <f>+X$7*'8各種係数表'!AD20</f>
        <v>-78.483756323078325</v>
      </c>
      <c r="Z20" s="219">
        <f>+Y20+U20</f>
        <v>-16251.449770981995</v>
      </c>
      <c r="AA20" s="220">
        <f>+U20*'8各種係数表'!W20</f>
        <v>-4413.9499927137094</v>
      </c>
      <c r="AB20" s="221">
        <f>+Y20*'8各種係数表'!W20</f>
        <v>-21.419903766347097</v>
      </c>
      <c r="AC20" s="222">
        <f t="shared" si="7"/>
        <v>-4435.3698964800569</v>
      </c>
      <c r="AD20" s="220">
        <f>+U20*'8各種係数表'!R20</f>
        <v>-164.42957065585313</v>
      </c>
      <c r="AE20" s="221">
        <f>+Y20*'8各種係数表'!R20</f>
        <v>-0.79793961997851448</v>
      </c>
      <c r="AF20" s="222">
        <f t="shared" si="8"/>
        <v>-165.22751027583163</v>
      </c>
    </row>
    <row r="21" spans="1:32" s="223" customFormat="1" ht="21.5" customHeight="1" x14ac:dyDescent="0.2">
      <c r="A21" s="202">
        <v>15</v>
      </c>
      <c r="B21" s="203" t="s">
        <v>49</v>
      </c>
      <c r="C21" s="204" t="s">
        <v>100</v>
      </c>
      <c r="D21" s="224">
        <f>+'4入力と結果'!D21+'4入力と結果'!F21</f>
        <v>0</v>
      </c>
      <c r="E21" s="225">
        <f>+'4入力と結果'!D21*'8各種係数表'!M21</f>
        <v>0</v>
      </c>
      <c r="F21" s="226">
        <f>+E21+'4入力と結果'!F21</f>
        <v>0</v>
      </c>
      <c r="G21" s="225">
        <f>+'4入力と結果'!D21*'8各種係数表'!J21</f>
        <v>0</v>
      </c>
      <c r="H21" s="227">
        <f>+'4入力と結果'!D21*'8各種係数表'!L21</f>
        <v>0</v>
      </c>
      <c r="I21" s="228">
        <f>'8各種係数表'!E21</f>
        <v>0.10162141323543349</v>
      </c>
      <c r="J21" s="229">
        <f>'8各種係数表'!F21</f>
        <v>2.9411655995861995E-2</v>
      </c>
      <c r="K21" s="224">
        <f t="shared" si="0"/>
        <v>0</v>
      </c>
      <c r="L21" s="230">
        <f t="shared" si="1"/>
        <v>0</v>
      </c>
      <c r="M21" s="224">
        <f t="shared" si="9"/>
        <v>0</v>
      </c>
      <c r="N21" s="230">
        <f t="shared" si="10"/>
        <v>0</v>
      </c>
      <c r="O21" s="226">
        <f t="shared" si="4"/>
        <v>0</v>
      </c>
      <c r="P21" s="224">
        <f>+'4入力と結果'!E21*'8各種係数表'!M21</f>
        <v>0</v>
      </c>
      <c r="Q21" s="231">
        <f>+'4入力と結果'!E21*'8各種係数表'!L21</f>
        <v>0</v>
      </c>
      <c r="R21" s="231">
        <f>+'4入力と結果'!E21*'8各種係数表'!J21</f>
        <v>0</v>
      </c>
      <c r="S21" s="232">
        <f>+P21+'4入力と結果'!G21</f>
        <v>0</v>
      </c>
      <c r="T21" s="233">
        <f t="shared" si="5"/>
        <v>0</v>
      </c>
      <c r="U21" s="234">
        <v>-3108.3698351255443</v>
      </c>
      <c r="V21" s="233">
        <f t="shared" si="6"/>
        <v>-3108.3698351255443</v>
      </c>
      <c r="W21" s="235">
        <f>+U21*'10賃金'!P17</f>
        <v>-391.78017897333143</v>
      </c>
      <c r="Y21" s="219">
        <f>+X$7*'8各種係数表'!AD21</f>
        <v>-27.958548161991185</v>
      </c>
      <c r="Z21" s="219">
        <f>+Y21+U21</f>
        <v>-3136.3283832875354</v>
      </c>
      <c r="AA21" s="220">
        <f>+U21*'8各種係数表'!W21</f>
        <v>-505.08066015996474</v>
      </c>
      <c r="AB21" s="221">
        <f>+Y21*'8各種係数表'!W21</f>
        <v>-4.5429992928117349</v>
      </c>
      <c r="AC21" s="222">
        <f t="shared" si="7"/>
        <v>-509.62365945277645</v>
      </c>
      <c r="AD21" s="220">
        <f>+U21*'8各種係数表'!R21</f>
        <v>-44.669590436810132</v>
      </c>
      <c r="AE21" s="221">
        <f>+Y21*'8各種係数表'!R21</f>
        <v>-0.40178516774003348</v>
      </c>
      <c r="AF21" s="222">
        <f t="shared" si="8"/>
        <v>-45.071375604550163</v>
      </c>
    </row>
    <row r="22" spans="1:32" s="223" customFormat="1" ht="21.5" customHeight="1" x14ac:dyDescent="0.2">
      <c r="A22" s="202">
        <v>16</v>
      </c>
      <c r="B22" s="203" t="s">
        <v>50</v>
      </c>
      <c r="C22" s="204" t="s">
        <v>101</v>
      </c>
      <c r="D22" s="224">
        <f>+'4入力と結果'!D22+'4入力と結果'!F22</f>
        <v>0</v>
      </c>
      <c r="E22" s="225">
        <f>+'4入力と結果'!D22*'8各種係数表'!M22</f>
        <v>0</v>
      </c>
      <c r="F22" s="226">
        <f>+E22+'4入力と結果'!F22</f>
        <v>0</v>
      </c>
      <c r="G22" s="225">
        <f>+'4入力と結果'!D22*'8各種係数表'!J22</f>
        <v>0</v>
      </c>
      <c r="H22" s="227">
        <f>+'4入力と結果'!D22*'8各種係数表'!L22</f>
        <v>0</v>
      </c>
      <c r="I22" s="228">
        <f>'8各種係数表'!E22</f>
        <v>0.13281570784749258</v>
      </c>
      <c r="J22" s="229">
        <f>'8各種係数表'!F22</f>
        <v>4.3831298767209842E-2</v>
      </c>
      <c r="K22" s="224">
        <f t="shared" si="0"/>
        <v>0</v>
      </c>
      <c r="L22" s="230">
        <f t="shared" si="1"/>
        <v>0</v>
      </c>
      <c r="M22" s="224">
        <f t="shared" si="9"/>
        <v>0</v>
      </c>
      <c r="N22" s="230">
        <f t="shared" si="10"/>
        <v>0</v>
      </c>
      <c r="O22" s="226">
        <f t="shared" si="4"/>
        <v>0</v>
      </c>
      <c r="P22" s="224">
        <f>+'4入力と結果'!E22*'8各種係数表'!M22</f>
        <v>0</v>
      </c>
      <c r="Q22" s="231">
        <f>+'4入力と結果'!E22*'8各種係数表'!L22</f>
        <v>0</v>
      </c>
      <c r="R22" s="231">
        <f>+'4入力と結果'!E22*'8各種係数表'!J22</f>
        <v>0</v>
      </c>
      <c r="S22" s="232">
        <f>+P22+'4入力と結果'!G22</f>
        <v>0</v>
      </c>
      <c r="T22" s="233">
        <f t="shared" si="5"/>
        <v>0</v>
      </c>
      <c r="U22" s="234">
        <v>-2855.4695792815414</v>
      </c>
      <c r="V22" s="233">
        <f t="shared" si="6"/>
        <v>-2855.4695792815414</v>
      </c>
      <c r="W22" s="235">
        <f>+U22*'10賃金'!P18</f>
        <v>-659.10890419716577</v>
      </c>
      <c r="Y22" s="219">
        <f>+X$7*'8各種係数表'!AD22</f>
        <v>-114.68424059595543</v>
      </c>
      <c r="Z22" s="219">
        <f>+Y22+U22</f>
        <v>-2970.153819877497</v>
      </c>
      <c r="AA22" s="220">
        <f>+U22*'8各種係数表'!W22</f>
        <v>-1217.1800242167317</v>
      </c>
      <c r="AB22" s="221">
        <f>+Y22*'8各種係数表'!W22</f>
        <v>-48.885608083061697</v>
      </c>
      <c r="AC22" s="222">
        <f t="shared" si="7"/>
        <v>-1266.0656322997934</v>
      </c>
      <c r="AD22" s="220">
        <f>+U22*'8各種係数表'!R22</f>
        <v>-206.99186218169132</v>
      </c>
      <c r="AE22" s="221">
        <f>+Y22*'8各種係数表'!R22</f>
        <v>-8.3134153121753034</v>
      </c>
      <c r="AF22" s="222">
        <f t="shared" si="8"/>
        <v>-215.30527749386661</v>
      </c>
    </row>
    <row r="23" spans="1:32" s="223" customFormat="1" ht="21.5" customHeight="1" x14ac:dyDescent="0.2">
      <c r="A23" s="202">
        <v>17</v>
      </c>
      <c r="B23" s="203" t="s">
        <v>51</v>
      </c>
      <c r="C23" s="204" t="s">
        <v>1</v>
      </c>
      <c r="D23" s="224">
        <f>+'4入力と結果'!D23+'4入力と結果'!F23</f>
        <v>0</v>
      </c>
      <c r="E23" s="225">
        <f>+'4入力と結果'!D23*'8各種係数表'!M23</f>
        <v>0</v>
      </c>
      <c r="F23" s="226">
        <f>+E23+'4入力と結果'!F23</f>
        <v>0</v>
      </c>
      <c r="G23" s="225">
        <f>+'4入力と結果'!D23*'8各種係数表'!J23</f>
        <v>0</v>
      </c>
      <c r="H23" s="227">
        <f>+'4入力と結果'!D23*'8各種係数表'!L23</f>
        <v>0</v>
      </c>
      <c r="I23" s="228">
        <f>'8各種係数表'!E23</f>
        <v>0.1028494212078634</v>
      </c>
      <c r="J23" s="229">
        <f>'8各種係数表'!F23</f>
        <v>1.3194883965273208E-2</v>
      </c>
      <c r="K23" s="224">
        <f t="shared" si="0"/>
        <v>0</v>
      </c>
      <c r="L23" s="230">
        <f t="shared" si="1"/>
        <v>0</v>
      </c>
      <c r="M23" s="224">
        <f t="shared" si="9"/>
        <v>0</v>
      </c>
      <c r="N23" s="230">
        <f t="shared" si="10"/>
        <v>0</v>
      </c>
      <c r="O23" s="226">
        <f t="shared" si="4"/>
        <v>0</v>
      </c>
      <c r="P23" s="224">
        <f>+'4入力と結果'!E23*'8各種係数表'!M23</f>
        <v>0</v>
      </c>
      <c r="Q23" s="231">
        <f>+'4入力と結果'!E23*'8各種係数表'!L23</f>
        <v>0</v>
      </c>
      <c r="R23" s="231">
        <f>+'4入力と結果'!E23*'8各種係数表'!J23</f>
        <v>0</v>
      </c>
      <c r="S23" s="232">
        <f>+P23+'4入力と結果'!G23</f>
        <v>0</v>
      </c>
      <c r="T23" s="233">
        <f t="shared" si="5"/>
        <v>0</v>
      </c>
      <c r="U23" s="234">
        <v>-935.23282097324147</v>
      </c>
      <c r="V23" s="233">
        <f t="shared" si="6"/>
        <v>-935.23282097324147</v>
      </c>
      <c r="W23" s="235">
        <f>+U23*'10賃金'!P19</f>
        <v>-181.52567754310147</v>
      </c>
      <c r="Y23" s="219">
        <f>+X$7*'8各種係数表'!AD23</f>
        <v>-15.480234922034068</v>
      </c>
      <c r="Z23" s="219">
        <f>+Y23+U23</f>
        <v>-950.71305589527549</v>
      </c>
      <c r="AA23" s="220">
        <f>+U23*'8各種係数表'!W23</f>
        <v>-401.01477326483388</v>
      </c>
      <c r="AB23" s="221">
        <f>+Y23*'8各種係数表'!W23</f>
        <v>-6.6377085557003461</v>
      </c>
      <c r="AC23" s="222">
        <f t="shared" si="7"/>
        <v>-407.65248182053421</v>
      </c>
      <c r="AD23" s="220">
        <f>+U23*'8各種係数表'!R23</f>
        <v>-33.375963745783601</v>
      </c>
      <c r="AE23" s="221">
        <f>+Y23*'8各種係数表'!R23</f>
        <v>-0.55244827592380341</v>
      </c>
      <c r="AF23" s="222">
        <f t="shared" si="8"/>
        <v>-33.928412021707402</v>
      </c>
    </row>
    <row r="24" spans="1:32" s="223" customFormat="1" ht="21.5" customHeight="1" x14ac:dyDescent="0.2">
      <c r="A24" s="202">
        <v>18</v>
      </c>
      <c r="B24" s="203" t="s">
        <v>52</v>
      </c>
      <c r="C24" s="204" t="s">
        <v>2</v>
      </c>
      <c r="D24" s="224">
        <f>+'4入力と結果'!D24+'4入力と結果'!F24</f>
        <v>0</v>
      </c>
      <c r="E24" s="225">
        <f>+'4入力と結果'!D24*'8各種係数表'!M24</f>
        <v>0</v>
      </c>
      <c r="F24" s="226">
        <f>+E24+'4入力と結果'!F24</f>
        <v>0</v>
      </c>
      <c r="G24" s="225">
        <f>+'4入力と結果'!D24*'8各種係数表'!J24</f>
        <v>0</v>
      </c>
      <c r="H24" s="227">
        <f>+'4入力と結果'!D24*'8各種係数表'!L24</f>
        <v>0</v>
      </c>
      <c r="I24" s="228">
        <f>'8各種係数表'!E24</f>
        <v>0.12245219012281004</v>
      </c>
      <c r="J24" s="229">
        <f>'8各種係数表'!F24</f>
        <v>1.1635144444581075E-2</v>
      </c>
      <c r="K24" s="224">
        <f t="shared" si="0"/>
        <v>0</v>
      </c>
      <c r="L24" s="230">
        <f t="shared" si="1"/>
        <v>0</v>
      </c>
      <c r="M24" s="224">
        <f t="shared" si="9"/>
        <v>0</v>
      </c>
      <c r="N24" s="230">
        <f t="shared" si="10"/>
        <v>0</v>
      </c>
      <c r="O24" s="226">
        <f t="shared" si="4"/>
        <v>0</v>
      </c>
      <c r="P24" s="224">
        <f>+'4入力と結果'!E24*'8各種係数表'!M24</f>
        <v>0</v>
      </c>
      <c r="Q24" s="231">
        <f>+'4入力と結果'!E24*'8各種係数表'!L24</f>
        <v>0</v>
      </c>
      <c r="R24" s="231">
        <f>+'4入力と結果'!E24*'8各種係数表'!J24</f>
        <v>0</v>
      </c>
      <c r="S24" s="232">
        <f>+P24+'4入力と結果'!G24</f>
        <v>0</v>
      </c>
      <c r="T24" s="233">
        <f t="shared" si="5"/>
        <v>0</v>
      </c>
      <c r="U24" s="234">
        <v>-240.70124949662741</v>
      </c>
      <c r="V24" s="233">
        <f t="shared" si="6"/>
        <v>-240.70124949662741</v>
      </c>
      <c r="W24" s="235">
        <f>+U24*'10賃金'!P20</f>
        <v>-52.66437689218732</v>
      </c>
      <c r="Y24" s="219">
        <f>+X$7*'8各種係数表'!AD24</f>
        <v>-19.703584227055202</v>
      </c>
      <c r="Z24" s="219">
        <f>+Y24+U24</f>
        <v>-260.4048337236826</v>
      </c>
      <c r="AA24" s="220">
        <f>+U24*'8各種係数表'!W24</f>
        <v>-113.37295774540354</v>
      </c>
      <c r="AB24" s="221">
        <f>+Y24*'8各種係数表'!W24</f>
        <v>-9.2806066718744997</v>
      </c>
      <c r="AC24" s="222">
        <f t="shared" si="7"/>
        <v>-122.65356441727803</v>
      </c>
      <c r="AD24" s="220">
        <f>+U24*'8各種係数表'!R24</f>
        <v>-10.283268371934742</v>
      </c>
      <c r="AE24" s="221">
        <f>+Y24*'8各種係数表'!R24</f>
        <v>-0.84177894763553351</v>
      </c>
      <c r="AF24" s="222">
        <f t="shared" si="8"/>
        <v>-11.125047319570276</v>
      </c>
    </row>
    <row r="25" spans="1:32" s="223" customFormat="1" ht="21.5" customHeight="1" x14ac:dyDescent="0.2">
      <c r="A25" s="202">
        <v>19</v>
      </c>
      <c r="B25" s="203" t="s">
        <v>53</v>
      </c>
      <c r="C25" s="204" t="s">
        <v>3</v>
      </c>
      <c r="D25" s="224">
        <f>+'4入力と結果'!D25+'4入力と結果'!F25</f>
        <v>0</v>
      </c>
      <c r="E25" s="225">
        <f>+'4入力と結果'!D25*'8各種係数表'!M25</f>
        <v>0</v>
      </c>
      <c r="F25" s="226">
        <f>+E25+'4入力と結果'!F25</f>
        <v>0</v>
      </c>
      <c r="G25" s="225">
        <f>+'4入力と結果'!D25*'8各種係数表'!J25</f>
        <v>0</v>
      </c>
      <c r="H25" s="227">
        <f>+'4入力と結果'!D25*'8各種係数表'!L25</f>
        <v>0</v>
      </c>
      <c r="I25" s="228">
        <f>'8各種係数表'!E25</f>
        <v>0.17571592604245978</v>
      </c>
      <c r="J25" s="229">
        <f>'8各種係数表'!F25</f>
        <v>1.3860496878000344E-2</v>
      </c>
      <c r="K25" s="224">
        <f t="shared" si="0"/>
        <v>0</v>
      </c>
      <c r="L25" s="230">
        <f t="shared" si="1"/>
        <v>0</v>
      </c>
      <c r="M25" s="224">
        <f t="shared" si="9"/>
        <v>0</v>
      </c>
      <c r="N25" s="230">
        <f t="shared" si="10"/>
        <v>0</v>
      </c>
      <c r="O25" s="226">
        <f t="shared" si="4"/>
        <v>0</v>
      </c>
      <c r="P25" s="224">
        <f>+'4入力と結果'!E25*'8各種係数表'!M25</f>
        <v>0</v>
      </c>
      <c r="Q25" s="231">
        <f>+'4入力と結果'!E25*'8各種係数表'!L25</f>
        <v>0</v>
      </c>
      <c r="R25" s="231">
        <f>+'4入力と結果'!E25*'8各種係数表'!J25</f>
        <v>0</v>
      </c>
      <c r="S25" s="232">
        <f>+P25+'4入力と結果'!G25</f>
        <v>0</v>
      </c>
      <c r="T25" s="233">
        <f t="shared" si="5"/>
        <v>0</v>
      </c>
      <c r="U25" s="234">
        <v>-109.80466492908435</v>
      </c>
      <c r="V25" s="233">
        <f t="shared" si="6"/>
        <v>-109.80466492908435</v>
      </c>
      <c r="W25" s="235">
        <f>+U25*'10賃金'!P21</f>
        <v>-14.578633072019027</v>
      </c>
      <c r="Y25" s="219">
        <f>+X$7*'8各種係数表'!AD25</f>
        <v>-27.074046280631869</v>
      </c>
      <c r="Z25" s="219">
        <f>+Y25+U25</f>
        <v>-136.87871120971622</v>
      </c>
      <c r="AA25" s="220">
        <f>+U25*'8各種係数表'!W25</f>
        <v>-41.136417405316919</v>
      </c>
      <c r="AB25" s="221">
        <f>+Y25*'8各種係数表'!W25</f>
        <v>-10.142822887991375</v>
      </c>
      <c r="AC25" s="222">
        <f t="shared" si="7"/>
        <v>-51.279240293308291</v>
      </c>
      <c r="AD25" s="220">
        <f>+U25*'8各種係数表'!R25</f>
        <v>-1.6712138747810057</v>
      </c>
      <c r="AE25" s="221">
        <f>+Y25*'8各種係数表'!R25</f>
        <v>-0.41206374811012653</v>
      </c>
      <c r="AF25" s="222">
        <f t="shared" si="8"/>
        <v>-2.0832776228911323</v>
      </c>
    </row>
    <row r="26" spans="1:32" s="223" customFormat="1" ht="21.5" customHeight="1" x14ac:dyDescent="0.2">
      <c r="A26" s="202">
        <v>20</v>
      </c>
      <c r="B26" s="203" t="s">
        <v>54</v>
      </c>
      <c r="C26" s="204" t="s">
        <v>102</v>
      </c>
      <c r="D26" s="224">
        <f>+'4入力と結果'!D26+'4入力と結果'!F26</f>
        <v>0</v>
      </c>
      <c r="E26" s="225">
        <f>+'4入力と結果'!D26*'8各種係数表'!M26</f>
        <v>0</v>
      </c>
      <c r="F26" s="226">
        <f>+E26+'4入力と結果'!F26</f>
        <v>0</v>
      </c>
      <c r="G26" s="225">
        <f>+'4入力と結果'!D26*'8各種係数表'!J26</f>
        <v>0</v>
      </c>
      <c r="H26" s="227">
        <f>+'4入力と結果'!D26*'8各種係数表'!L26</f>
        <v>0</v>
      </c>
      <c r="I26" s="228">
        <f>'8各種係数表'!E26</f>
        <v>5.8936764006462181E-2</v>
      </c>
      <c r="J26" s="229">
        <f>'8各種係数表'!F26</f>
        <v>9.511640978592693E-3</v>
      </c>
      <c r="K26" s="224">
        <f t="shared" si="0"/>
        <v>0</v>
      </c>
      <c r="L26" s="230">
        <f t="shared" si="1"/>
        <v>0</v>
      </c>
      <c r="M26" s="224">
        <f t="shared" si="9"/>
        <v>0</v>
      </c>
      <c r="N26" s="230">
        <f t="shared" si="10"/>
        <v>0</v>
      </c>
      <c r="O26" s="226">
        <f t="shared" si="4"/>
        <v>0</v>
      </c>
      <c r="P26" s="224">
        <f>+'4入力と結果'!E26*'8各種係数表'!M26</f>
        <v>0</v>
      </c>
      <c r="Q26" s="231">
        <f>+'4入力と結果'!E26*'8各種係数表'!L26</f>
        <v>0</v>
      </c>
      <c r="R26" s="231">
        <f>+'4入力と結果'!E26*'8各種係数表'!J26</f>
        <v>0</v>
      </c>
      <c r="S26" s="232">
        <f>+P26+'4入力と結果'!G26</f>
        <v>0</v>
      </c>
      <c r="T26" s="233">
        <f t="shared" si="5"/>
        <v>0</v>
      </c>
      <c r="U26" s="234">
        <v>-1783.7109950940151</v>
      </c>
      <c r="V26" s="233">
        <f t="shared" si="6"/>
        <v>-1783.7109950940151</v>
      </c>
      <c r="W26" s="235">
        <f>+U26*'10賃金'!P22</f>
        <v>-270.74722869382862</v>
      </c>
      <c r="Y26" s="219">
        <f>+X$7*'8各種係数表'!AD26</f>
        <v>-35.71784453951782</v>
      </c>
      <c r="Z26" s="219">
        <f>+Y26+U26</f>
        <v>-1819.4288396335328</v>
      </c>
      <c r="AA26" s="220">
        <f>+U26*'8各種係数表'!W26</f>
        <v>-702.12562153503779</v>
      </c>
      <c r="AB26" s="221">
        <f>+Y26*'8各種係数表'!W26</f>
        <v>-14.059684481498072</v>
      </c>
      <c r="AC26" s="222">
        <f t="shared" si="7"/>
        <v>-716.18530601653583</v>
      </c>
      <c r="AD26" s="220">
        <f>+U26*'8各種係数表'!R26</f>
        <v>-51.262278895512274</v>
      </c>
      <c r="AE26" s="221">
        <f>+Y26*'8各種係数表'!R26</f>
        <v>-1.0264993114732728</v>
      </c>
      <c r="AF26" s="222">
        <f t="shared" si="8"/>
        <v>-52.288778206985548</v>
      </c>
    </row>
    <row r="27" spans="1:32" s="223" customFormat="1" ht="21.5" customHeight="1" x14ac:dyDescent="0.2">
      <c r="A27" s="202">
        <v>21</v>
      </c>
      <c r="B27" s="203" t="s">
        <v>55</v>
      </c>
      <c r="C27" s="204" t="s">
        <v>103</v>
      </c>
      <c r="D27" s="224">
        <f>+'4入力と結果'!D27+'4入力と結果'!F27</f>
        <v>0</v>
      </c>
      <c r="E27" s="225">
        <f>+'4入力と結果'!D27*'8各種係数表'!M27</f>
        <v>0</v>
      </c>
      <c r="F27" s="226">
        <f>+E27+'4入力と結果'!F27</f>
        <v>0</v>
      </c>
      <c r="G27" s="225">
        <f>+'4入力と結果'!D27*'8各種係数表'!J27</f>
        <v>0</v>
      </c>
      <c r="H27" s="227">
        <f>+'4入力と結果'!D27*'8各種係数表'!L27</f>
        <v>0</v>
      </c>
      <c r="I27" s="228">
        <f>'8各種係数表'!E27</f>
        <v>0.17344672221905641</v>
      </c>
      <c r="J27" s="229">
        <f>'8各種係数表'!F27</f>
        <v>9.1142445996991728E-3</v>
      </c>
      <c r="K27" s="224">
        <f t="shared" si="0"/>
        <v>0</v>
      </c>
      <c r="L27" s="230">
        <f t="shared" si="1"/>
        <v>0</v>
      </c>
      <c r="M27" s="224">
        <f t="shared" si="9"/>
        <v>0</v>
      </c>
      <c r="N27" s="230">
        <f t="shared" si="10"/>
        <v>0</v>
      </c>
      <c r="O27" s="226">
        <f t="shared" si="4"/>
        <v>0</v>
      </c>
      <c r="P27" s="224">
        <f>+'4入力と結果'!E27*'8各種係数表'!M27</f>
        <v>0</v>
      </c>
      <c r="Q27" s="231">
        <f>+'4入力と結果'!E27*'8各種係数表'!L27</f>
        <v>0</v>
      </c>
      <c r="R27" s="231">
        <f>+'4入力と結果'!E27*'8各種係数表'!J27</f>
        <v>0</v>
      </c>
      <c r="S27" s="232">
        <f>+P27+'4入力と結果'!G27</f>
        <v>0</v>
      </c>
      <c r="T27" s="233">
        <f t="shared" si="5"/>
        <v>0</v>
      </c>
      <c r="U27" s="234">
        <v>-5197.8047981703485</v>
      </c>
      <c r="V27" s="233">
        <f t="shared" si="6"/>
        <v>-5197.8047981703485</v>
      </c>
      <c r="W27" s="235">
        <f>+U27*'10賃金'!P23</f>
        <v>-879.90834830755261</v>
      </c>
      <c r="Y27" s="219">
        <f>+X$7*'8各種係数表'!AD27</f>
        <v>-228.24385797804916</v>
      </c>
      <c r="Z27" s="219">
        <f>+Y27+U27</f>
        <v>-5426.0486561483976</v>
      </c>
      <c r="AA27" s="220">
        <f>+U27*'8各種係数表'!W27</f>
        <v>-1876.0370279076674</v>
      </c>
      <c r="AB27" s="221">
        <f>+Y27*'8各種係数表'!W27</f>
        <v>-82.379763301239279</v>
      </c>
      <c r="AC27" s="222">
        <f t="shared" si="7"/>
        <v>-1958.4167912089067</v>
      </c>
      <c r="AD27" s="220">
        <f>+U27*'8各種係数表'!R27</f>
        <v>-146.95492252488023</v>
      </c>
      <c r="AE27" s="221">
        <f>+Y27*'8各種係数表'!R27</f>
        <v>-6.4530238761083849</v>
      </c>
      <c r="AF27" s="222">
        <f t="shared" si="8"/>
        <v>-153.40794640098861</v>
      </c>
    </row>
    <row r="28" spans="1:32" s="223" customFormat="1" ht="21.5" customHeight="1" x14ac:dyDescent="0.2">
      <c r="A28" s="202">
        <v>22</v>
      </c>
      <c r="B28" s="203" t="s">
        <v>56</v>
      </c>
      <c r="C28" s="204" t="s">
        <v>126</v>
      </c>
      <c r="D28" s="224">
        <f>+'4入力と結果'!D28+'4入力と結果'!F28</f>
        <v>0</v>
      </c>
      <c r="E28" s="225">
        <f>+'4入力と結果'!D28*'8各種係数表'!M28</f>
        <v>0</v>
      </c>
      <c r="F28" s="226">
        <f>+E28+'4入力と結果'!F28</f>
        <v>0</v>
      </c>
      <c r="G28" s="225">
        <f>+'4入力と結果'!D28*'8各種係数表'!J28</f>
        <v>0</v>
      </c>
      <c r="H28" s="227">
        <f>+'4入力と結果'!D28*'8各種係数表'!L28</f>
        <v>0</v>
      </c>
      <c r="I28" s="228">
        <f>'8各種係数表'!E28</f>
        <v>0.17793432092939027</v>
      </c>
      <c r="J28" s="229">
        <f>'8各種係数表'!F28</f>
        <v>7.9091600037316089E-3</v>
      </c>
      <c r="K28" s="224">
        <f t="shared" si="0"/>
        <v>0</v>
      </c>
      <c r="L28" s="230">
        <f t="shared" si="1"/>
        <v>0</v>
      </c>
      <c r="M28" s="224">
        <f t="shared" si="9"/>
        <v>0</v>
      </c>
      <c r="N28" s="230">
        <f t="shared" si="10"/>
        <v>0</v>
      </c>
      <c r="O28" s="226">
        <f t="shared" si="4"/>
        <v>0</v>
      </c>
      <c r="P28" s="224">
        <f>+'4入力と結果'!E28*'8各種係数表'!M28</f>
        <v>0</v>
      </c>
      <c r="Q28" s="231">
        <f>+'4入力と結果'!E28*'8各種係数表'!L28</f>
        <v>0</v>
      </c>
      <c r="R28" s="231">
        <f>+'4入力と結果'!E28*'8各種係数表'!J28</f>
        <v>0</v>
      </c>
      <c r="S28" s="232">
        <f>+P28+'4入力と結果'!G28</f>
        <v>0</v>
      </c>
      <c r="T28" s="233">
        <f t="shared" si="5"/>
        <v>0</v>
      </c>
      <c r="U28" s="234">
        <v>-177.56804787951921</v>
      </c>
      <c r="V28" s="233">
        <f t="shared" si="6"/>
        <v>-177.56804787951921</v>
      </c>
      <c r="W28" s="235">
        <f>+U28*'10賃金'!P24</f>
        <v>-30.247476066519926</v>
      </c>
      <c r="Y28" s="219">
        <f>+X$7*'8各種係数表'!AD28</f>
        <v>-40.571890012348014</v>
      </c>
      <c r="Z28" s="219">
        <f>+Y28+U28</f>
        <v>-218.13993789186722</v>
      </c>
      <c r="AA28" s="220">
        <f>+U28*'8各種係数表'!W28</f>
        <v>-63.311276485683464</v>
      </c>
      <c r="AB28" s="221">
        <f>+Y28*'8各種係数表'!W28</f>
        <v>-14.465767781945498</v>
      </c>
      <c r="AC28" s="222">
        <f t="shared" si="7"/>
        <v>-77.777044267628966</v>
      </c>
      <c r="AD28" s="220">
        <f>+U28*'8各種係数表'!R28</f>
        <v>-4.69876235465013</v>
      </c>
      <c r="AE28" s="221">
        <f>+Y28*'8各種係数表'!R28</f>
        <v>-1.073603453569389</v>
      </c>
      <c r="AF28" s="222">
        <f t="shared" si="8"/>
        <v>-5.7723658082195186</v>
      </c>
    </row>
    <row r="29" spans="1:32" s="223" customFormat="1" ht="21.5" customHeight="1" x14ac:dyDescent="0.2">
      <c r="A29" s="202">
        <v>23</v>
      </c>
      <c r="B29" s="203" t="s">
        <v>57</v>
      </c>
      <c r="C29" s="204" t="s">
        <v>238</v>
      </c>
      <c r="D29" s="224">
        <f>+'4入力と結果'!D29+'4入力と結果'!F29</f>
        <v>-600000</v>
      </c>
      <c r="E29" s="225">
        <f>+'4入力と結果'!D29*'8各種係数表'!M29</f>
        <v>-373836.46780311369</v>
      </c>
      <c r="F29" s="226">
        <f>+E29+'4入力と結果'!F29</f>
        <v>-373836.46780311369</v>
      </c>
      <c r="G29" s="225">
        <f>+'4入力と結果'!D29*'8各種係数表'!J29</f>
        <v>-41527.919809203639</v>
      </c>
      <c r="H29" s="227">
        <f>+'4入力と結果'!D29*'8各種係数表'!L29</f>
        <v>-226163.53219688634</v>
      </c>
      <c r="I29" s="228">
        <f>'8各種係数表'!E29</f>
        <v>8.4549673490673549E-2</v>
      </c>
      <c r="J29" s="229">
        <f>'8各種係数表'!F29</f>
        <v>1.6949442414430676E-2</v>
      </c>
      <c r="K29" s="224">
        <f t="shared" si="0"/>
        <v>-31607.751291659955</v>
      </c>
      <c r="L29" s="230">
        <f t="shared" si="1"/>
        <v>-6336.3196834430428</v>
      </c>
      <c r="M29" s="224">
        <f t="shared" si="9"/>
        <v>-19122.052802744176</v>
      </c>
      <c r="N29" s="230">
        <f t="shared" si="10"/>
        <v>-3833.3457652153634</v>
      </c>
      <c r="O29" s="226">
        <f t="shared" si="4"/>
        <v>-335892.39682801068</v>
      </c>
      <c r="P29" s="224">
        <f>+'4入力と結果'!E29*'8各種係数表'!M29</f>
        <v>0</v>
      </c>
      <c r="Q29" s="231">
        <f>+'4入力と結果'!E29*'8各種係数表'!L29</f>
        <v>0</v>
      </c>
      <c r="R29" s="231">
        <f>+'4入力と結果'!E29*'8各種係数表'!J29</f>
        <v>0</v>
      </c>
      <c r="S29" s="232">
        <f>+P29+'4入力と結果'!G29</f>
        <v>0</v>
      </c>
      <c r="T29" s="233">
        <f t="shared" si="5"/>
        <v>-335892.39682801068</v>
      </c>
      <c r="U29" s="234">
        <v>-473435.79450458329</v>
      </c>
      <c r="V29" s="233">
        <f t="shared" si="6"/>
        <v>-137543.39767657261</v>
      </c>
      <c r="W29" s="235">
        <f>+U29*'10賃金'!P25</f>
        <v>-49842.196011859422</v>
      </c>
      <c r="Y29" s="219">
        <f>+X$7*'8各種係数表'!AD29</f>
        <v>-1427.6216113826781</v>
      </c>
      <c r="Z29" s="219">
        <f>+Y29+U29</f>
        <v>-474863.41611596599</v>
      </c>
      <c r="AA29" s="220">
        <f>+U29*'8各種係数表'!W29</f>
        <v>-108647.42223339208</v>
      </c>
      <c r="AB29" s="221">
        <f>+Y29*'8各種係数表'!W29</f>
        <v>-327.62078786991214</v>
      </c>
      <c r="AC29" s="222">
        <f t="shared" si="7"/>
        <v>-108975.04302126198</v>
      </c>
      <c r="AD29" s="220">
        <f>+U29*'8各種係数表'!R29</f>
        <v>-8035.4924041319964</v>
      </c>
      <c r="AE29" s="221">
        <f>+Y29*'8各種係数表'!R29</f>
        <v>-24.230619542074219</v>
      </c>
      <c r="AF29" s="222">
        <f t="shared" si="8"/>
        <v>-8059.7230236740706</v>
      </c>
    </row>
    <row r="30" spans="1:32" s="223" customFormat="1" ht="21.5" customHeight="1" x14ac:dyDescent="0.2">
      <c r="A30" s="202">
        <v>24</v>
      </c>
      <c r="B30" s="203" t="s">
        <v>239</v>
      </c>
      <c r="C30" s="204" t="s">
        <v>240</v>
      </c>
      <c r="D30" s="224">
        <f>+'4入力と結果'!D30+'4入力と結果'!F30</f>
        <v>0</v>
      </c>
      <c r="E30" s="225">
        <f>+'4入力と結果'!D30*'8各種係数表'!M30</f>
        <v>0</v>
      </c>
      <c r="F30" s="226">
        <f>+E30+'4入力と結果'!F30</f>
        <v>0</v>
      </c>
      <c r="G30" s="225">
        <f>+'4入力と結果'!D30*'8各種係数表'!J30</f>
        <v>0</v>
      </c>
      <c r="H30" s="227">
        <f>+'4入力と結果'!D30*'8各種係数表'!L30</f>
        <v>0</v>
      </c>
      <c r="I30" s="228">
        <f>'8各種係数表'!E30</f>
        <v>8.5657568186782024E-2</v>
      </c>
      <c r="J30" s="229">
        <f>'8各種係数表'!F30</f>
        <v>1.1586046585135899E-2</v>
      </c>
      <c r="K30" s="224">
        <f t="shared" si="0"/>
        <v>0</v>
      </c>
      <c r="L30" s="230">
        <f t="shared" si="1"/>
        <v>0</v>
      </c>
      <c r="M30" s="224">
        <f t="shared" si="9"/>
        <v>0</v>
      </c>
      <c r="N30" s="230">
        <f t="shared" si="10"/>
        <v>0</v>
      </c>
      <c r="O30" s="226">
        <f t="shared" si="4"/>
        <v>0</v>
      </c>
      <c r="P30" s="224">
        <f>+'4入力と結果'!E30*'8各種係数表'!M30</f>
        <v>0</v>
      </c>
      <c r="Q30" s="231">
        <f>+'4入力と結果'!E30*'8各種係数表'!L30</f>
        <v>0</v>
      </c>
      <c r="R30" s="231">
        <f>+'4入力と結果'!E30*'8各種係数表'!J30</f>
        <v>0</v>
      </c>
      <c r="S30" s="232">
        <f>+P30+'4入力と結果'!G30</f>
        <v>0</v>
      </c>
      <c r="T30" s="233">
        <f t="shared" si="5"/>
        <v>0</v>
      </c>
      <c r="U30" s="234">
        <v>-18.199150857720202</v>
      </c>
      <c r="V30" s="233">
        <f t="shared" si="6"/>
        <v>-18.199150857720202</v>
      </c>
      <c r="W30" s="235">
        <f>+U30*'10賃金'!P26</f>
        <v>-3.2470641197420647</v>
      </c>
      <c r="Y30" s="219">
        <f>+X$7*'8各種係数表'!AD30</f>
        <v>-3.4414552047358504</v>
      </c>
      <c r="Z30" s="219">
        <f>+Y30+U30</f>
        <v>-21.640606062456051</v>
      </c>
      <c r="AA30" s="220">
        <f>+U30*'8各種係数表'!W30</f>
        <v>-7.9911552159703829</v>
      </c>
      <c r="AB30" s="221">
        <f>+Y30*'8各種係数表'!W30</f>
        <v>-1.5111255972795632</v>
      </c>
      <c r="AC30" s="222">
        <f t="shared" si="7"/>
        <v>-9.5022808132499463</v>
      </c>
      <c r="AD30" s="220">
        <f>+U30*'8各種係数表'!R30</f>
        <v>-0.47830230475191393</v>
      </c>
      <c r="AE30" s="221">
        <f>+Y30*'8各種係数表'!R30</f>
        <v>-9.0446854855723069E-2</v>
      </c>
      <c r="AF30" s="222">
        <f t="shared" si="8"/>
        <v>-0.56874915960763706</v>
      </c>
    </row>
    <row r="31" spans="1:32" s="223" customFormat="1" ht="21.5" customHeight="1" x14ac:dyDescent="0.2">
      <c r="A31" s="202">
        <v>25</v>
      </c>
      <c r="B31" s="203" t="s">
        <v>241</v>
      </c>
      <c r="C31" s="204" t="s">
        <v>242</v>
      </c>
      <c r="D31" s="224">
        <f>+'4入力と結果'!D31+'4入力と結果'!F31</f>
        <v>0</v>
      </c>
      <c r="E31" s="225">
        <f>+'4入力と結果'!D31*'8各種係数表'!M31</f>
        <v>0</v>
      </c>
      <c r="F31" s="226">
        <f>+E31+'4入力と結果'!F31</f>
        <v>0</v>
      </c>
      <c r="G31" s="225">
        <f>+'4入力と結果'!D31*'8各種係数表'!J31</f>
        <v>0</v>
      </c>
      <c r="H31" s="227">
        <f>+'4入力と結果'!D31*'8各種係数表'!L31</f>
        <v>0</v>
      </c>
      <c r="I31" s="228">
        <f>'8各種係数表'!E31</f>
        <v>0.10716895322164997</v>
      </c>
      <c r="J31" s="229">
        <f>'8各種係数表'!F31</f>
        <v>6.9719954347289836E-3</v>
      </c>
      <c r="K31" s="224">
        <f t="shared" si="0"/>
        <v>0</v>
      </c>
      <c r="L31" s="230">
        <f t="shared" si="1"/>
        <v>0</v>
      </c>
      <c r="M31" s="224">
        <f t="shared" si="9"/>
        <v>0</v>
      </c>
      <c r="N31" s="230">
        <f t="shared" si="10"/>
        <v>0</v>
      </c>
      <c r="O31" s="226">
        <f t="shared" si="4"/>
        <v>0</v>
      </c>
      <c r="P31" s="224">
        <f>+'4入力と結果'!E31*'8各種係数表'!M31</f>
        <v>0</v>
      </c>
      <c r="Q31" s="231">
        <f>+'4入力と結果'!E31*'8各種係数表'!L31</f>
        <v>0</v>
      </c>
      <c r="R31" s="231">
        <f>+'4入力と結果'!E31*'8各種係数表'!J31</f>
        <v>0</v>
      </c>
      <c r="S31" s="232">
        <f>+P31+'4入力と結果'!G31</f>
        <v>0</v>
      </c>
      <c r="T31" s="233">
        <f t="shared" si="5"/>
        <v>0</v>
      </c>
      <c r="U31" s="234">
        <v>-106.24494117987908</v>
      </c>
      <c r="V31" s="233">
        <f t="shared" si="6"/>
        <v>-106.24494117987908</v>
      </c>
      <c r="W31" s="235">
        <f>+U31*'10賃金'!P27</f>
        <v>-14.23353722336774</v>
      </c>
      <c r="Y31" s="219">
        <f>+X$7*'8各種係数表'!AD31</f>
        <v>-41.310300523337624</v>
      </c>
      <c r="Z31" s="219">
        <f>+Y31+U31</f>
        <v>-147.55524170321669</v>
      </c>
      <c r="AA31" s="220">
        <f>+U31*'8各種係数表'!W31</f>
        <v>-34.798858157979282</v>
      </c>
      <c r="AB31" s="221">
        <f>+Y31*'8各種係数表'!W31</f>
        <v>-13.530538700579282</v>
      </c>
      <c r="AC31" s="222">
        <f t="shared" si="7"/>
        <v>-48.329396858558567</v>
      </c>
      <c r="AD31" s="220">
        <f>+U31*'8各種係数表'!R31</f>
        <v>-2.9961169294507437</v>
      </c>
      <c r="AE31" s="221">
        <f>+Y31*'8各種係数表'!R31</f>
        <v>-1.1649542028464102</v>
      </c>
      <c r="AF31" s="222">
        <f t="shared" si="8"/>
        <v>-4.1610711322971543</v>
      </c>
    </row>
    <row r="32" spans="1:32" s="223" customFormat="1" ht="21.5" customHeight="1" x14ac:dyDescent="0.2">
      <c r="A32" s="202">
        <v>26</v>
      </c>
      <c r="B32" s="203" t="s">
        <v>58</v>
      </c>
      <c r="C32" s="204" t="s">
        <v>4</v>
      </c>
      <c r="D32" s="224">
        <f>+'4入力と結果'!D32+'4入力と結果'!F32</f>
        <v>0</v>
      </c>
      <c r="E32" s="225">
        <f>+'4入力と結果'!D32*'8各種係数表'!M32</f>
        <v>0</v>
      </c>
      <c r="F32" s="226">
        <f>+E32+'4入力と結果'!F32</f>
        <v>0</v>
      </c>
      <c r="G32" s="225">
        <f>+'4入力と結果'!D32*'8各種係数表'!J32</f>
        <v>0</v>
      </c>
      <c r="H32" s="227">
        <f>+'4入力と結果'!D32*'8各種係数表'!L32</f>
        <v>0</v>
      </c>
      <c r="I32" s="228">
        <f>'8各種係数表'!E32</f>
        <v>0.31630659187034799</v>
      </c>
      <c r="J32" s="229">
        <f>'8各種係数表'!F32</f>
        <v>3.5669638098325747E-2</v>
      </c>
      <c r="K32" s="224">
        <f t="shared" si="0"/>
        <v>0</v>
      </c>
      <c r="L32" s="230">
        <f t="shared" si="1"/>
        <v>0</v>
      </c>
      <c r="M32" s="224">
        <f t="shared" si="9"/>
        <v>0</v>
      </c>
      <c r="N32" s="230">
        <f t="shared" si="10"/>
        <v>0</v>
      </c>
      <c r="O32" s="226">
        <f t="shared" si="4"/>
        <v>0</v>
      </c>
      <c r="P32" s="224">
        <f>+'4入力と結果'!E32*'8各種係数表'!M32</f>
        <v>0</v>
      </c>
      <c r="Q32" s="231">
        <f>+'4入力と結果'!E32*'8各種係数表'!L32</f>
        <v>0</v>
      </c>
      <c r="R32" s="231">
        <f>+'4入力と結果'!E32*'8各種係数表'!J32</f>
        <v>0</v>
      </c>
      <c r="S32" s="232">
        <f>+P32+'4入力と結果'!G32</f>
        <v>0</v>
      </c>
      <c r="T32" s="233">
        <f t="shared" si="5"/>
        <v>0</v>
      </c>
      <c r="U32" s="234">
        <v>-563.52065967299131</v>
      </c>
      <c r="V32" s="233">
        <f t="shared" si="6"/>
        <v>-563.52065967299131</v>
      </c>
      <c r="W32" s="235">
        <f>+U32*'10賃金'!P28</f>
        <v>-121.12941508918769</v>
      </c>
      <c r="Y32" s="219">
        <f>+X$7*'8各種係数表'!AD32</f>
        <v>-303.22400985907751</v>
      </c>
      <c r="Z32" s="219">
        <f>+Y32+U32</f>
        <v>-866.74466953206888</v>
      </c>
      <c r="AA32" s="220">
        <f>+U32*'8各種係数表'!W32</f>
        <v>-257.53726846631815</v>
      </c>
      <c r="AB32" s="221">
        <f>+Y32*'8各種係数表'!W32</f>
        <v>-138.57785316660247</v>
      </c>
      <c r="AC32" s="222">
        <f t="shared" si="7"/>
        <v>-396.11512163292059</v>
      </c>
      <c r="AD32" s="220">
        <f>+U32*'8各種係数表'!R32</f>
        <v>-35.008025759552801</v>
      </c>
      <c r="AE32" s="221">
        <f>+Y32*'8各種係数表'!R32</f>
        <v>-18.837417521163246</v>
      </c>
      <c r="AF32" s="222">
        <f t="shared" si="8"/>
        <v>-53.845443280716047</v>
      </c>
    </row>
    <row r="33" spans="1:32" s="223" customFormat="1" ht="21.5" customHeight="1" x14ac:dyDescent="0.2">
      <c r="A33" s="202">
        <v>27</v>
      </c>
      <c r="B33" s="203" t="s">
        <v>59</v>
      </c>
      <c r="C33" s="204" t="s">
        <v>104</v>
      </c>
      <c r="D33" s="224">
        <f>+'4入力と結果'!D33+'4入力と結果'!F33</f>
        <v>0</v>
      </c>
      <c r="E33" s="225">
        <f>+'4入力と結果'!D33*'8各種係数表'!M33</f>
        <v>0</v>
      </c>
      <c r="F33" s="226">
        <f>+E33+'4入力と結果'!F33</f>
        <v>0</v>
      </c>
      <c r="G33" s="225">
        <f>+'4入力と結果'!D33*'8各種係数表'!J33</f>
        <v>0</v>
      </c>
      <c r="H33" s="227">
        <f>+'4入力と結果'!D33*'8各種係数表'!L33</f>
        <v>0</v>
      </c>
      <c r="I33" s="228">
        <f>'8各種係数表'!E33</f>
        <v>0</v>
      </c>
      <c r="J33" s="229">
        <f>'8各種係数表'!F33</f>
        <v>0</v>
      </c>
      <c r="K33" s="224">
        <f t="shared" si="0"/>
        <v>0</v>
      </c>
      <c r="L33" s="230">
        <f t="shared" si="1"/>
        <v>0</v>
      </c>
      <c r="M33" s="224">
        <f t="shared" si="9"/>
        <v>0</v>
      </c>
      <c r="N33" s="230">
        <f t="shared" si="10"/>
        <v>0</v>
      </c>
      <c r="O33" s="226">
        <f t="shared" si="4"/>
        <v>0</v>
      </c>
      <c r="P33" s="224">
        <f>+'4入力と結果'!E33*'8各種係数表'!M33</f>
        <v>0</v>
      </c>
      <c r="Q33" s="231">
        <f>+'4入力と結果'!E33*'8各種係数表'!L33</f>
        <v>0</v>
      </c>
      <c r="R33" s="231">
        <f>+'4入力と結果'!E33*'8各種係数表'!J33</f>
        <v>0</v>
      </c>
      <c r="S33" s="232">
        <f>+P33+'4入力と結果'!G33</f>
        <v>0</v>
      </c>
      <c r="T33" s="233">
        <f t="shared" si="5"/>
        <v>0</v>
      </c>
      <c r="U33" s="234">
        <v>-95.611450762988241</v>
      </c>
      <c r="V33" s="233">
        <f t="shared" si="6"/>
        <v>-95.611450762988241</v>
      </c>
      <c r="W33" s="235">
        <f>+U33*'10賃金'!P29</f>
        <v>-28.70867502046881</v>
      </c>
      <c r="Y33" s="219">
        <f>+X$7*'8各種係数表'!AD33</f>
        <v>-31.767306892859846</v>
      </c>
      <c r="Z33" s="219">
        <f>+Y33+U33</f>
        <v>-127.37875765584809</v>
      </c>
      <c r="AA33" s="220">
        <f>+U33*'8各種係数表'!W33</f>
        <v>-44.879993861460648</v>
      </c>
      <c r="AB33" s="221">
        <f>+Y33*'8各種係数表'!W33</f>
        <v>-14.911566836078066</v>
      </c>
      <c r="AC33" s="222">
        <f t="shared" si="7"/>
        <v>-59.791560697538713</v>
      </c>
      <c r="AD33" s="220">
        <f>+U33*'8各種係数表'!R33</f>
        <v>-8.6859909154986763</v>
      </c>
      <c r="AE33" s="221">
        <f>+Y33*'8各種係数表'!R33</f>
        <v>-2.8859570363098541</v>
      </c>
      <c r="AF33" s="222">
        <f t="shared" si="8"/>
        <v>-11.57194795180853</v>
      </c>
    </row>
    <row r="34" spans="1:32" s="223" customFormat="1" ht="21.5" customHeight="1" x14ac:dyDescent="0.2">
      <c r="A34" s="202">
        <v>28</v>
      </c>
      <c r="B34" s="203" t="s">
        <v>60</v>
      </c>
      <c r="C34" s="204" t="s">
        <v>243</v>
      </c>
      <c r="D34" s="224">
        <f>+'4入力と結果'!D34+'4入力と結果'!F34</f>
        <v>0</v>
      </c>
      <c r="E34" s="225">
        <f>+'4入力と結果'!D34*'8各種係数表'!M34</f>
        <v>0</v>
      </c>
      <c r="F34" s="226">
        <f>+E34+'4入力と結果'!F34</f>
        <v>0</v>
      </c>
      <c r="G34" s="225">
        <f>+'4入力と結果'!D34*'8各種係数表'!J34</f>
        <v>0</v>
      </c>
      <c r="H34" s="227">
        <f>+'4入力と結果'!D34*'8各種係数表'!L34</f>
        <v>0</v>
      </c>
      <c r="I34" s="228">
        <f>'8各種係数表'!E34</f>
        <v>0</v>
      </c>
      <c r="J34" s="229">
        <f>'8各種係数表'!F34</f>
        <v>0</v>
      </c>
      <c r="K34" s="224">
        <f t="shared" si="0"/>
        <v>0</v>
      </c>
      <c r="L34" s="230">
        <f t="shared" si="1"/>
        <v>0</v>
      </c>
      <c r="M34" s="224">
        <f t="shared" si="9"/>
        <v>0</v>
      </c>
      <c r="N34" s="230">
        <f t="shared" si="10"/>
        <v>0</v>
      </c>
      <c r="O34" s="226">
        <f t="shared" si="4"/>
        <v>0</v>
      </c>
      <c r="P34" s="224">
        <f>+'4入力と結果'!E34*'8各種係数表'!M34</f>
        <v>0</v>
      </c>
      <c r="Q34" s="231">
        <f>+'4入力と結果'!E34*'8各種係数表'!L34</f>
        <v>0</v>
      </c>
      <c r="R34" s="231">
        <f>+'4入力と結果'!E34*'8各種係数表'!J34</f>
        <v>0</v>
      </c>
      <c r="S34" s="232">
        <f>+P34+'4入力と結果'!G34</f>
        <v>0</v>
      </c>
      <c r="T34" s="233">
        <f t="shared" si="5"/>
        <v>0</v>
      </c>
      <c r="U34" s="234">
        <v>-3790.9583823101243</v>
      </c>
      <c r="V34" s="233">
        <f t="shared" si="6"/>
        <v>-3790.9583823101243</v>
      </c>
      <c r="W34" s="235">
        <f>+U34*'10賃金'!P30</f>
        <v>-207.86456841040084</v>
      </c>
      <c r="Y34" s="219">
        <f>+X$7*'8各種係数表'!AD34</f>
        <v>-923.67327077622986</v>
      </c>
      <c r="Z34" s="219">
        <f>+Y34+U34</f>
        <v>-4714.6316530863542</v>
      </c>
      <c r="AA34" s="220">
        <f>+U34*'8各種係数表'!W34</f>
        <v>-1341.3406481165694</v>
      </c>
      <c r="AB34" s="221">
        <f>+Y34*'8各種係数表'!W34</f>
        <v>-326.81986419379922</v>
      </c>
      <c r="AC34" s="222">
        <f t="shared" si="7"/>
        <v>-1668.1605123103686</v>
      </c>
      <c r="AD34" s="220">
        <f>+U34*'8各種係数表'!R34</f>
        <v>-31.872735097877982</v>
      </c>
      <c r="AE34" s="221">
        <f>+Y34*'8各種係数表'!R34</f>
        <v>-7.7658445457534215</v>
      </c>
      <c r="AF34" s="222">
        <f t="shared" ref="AF34:AF49" si="11">+AD34+AE34</f>
        <v>-39.638579643631402</v>
      </c>
    </row>
    <row r="35" spans="1:32" s="223" customFormat="1" ht="21.5" customHeight="1" x14ac:dyDescent="0.2">
      <c r="A35" s="202">
        <v>29</v>
      </c>
      <c r="B35" s="203" t="s">
        <v>61</v>
      </c>
      <c r="C35" s="204" t="s">
        <v>5</v>
      </c>
      <c r="D35" s="224">
        <f>+'4入力と結果'!D35+'4入力と結果'!F35</f>
        <v>0</v>
      </c>
      <c r="E35" s="225">
        <f>+'4入力と結果'!D35*'8各種係数表'!M35</f>
        <v>0</v>
      </c>
      <c r="F35" s="226">
        <f>+E35+'4入力と結果'!F35</f>
        <v>0</v>
      </c>
      <c r="G35" s="225">
        <f>+'4入力と結果'!D35*'8各種係数表'!J35</f>
        <v>0</v>
      </c>
      <c r="H35" s="227">
        <f>+'4入力と結果'!D35*'8各種係数表'!L35</f>
        <v>0</v>
      </c>
      <c r="I35" s="228">
        <f>'8各種係数表'!E35</f>
        <v>0</v>
      </c>
      <c r="J35" s="229">
        <f>'8各種係数表'!F35</f>
        <v>0</v>
      </c>
      <c r="K35" s="224">
        <f t="shared" si="0"/>
        <v>0</v>
      </c>
      <c r="L35" s="230">
        <f t="shared" si="1"/>
        <v>0</v>
      </c>
      <c r="M35" s="224">
        <f t="shared" si="9"/>
        <v>0</v>
      </c>
      <c r="N35" s="230">
        <f t="shared" si="10"/>
        <v>0</v>
      </c>
      <c r="O35" s="226">
        <f t="shared" si="4"/>
        <v>0</v>
      </c>
      <c r="P35" s="224">
        <f>+'4入力と結果'!E35*'8各種係数表'!M35</f>
        <v>0</v>
      </c>
      <c r="Q35" s="231">
        <f>+'4入力と結果'!E35*'8各種係数表'!L35</f>
        <v>0</v>
      </c>
      <c r="R35" s="231">
        <f>+'4入力と結果'!E35*'8各種係数表'!J35</f>
        <v>0</v>
      </c>
      <c r="S35" s="232">
        <f>+P35+'4入力と結果'!G35</f>
        <v>0</v>
      </c>
      <c r="T35" s="233">
        <f t="shared" si="5"/>
        <v>0</v>
      </c>
      <c r="U35" s="234">
        <v>-409.63436653144328</v>
      </c>
      <c r="V35" s="233">
        <f t="shared" si="6"/>
        <v>-409.63436653144328</v>
      </c>
      <c r="W35" s="235">
        <f>+U35*'10賃金'!P31</f>
        <v>-45.612763093479167</v>
      </c>
      <c r="Y35" s="219">
        <f>+X$7*'8各種係数表'!AD35</f>
        <v>-504.24337795354086</v>
      </c>
      <c r="Z35" s="219">
        <f>+Y35+U35</f>
        <v>-913.87774448498408</v>
      </c>
      <c r="AA35" s="220">
        <f>+U35*'8各種係数表'!W35</f>
        <v>-190.84516486133657</v>
      </c>
      <c r="AB35" s="221">
        <f>+Y35*'8各種係数表'!W35</f>
        <v>-234.92269804075144</v>
      </c>
      <c r="AC35" s="222">
        <f t="shared" ref="AC35:AC49" si="12">+AA35+AB35</f>
        <v>-425.76786290208804</v>
      </c>
      <c r="AD35" s="220">
        <f>+U35*'8各種係数表'!R35</f>
        <v>-8.5408627057314366</v>
      </c>
      <c r="AE35" s="221">
        <f>+Y35*'8各種係数表'!R35</f>
        <v>-10.513457398220666</v>
      </c>
      <c r="AF35" s="222">
        <f t="shared" si="11"/>
        <v>-19.054320103952101</v>
      </c>
    </row>
    <row r="36" spans="1:32" s="223" customFormat="1" ht="21.5" customHeight="1" x14ac:dyDescent="0.2">
      <c r="A36" s="202">
        <v>30</v>
      </c>
      <c r="B36" s="203" t="s">
        <v>62</v>
      </c>
      <c r="C36" s="204" t="s">
        <v>6</v>
      </c>
      <c r="D36" s="224">
        <f>+'4入力と結果'!D36+'4入力と結果'!F36</f>
        <v>0</v>
      </c>
      <c r="E36" s="225">
        <f>+'4入力と結果'!D36*'8各種係数表'!M36</f>
        <v>0</v>
      </c>
      <c r="F36" s="226">
        <f>+E36+'4入力と結果'!F36</f>
        <v>0</v>
      </c>
      <c r="G36" s="225">
        <f>+'4入力と結果'!D36*'8各種係数表'!J36</f>
        <v>0</v>
      </c>
      <c r="H36" s="227">
        <f>+'4入力と結果'!D36*'8各種係数表'!L36</f>
        <v>0</v>
      </c>
      <c r="I36" s="228">
        <f>'8各種係数表'!E36</f>
        <v>0</v>
      </c>
      <c r="J36" s="229">
        <f>'8各種係数表'!F36</f>
        <v>0</v>
      </c>
      <c r="K36" s="224">
        <f t="shared" si="0"/>
        <v>0</v>
      </c>
      <c r="L36" s="230">
        <f t="shared" si="1"/>
        <v>0</v>
      </c>
      <c r="M36" s="224">
        <f t="shared" si="9"/>
        <v>0</v>
      </c>
      <c r="N36" s="230">
        <f t="shared" si="10"/>
        <v>0</v>
      </c>
      <c r="O36" s="226">
        <f t="shared" si="4"/>
        <v>0</v>
      </c>
      <c r="P36" s="224">
        <f>+'4入力と結果'!E36*'8各種係数表'!M36</f>
        <v>0</v>
      </c>
      <c r="Q36" s="231">
        <f>+'4入力と結果'!E36*'8各種係数表'!L36</f>
        <v>0</v>
      </c>
      <c r="R36" s="231">
        <f>+'4入力と結果'!E36*'8各種係数表'!J36</f>
        <v>0</v>
      </c>
      <c r="S36" s="232">
        <f>+P36+'4入力と結果'!G36</f>
        <v>0</v>
      </c>
      <c r="T36" s="233">
        <f t="shared" si="5"/>
        <v>0</v>
      </c>
      <c r="U36" s="234">
        <v>-268.94906497445857</v>
      </c>
      <c r="V36" s="233">
        <f t="shared" si="6"/>
        <v>-268.94906497445857</v>
      </c>
      <c r="W36" s="235">
        <f>+U36*'10賃金'!P32</f>
        <v>-111.37208636938333</v>
      </c>
      <c r="Y36" s="219">
        <f>+X$7*'8各種係数表'!AD36</f>
        <v>-251.56174866030281</v>
      </c>
      <c r="Z36" s="219">
        <f>+Y36+U36</f>
        <v>-520.51081363476135</v>
      </c>
      <c r="AA36" s="220">
        <f>+U36*'8各種係数表'!W36</f>
        <v>-176.13288597842723</v>
      </c>
      <c r="AB36" s="221">
        <f>+Y36*'8各種係数表'!W36</f>
        <v>-164.74605255655649</v>
      </c>
      <c r="AC36" s="222">
        <f t="shared" si="12"/>
        <v>-340.87893853498372</v>
      </c>
      <c r="AD36" s="220">
        <f>+U36*'8各種係数表'!R36</f>
        <v>-22.105197258695572</v>
      </c>
      <c r="AE36" s="221">
        <f>+Y36*'8各種係数表'!R36</f>
        <v>-20.676116042294058</v>
      </c>
      <c r="AF36" s="222">
        <f t="shared" si="11"/>
        <v>-42.78131330098963</v>
      </c>
    </row>
    <row r="37" spans="1:32" s="223" customFormat="1" ht="21.5" customHeight="1" x14ac:dyDescent="0.2">
      <c r="A37" s="202">
        <v>31</v>
      </c>
      <c r="B37" s="203" t="s">
        <v>63</v>
      </c>
      <c r="C37" s="204" t="s">
        <v>105</v>
      </c>
      <c r="D37" s="224">
        <f>+'4入力と結果'!D37+'4入力と結果'!F37</f>
        <v>0</v>
      </c>
      <c r="E37" s="225">
        <f>+'4入力と結果'!D37*'8各種係数表'!M37</f>
        <v>0</v>
      </c>
      <c r="F37" s="226">
        <f>+E37+'4入力と結果'!F37</f>
        <v>0</v>
      </c>
      <c r="G37" s="225">
        <f>+'4入力と結果'!D37*'8各種係数表'!J37</f>
        <v>0</v>
      </c>
      <c r="H37" s="227">
        <f>+'4入力と結果'!D37*'8各種係数表'!L37</f>
        <v>0</v>
      </c>
      <c r="I37" s="236"/>
      <c r="J37" s="229">
        <f>'8各種係数表'!F37</f>
        <v>0</v>
      </c>
      <c r="K37" s="236"/>
      <c r="L37" s="230">
        <f t="shared" si="1"/>
        <v>0</v>
      </c>
      <c r="M37" s="236"/>
      <c r="N37" s="230">
        <f t="shared" si="10"/>
        <v>0</v>
      </c>
      <c r="O37" s="237">
        <f>+F37+SUM($K$7:$K$49,$M$7:$M$49)*'8各種係数表'!M37</f>
        <v>-37280.462790681282</v>
      </c>
      <c r="P37" s="224">
        <f>+'4入力と結果'!E37*'8各種係数表'!M37</f>
        <v>0</v>
      </c>
      <c r="Q37" s="231">
        <f>+'4入力と結果'!E37*'8各種係数表'!L37</f>
        <v>0</v>
      </c>
      <c r="R37" s="231">
        <f>+'4入力と結果'!E37*'8各種係数表'!J37</f>
        <v>0</v>
      </c>
      <c r="S37" s="232">
        <f>+P37+'4入力と結果'!G37</f>
        <v>0</v>
      </c>
      <c r="T37" s="233">
        <f t="shared" si="5"/>
        <v>-37280.462790681282</v>
      </c>
      <c r="U37" s="234">
        <v>-53885.506918072897</v>
      </c>
      <c r="V37" s="233">
        <f t="shared" si="6"/>
        <v>-16605.044127391615</v>
      </c>
      <c r="W37" s="235">
        <f>+U37*'10賃金'!P33</f>
        <v>-17599.809708803314</v>
      </c>
      <c r="Y37" s="219">
        <f>+X$7*'8各種係数表'!AD37</f>
        <v>-7958.0959170342167</v>
      </c>
      <c r="Z37" s="219">
        <f>+Y37+U37</f>
        <v>-61843.602835107115</v>
      </c>
      <c r="AA37" s="220">
        <f>+U37*'8各種係数表'!W37</f>
        <v>-37979.807006472249</v>
      </c>
      <c r="AB37" s="221">
        <f>+Y37*'8各種係数表'!W37</f>
        <v>-5609.0582487697156</v>
      </c>
      <c r="AC37" s="222">
        <f t="shared" si="12"/>
        <v>-43588.865255241966</v>
      </c>
      <c r="AD37" s="220">
        <f>+U37*'8各種係数表'!R37</f>
        <v>-5155.0620971390872</v>
      </c>
      <c r="AE37" s="221">
        <f>+Y37*'8各種係数表'!R37</f>
        <v>-761.32676435008239</v>
      </c>
      <c r="AF37" s="222">
        <f t="shared" si="11"/>
        <v>-5916.3888614891694</v>
      </c>
    </row>
    <row r="38" spans="1:32" s="223" customFormat="1" ht="21.5" customHeight="1" x14ac:dyDescent="0.2">
      <c r="A38" s="202">
        <v>32</v>
      </c>
      <c r="B38" s="203" t="s">
        <v>64</v>
      </c>
      <c r="C38" s="204" t="s">
        <v>7</v>
      </c>
      <c r="D38" s="224">
        <f>+'4入力と結果'!D38+'4入力と結果'!F38</f>
        <v>0</v>
      </c>
      <c r="E38" s="225">
        <f>+'4入力と結果'!D38*'8各種係数表'!M38</f>
        <v>0</v>
      </c>
      <c r="F38" s="226">
        <f>+E38+'4入力と結果'!F38</f>
        <v>0</v>
      </c>
      <c r="G38" s="225">
        <f>+'4入力と結果'!D38*'8各種係数表'!J38</f>
        <v>0</v>
      </c>
      <c r="H38" s="227">
        <f>+'4入力と結果'!D38*'8各種係数表'!L38</f>
        <v>0</v>
      </c>
      <c r="I38" s="228">
        <f>'8各種係数表'!E38</f>
        <v>0</v>
      </c>
      <c r="J38" s="229">
        <f>'8各種係数表'!F38</f>
        <v>0</v>
      </c>
      <c r="K38" s="224">
        <f t="shared" si="0"/>
        <v>0</v>
      </c>
      <c r="L38" s="230">
        <f t="shared" si="1"/>
        <v>0</v>
      </c>
      <c r="M38" s="224">
        <f t="shared" si="9"/>
        <v>0</v>
      </c>
      <c r="N38" s="230">
        <f t="shared" si="10"/>
        <v>0</v>
      </c>
      <c r="O38" s="226">
        <f t="shared" ref="O38:O39" si="13">+F38-SUM(K38:L38)</f>
        <v>0</v>
      </c>
      <c r="P38" s="224">
        <f>+'4入力と結果'!E38*'8各種係数表'!M38</f>
        <v>0</v>
      </c>
      <c r="Q38" s="231">
        <f>+'4入力と結果'!E38*'8各種係数表'!L38</f>
        <v>0</v>
      </c>
      <c r="R38" s="231">
        <f>+'4入力と結果'!E38*'8各種係数表'!J38</f>
        <v>0</v>
      </c>
      <c r="S38" s="232">
        <f>+P38+'4入力と結果'!G38</f>
        <v>0</v>
      </c>
      <c r="T38" s="233">
        <f t="shared" si="5"/>
        <v>0</v>
      </c>
      <c r="U38" s="234">
        <v>-2917.272140778794</v>
      </c>
      <c r="V38" s="233">
        <f t="shared" si="6"/>
        <v>-2917.272140778794</v>
      </c>
      <c r="W38" s="235">
        <f>+U38*'10賃金'!P34</f>
        <v>-714.17932033217903</v>
      </c>
      <c r="Y38" s="219">
        <f>+X$7*'8各種係数表'!AD38</f>
        <v>-3947.9543227989352</v>
      </c>
      <c r="Z38" s="219">
        <f>+Y38+U38</f>
        <v>-6865.2264635777292</v>
      </c>
      <c r="AA38" s="220">
        <f>+U38*'8各種係数表'!W38</f>
        <v>-1971.3833136131909</v>
      </c>
      <c r="AB38" s="221">
        <f>+Y38*'8各種係数表'!W38</f>
        <v>-2667.8797517996236</v>
      </c>
      <c r="AC38" s="222">
        <f t="shared" si="12"/>
        <v>-4639.2630654128143</v>
      </c>
      <c r="AD38" s="220">
        <f>+U38*'8各種係数表'!R38</f>
        <v>-157.73824187818971</v>
      </c>
      <c r="AE38" s="221">
        <f>+Y38*'8各種係数表'!R38</f>
        <v>-213.46769990661744</v>
      </c>
      <c r="AF38" s="222">
        <f t="shared" si="11"/>
        <v>-371.20594178480712</v>
      </c>
    </row>
    <row r="39" spans="1:32" s="223" customFormat="1" ht="21.5" customHeight="1" x14ac:dyDescent="0.2">
      <c r="A39" s="202">
        <v>33</v>
      </c>
      <c r="B39" s="203" t="s">
        <v>65</v>
      </c>
      <c r="C39" s="204" t="s">
        <v>106</v>
      </c>
      <c r="D39" s="224">
        <f>+'4入力と結果'!D39+'4入力と結果'!F39</f>
        <v>0</v>
      </c>
      <c r="E39" s="225">
        <f>+'4入力と結果'!D39*'8各種係数表'!M39</f>
        <v>0</v>
      </c>
      <c r="F39" s="226">
        <f>+E39+'4入力と結果'!F39</f>
        <v>0</v>
      </c>
      <c r="G39" s="225">
        <f>+'4入力と結果'!D39*'8各種係数表'!J39</f>
        <v>0</v>
      </c>
      <c r="H39" s="227">
        <f>+'4入力と結果'!D39*'8各種係数表'!L39</f>
        <v>0</v>
      </c>
      <c r="I39" s="228">
        <f>'8各種係数表'!E39</f>
        <v>0</v>
      </c>
      <c r="J39" s="229">
        <f>'8各種係数表'!F39</f>
        <v>0</v>
      </c>
      <c r="K39" s="224">
        <f t="shared" si="0"/>
        <v>0</v>
      </c>
      <c r="L39" s="230">
        <f t="shared" si="1"/>
        <v>0</v>
      </c>
      <c r="M39" s="224">
        <f t="shared" si="9"/>
        <v>0</v>
      </c>
      <c r="N39" s="230">
        <f t="shared" si="10"/>
        <v>0</v>
      </c>
      <c r="O39" s="226">
        <f t="shared" si="13"/>
        <v>0</v>
      </c>
      <c r="P39" s="224">
        <f>+'4入力と結果'!E39*'8各種係数表'!M39</f>
        <v>0</v>
      </c>
      <c r="Q39" s="231">
        <f>+'4入力と結果'!E39*'8各種係数表'!L39</f>
        <v>0</v>
      </c>
      <c r="R39" s="231">
        <f>+'4入力と結果'!E39*'8各種係数表'!J39</f>
        <v>0</v>
      </c>
      <c r="S39" s="232">
        <f>+P39+'4入力と結果'!G39</f>
        <v>0</v>
      </c>
      <c r="T39" s="233">
        <f t="shared" si="5"/>
        <v>0</v>
      </c>
      <c r="U39" s="234">
        <v>-2722.5483340367209</v>
      </c>
      <c r="V39" s="233">
        <f t="shared" si="6"/>
        <v>-2722.5483340367209</v>
      </c>
      <c r="W39" s="235">
        <f>+U39*'10賃金'!P35</f>
        <v>-138.39706571825036</v>
      </c>
      <c r="Y39" s="219">
        <f>+X$7*'8各種係数表'!AD39</f>
        <v>-13447.29605155963</v>
      </c>
      <c r="Z39" s="219">
        <f>+Y39+U39</f>
        <v>-16169.844385596351</v>
      </c>
      <c r="AA39" s="220">
        <f>+U39*'8各種係数表'!W39</f>
        <v>-2294.0286718173234</v>
      </c>
      <c r="AB39" s="221">
        <f>+Y39*'8各種係数表'!W39</f>
        <v>-11330.738306840138</v>
      </c>
      <c r="AC39" s="222">
        <f t="shared" si="12"/>
        <v>-13624.766978657461</v>
      </c>
      <c r="AD39" s="220">
        <f>+U39*'8各種係数表'!R39</f>
        <v>-28.484200988094745</v>
      </c>
      <c r="AE39" s="221">
        <f>+Y39*'8各種係数表'!R39</f>
        <v>-140.69005816734605</v>
      </c>
      <c r="AF39" s="222">
        <f t="shared" si="11"/>
        <v>-169.17425915544081</v>
      </c>
    </row>
    <row r="40" spans="1:32" s="223" customFormat="1" ht="21.5" customHeight="1" x14ac:dyDescent="0.2">
      <c r="A40" s="202">
        <v>34</v>
      </c>
      <c r="B40" s="203" t="s">
        <v>66</v>
      </c>
      <c r="C40" s="204" t="s">
        <v>107</v>
      </c>
      <c r="D40" s="224">
        <f>+'4入力と結果'!D40+'4入力と結果'!F40</f>
        <v>0</v>
      </c>
      <c r="E40" s="225">
        <f>+'4入力と結果'!D40*'8各種係数表'!M40</f>
        <v>0</v>
      </c>
      <c r="F40" s="226">
        <f>+E40+'4入力と結果'!F40</f>
        <v>0</v>
      </c>
      <c r="G40" s="225">
        <f>+'4入力と結果'!D40*'8各種係数表'!J40</f>
        <v>0</v>
      </c>
      <c r="H40" s="227">
        <f>+'4入力と結果'!D40*'8各種係数表'!L40</f>
        <v>0</v>
      </c>
      <c r="I40" s="228">
        <f>'8各種係数表'!E40</f>
        <v>0</v>
      </c>
      <c r="J40" s="238"/>
      <c r="K40" s="224">
        <f t="shared" si="0"/>
        <v>0</v>
      </c>
      <c r="L40" s="236"/>
      <c r="M40" s="224">
        <f t="shared" si="9"/>
        <v>0</v>
      </c>
      <c r="N40" s="236"/>
      <c r="O40" s="237">
        <f>+F40+SUM($L$7:$L$49,$N$7:$N$49)*'8各種係数表'!M40</f>
        <v>-6908.2973748260683</v>
      </c>
      <c r="P40" s="224">
        <f>+'4入力と結果'!E40*'8各種係数表'!M40</f>
        <v>0</v>
      </c>
      <c r="Q40" s="231">
        <f>+'4入力と結果'!E40*'8各種係数表'!L40</f>
        <v>0</v>
      </c>
      <c r="R40" s="231">
        <f>+'4入力と結果'!E40*'8各種係数表'!J40</f>
        <v>0</v>
      </c>
      <c r="S40" s="232">
        <f>+P40+'4入力と結果'!G40</f>
        <v>0</v>
      </c>
      <c r="T40" s="233">
        <f t="shared" si="5"/>
        <v>-6908.2973748260683</v>
      </c>
      <c r="U40" s="234">
        <v>-16206.77748713105</v>
      </c>
      <c r="V40" s="233">
        <f t="shared" si="6"/>
        <v>-9298.480112304982</v>
      </c>
      <c r="W40" s="235">
        <f>+U40*'10賃金'!P36</f>
        <v>-3653.6205385108392</v>
      </c>
      <c r="Y40" s="219">
        <f>+X$7*'8各種係数表'!AD40</f>
        <v>-2960.1594993345043</v>
      </c>
      <c r="Z40" s="219">
        <f>+Y40+U40</f>
        <v>-19166.936986465553</v>
      </c>
      <c r="AA40" s="220">
        <f>+U40*'8各種係数表'!W40</f>
        <v>-8249.5110155928651</v>
      </c>
      <c r="AB40" s="221">
        <f>+Y40*'8各種係数表'!W40</f>
        <v>-1506.768906839277</v>
      </c>
      <c r="AC40" s="222">
        <f t="shared" si="12"/>
        <v>-9756.2799224321425</v>
      </c>
      <c r="AD40" s="220">
        <f>+U40*'8各種係数表'!R40</f>
        <v>-1086.130123367358</v>
      </c>
      <c r="AE40" s="221">
        <f>+Y40*'8各種係数表'!R40</f>
        <v>-198.38110350760343</v>
      </c>
      <c r="AF40" s="222">
        <f t="shared" si="11"/>
        <v>-1284.5112268749615</v>
      </c>
    </row>
    <row r="41" spans="1:32" s="223" customFormat="1" ht="21.5" customHeight="1" x14ac:dyDescent="0.2">
      <c r="A41" s="202">
        <v>35</v>
      </c>
      <c r="B41" s="203" t="s">
        <v>67</v>
      </c>
      <c r="C41" s="204" t="s">
        <v>108</v>
      </c>
      <c r="D41" s="224">
        <f>+'4入力と結果'!D41+'4入力と結果'!F41</f>
        <v>0</v>
      </c>
      <c r="E41" s="225">
        <f>+'4入力と結果'!D41*'8各種係数表'!M41</f>
        <v>0</v>
      </c>
      <c r="F41" s="226">
        <f>+E41+'4入力と結果'!F41</f>
        <v>0</v>
      </c>
      <c r="G41" s="225">
        <f>+'4入力と結果'!D41*'8各種係数表'!J41</f>
        <v>0</v>
      </c>
      <c r="H41" s="227">
        <f>+'4入力と結果'!D41*'8各種係数表'!L41</f>
        <v>0</v>
      </c>
      <c r="I41" s="228">
        <f>'8各種係数表'!E41</f>
        <v>4.1768910156901172E-2</v>
      </c>
      <c r="J41" s="229">
        <f>'8各種係数表'!F41</f>
        <v>4.1083551813920855E-3</v>
      </c>
      <c r="K41" s="224">
        <f t="shared" si="0"/>
        <v>0</v>
      </c>
      <c r="L41" s="230">
        <f t="shared" si="1"/>
        <v>0</v>
      </c>
      <c r="M41" s="224">
        <f t="shared" si="9"/>
        <v>0</v>
      </c>
      <c r="N41" s="230">
        <f t="shared" si="10"/>
        <v>0</v>
      </c>
      <c r="O41" s="226">
        <f t="shared" ref="O41:O49" si="14">+F41-SUM(K41:L41)</f>
        <v>0</v>
      </c>
      <c r="P41" s="224">
        <f>+'4入力と結果'!E41*'8各種係数表'!M41</f>
        <v>0</v>
      </c>
      <c r="Q41" s="231">
        <f>+'4入力と結果'!E41*'8各種係数表'!L41</f>
        <v>0</v>
      </c>
      <c r="R41" s="231">
        <f>+'4入力と結果'!E41*'8各種係数表'!J41</f>
        <v>0</v>
      </c>
      <c r="S41" s="232">
        <f>+P41+'4入力と結果'!G41</f>
        <v>0</v>
      </c>
      <c r="T41" s="233">
        <f t="shared" si="5"/>
        <v>0</v>
      </c>
      <c r="U41" s="234">
        <v>-4502.7357754007244</v>
      </c>
      <c r="V41" s="233">
        <f t="shared" si="6"/>
        <v>-4502.7357754007244</v>
      </c>
      <c r="W41" s="235">
        <f>+U41*'10賃金'!P37</f>
        <v>-795.08784791894016</v>
      </c>
      <c r="Y41" s="219">
        <f>+X$7*'8各種係数表'!AD41</f>
        <v>-3170.7508739357386</v>
      </c>
      <c r="Z41" s="219">
        <f>+Y41+U41</f>
        <v>-7673.4866493364625</v>
      </c>
      <c r="AA41" s="220">
        <f>+U41*'8各種係数表'!W41</f>
        <v>-2404.5318690786712</v>
      </c>
      <c r="AB41" s="221">
        <f>+Y41*'8各種係数表'!W41</f>
        <v>-1693.2309390526057</v>
      </c>
      <c r="AC41" s="222">
        <f t="shared" si="12"/>
        <v>-4097.7628081312769</v>
      </c>
      <c r="AD41" s="220">
        <f>+U41*'8各種係数表'!R41</f>
        <v>-152.88802703849549</v>
      </c>
      <c r="AE41" s="221">
        <f>+Y41*'8各種係数表'!R41</f>
        <v>-107.66117967547807</v>
      </c>
      <c r="AF41" s="222">
        <f t="shared" si="11"/>
        <v>-260.54920671397355</v>
      </c>
    </row>
    <row r="42" spans="1:32" s="223" customFormat="1" ht="21.5" customHeight="1" x14ac:dyDescent="0.2">
      <c r="A42" s="202">
        <v>36</v>
      </c>
      <c r="B42" s="203" t="s">
        <v>68</v>
      </c>
      <c r="C42" s="204" t="s">
        <v>8</v>
      </c>
      <c r="D42" s="224">
        <f>+'4入力と結果'!D42+'4入力と結果'!F42</f>
        <v>0</v>
      </c>
      <c r="E42" s="225">
        <f>+'4入力と結果'!D42*'8各種係数表'!M42</f>
        <v>0</v>
      </c>
      <c r="F42" s="226">
        <f>+E42+'4入力と結果'!F42</f>
        <v>0</v>
      </c>
      <c r="G42" s="225">
        <f>+'4入力と結果'!D42*'8各種係数表'!J42</f>
        <v>0</v>
      </c>
      <c r="H42" s="227">
        <f>+'4入力と結果'!D42*'8各種係数表'!L42</f>
        <v>0</v>
      </c>
      <c r="I42" s="228">
        <f>'8各種係数表'!E42</f>
        <v>0</v>
      </c>
      <c r="J42" s="229">
        <f>'8各種係数表'!F42</f>
        <v>0</v>
      </c>
      <c r="K42" s="224">
        <f t="shared" si="0"/>
        <v>0</v>
      </c>
      <c r="L42" s="230">
        <f t="shared" si="1"/>
        <v>0</v>
      </c>
      <c r="M42" s="224">
        <f t="shared" si="9"/>
        <v>0</v>
      </c>
      <c r="N42" s="230">
        <f t="shared" si="10"/>
        <v>0</v>
      </c>
      <c r="O42" s="226">
        <f t="shared" si="14"/>
        <v>0</v>
      </c>
      <c r="P42" s="224">
        <f>+'4入力と結果'!E42*'8各種係数表'!M42</f>
        <v>0</v>
      </c>
      <c r="Q42" s="231">
        <f>+'4入力と結果'!E42*'8各種係数表'!L42</f>
        <v>0</v>
      </c>
      <c r="R42" s="231">
        <f>+'4入力と結果'!E42*'8各種係数表'!J42</f>
        <v>0</v>
      </c>
      <c r="S42" s="232">
        <f>+P42+'4入力と結果'!G42</f>
        <v>0</v>
      </c>
      <c r="T42" s="233">
        <f t="shared" si="5"/>
        <v>0</v>
      </c>
      <c r="U42" s="234">
        <v>-261.50374413088963</v>
      </c>
      <c r="V42" s="233">
        <f t="shared" si="6"/>
        <v>-261.50374413088963</v>
      </c>
      <c r="W42" s="235">
        <f>+U42*'10賃金'!P38</f>
        <v>-70.973547890792133</v>
      </c>
      <c r="Y42" s="219">
        <f>+X$7*'8各種係数表'!AD42</f>
        <v>-306.93349782738534</v>
      </c>
      <c r="Z42" s="219">
        <f>+Y42+U42</f>
        <v>-568.43724195827497</v>
      </c>
      <c r="AA42" s="220">
        <f>+U42*'8各種係数表'!W42</f>
        <v>-188.12509793935749</v>
      </c>
      <c r="AB42" s="221">
        <f>+Y42*'8各種係数表'!W42</f>
        <v>-220.80714190747906</v>
      </c>
      <c r="AC42" s="222">
        <f t="shared" si="12"/>
        <v>-408.93223984683652</v>
      </c>
      <c r="AD42" s="220">
        <f>+U42*'8各種係数表'!R42</f>
        <v>-16.488276514809076</v>
      </c>
      <c r="AE42" s="221">
        <f>+Y42*'8各種係数表'!R42</f>
        <v>-19.352703345243164</v>
      </c>
      <c r="AF42" s="222">
        <f t="shared" si="11"/>
        <v>-35.840979860052244</v>
      </c>
    </row>
    <row r="43" spans="1:32" s="223" customFormat="1" ht="21.5" customHeight="1" x14ac:dyDescent="0.2">
      <c r="A43" s="202">
        <v>37</v>
      </c>
      <c r="B43" s="203" t="s">
        <v>69</v>
      </c>
      <c r="C43" s="204" t="s">
        <v>109</v>
      </c>
      <c r="D43" s="224">
        <f>+'4入力と結果'!D43+'4入力と結果'!F43</f>
        <v>0</v>
      </c>
      <c r="E43" s="225">
        <f>+'4入力と結果'!D43*'8各種係数表'!M43</f>
        <v>0</v>
      </c>
      <c r="F43" s="226">
        <f>+E43+'4入力と結果'!F43</f>
        <v>0</v>
      </c>
      <c r="G43" s="225">
        <f>+'4入力と結果'!D43*'8各種係数表'!J43</f>
        <v>0</v>
      </c>
      <c r="H43" s="227">
        <f>+'4入力と結果'!D43*'8各種係数表'!L43</f>
        <v>0</v>
      </c>
      <c r="I43" s="228">
        <f>'8各種係数表'!E43</f>
        <v>0</v>
      </c>
      <c r="J43" s="229">
        <f>'8各種係数表'!F43</f>
        <v>1.3798717042961616E-5</v>
      </c>
      <c r="K43" s="224">
        <f t="shared" si="0"/>
        <v>0</v>
      </c>
      <c r="L43" s="230">
        <f t="shared" si="1"/>
        <v>0</v>
      </c>
      <c r="M43" s="224">
        <f t="shared" si="9"/>
        <v>0</v>
      </c>
      <c r="N43" s="230">
        <f t="shared" si="10"/>
        <v>0</v>
      </c>
      <c r="O43" s="226">
        <f t="shared" si="14"/>
        <v>0</v>
      </c>
      <c r="P43" s="224">
        <f>+'4入力と結果'!E43*'8各種係数表'!M43</f>
        <v>0</v>
      </c>
      <c r="Q43" s="231">
        <f>+'4入力と結果'!E43*'8各種係数表'!L43</f>
        <v>0</v>
      </c>
      <c r="R43" s="231">
        <f>+'4入力と結果'!E43*'8各種係数表'!J43</f>
        <v>0</v>
      </c>
      <c r="S43" s="232">
        <f>+P43+'4入力と結果'!G43</f>
        <v>0</v>
      </c>
      <c r="T43" s="233">
        <f t="shared" si="5"/>
        <v>0</v>
      </c>
      <c r="U43" s="234">
        <v>-123.08634150649181</v>
      </c>
      <c r="V43" s="233">
        <f t="shared" si="6"/>
        <v>-123.08634150649181</v>
      </c>
      <c r="W43" s="235">
        <f>+U43*'10賃金'!P39</f>
        <v>-48.970007727400905</v>
      </c>
      <c r="Y43" s="219">
        <f>+X$7*'8各種係数表'!AD43</f>
        <v>-1012.7827893591038</v>
      </c>
      <c r="Z43" s="219">
        <f>+Y43+U43</f>
        <v>-1135.8691308655957</v>
      </c>
      <c r="AA43" s="220">
        <f>+U43*'8各種係数表'!W43</f>
        <v>-84.675656433432763</v>
      </c>
      <c r="AB43" s="221">
        <f>+Y43*'8各種係数表'!W43</f>
        <v>-696.73081890196681</v>
      </c>
      <c r="AC43" s="222">
        <f t="shared" si="12"/>
        <v>-781.40647533539959</v>
      </c>
      <c r="AD43" s="220">
        <f>+U43*'8各種係数表'!R43</f>
        <v>-7.0065927187700101</v>
      </c>
      <c r="AE43" s="221">
        <f>+Y43*'8各種係数表'!R43</f>
        <v>-57.65185991205054</v>
      </c>
      <c r="AF43" s="222">
        <f t="shared" si="11"/>
        <v>-64.658452630820548</v>
      </c>
    </row>
    <row r="44" spans="1:32" s="223" customFormat="1" ht="21.5" customHeight="1" x14ac:dyDescent="0.2">
      <c r="A44" s="202">
        <v>38</v>
      </c>
      <c r="B44" s="203" t="s">
        <v>70</v>
      </c>
      <c r="C44" s="204" t="s">
        <v>110</v>
      </c>
      <c r="D44" s="224">
        <f>+'4入力と結果'!D44+'4入力と結果'!F44</f>
        <v>0</v>
      </c>
      <c r="E44" s="225">
        <f>+'4入力と結果'!D44*'8各種係数表'!M44</f>
        <v>0</v>
      </c>
      <c r="F44" s="226">
        <f>+E44+'4入力と結果'!F44</f>
        <v>0</v>
      </c>
      <c r="G44" s="225">
        <f>+'4入力と結果'!D44*'8各種係数表'!J44</f>
        <v>0</v>
      </c>
      <c r="H44" s="227">
        <f>+'4入力と結果'!D44*'8各種係数表'!L44</f>
        <v>0</v>
      </c>
      <c r="I44" s="228">
        <f>'8各種係数表'!E44</f>
        <v>0</v>
      </c>
      <c r="J44" s="229">
        <f>'8各種係数表'!F44</f>
        <v>0</v>
      </c>
      <c r="K44" s="224">
        <f t="shared" si="0"/>
        <v>0</v>
      </c>
      <c r="L44" s="230">
        <f t="shared" si="1"/>
        <v>0</v>
      </c>
      <c r="M44" s="224">
        <f t="shared" si="9"/>
        <v>0</v>
      </c>
      <c r="N44" s="230">
        <f t="shared" si="10"/>
        <v>0</v>
      </c>
      <c r="O44" s="226">
        <f t="shared" si="14"/>
        <v>0</v>
      </c>
      <c r="P44" s="224">
        <f>+'4入力と結果'!E44*'8各種係数表'!M44</f>
        <v>0</v>
      </c>
      <c r="Q44" s="231">
        <f>+'4入力と結果'!E44*'8各種係数表'!L44</f>
        <v>0</v>
      </c>
      <c r="R44" s="231">
        <f>+'4入力と結果'!E44*'8各種係数表'!J44</f>
        <v>0</v>
      </c>
      <c r="S44" s="232">
        <f>+P44+'4入力と結果'!G44</f>
        <v>0</v>
      </c>
      <c r="T44" s="233">
        <f t="shared" si="5"/>
        <v>0</v>
      </c>
      <c r="U44" s="234">
        <v>-26.937886606638063</v>
      </c>
      <c r="V44" s="233">
        <f t="shared" si="6"/>
        <v>-26.937886606638063</v>
      </c>
      <c r="W44" s="235">
        <f>+U44*'10賃金'!P40</f>
        <v>-11.605391732557692</v>
      </c>
      <c r="Y44" s="219">
        <f>+X$7*'8各種係数表'!AD44</f>
        <v>-2332.2068189937245</v>
      </c>
      <c r="Z44" s="219">
        <f>+Y44+U44</f>
        <v>-2359.1447056003626</v>
      </c>
      <c r="AA44" s="220">
        <f>+U44*'8各種係数表'!W44</f>
        <v>-16.752720007874398</v>
      </c>
      <c r="AB44" s="221">
        <f>+Y44*'8各種係数表'!W44</f>
        <v>-1450.4036047664335</v>
      </c>
      <c r="AC44" s="222">
        <f t="shared" si="12"/>
        <v>-1467.1563247743079</v>
      </c>
      <c r="AD44" s="220">
        <f>+U44*'8各種係数表'!R44</f>
        <v>-3.0038283707274069</v>
      </c>
      <c r="AE44" s="221">
        <f>+Y44*'8各種係数表'!R44</f>
        <v>-260.06305214644988</v>
      </c>
      <c r="AF44" s="222">
        <f t="shared" si="11"/>
        <v>-263.06688051717731</v>
      </c>
    </row>
    <row r="45" spans="1:32" s="223" customFormat="1" ht="21.5" customHeight="1" x14ac:dyDescent="0.2">
      <c r="A45" s="202">
        <v>39</v>
      </c>
      <c r="B45" s="203" t="s">
        <v>71</v>
      </c>
      <c r="C45" s="204" t="s">
        <v>127</v>
      </c>
      <c r="D45" s="224">
        <f>+'4入力と結果'!D45+'4入力と結果'!F45</f>
        <v>0</v>
      </c>
      <c r="E45" s="225">
        <f>+'4入力と結果'!D45*'8各種係数表'!M45</f>
        <v>0</v>
      </c>
      <c r="F45" s="226">
        <f>+E45+'4入力と結果'!F45</f>
        <v>0</v>
      </c>
      <c r="G45" s="225">
        <f>+'4入力と結果'!D45*'8各種係数表'!J45</f>
        <v>0</v>
      </c>
      <c r="H45" s="227">
        <f>+'4入力と結果'!D45*'8各種係数表'!L45</f>
        <v>0</v>
      </c>
      <c r="I45" s="228">
        <f>'8各種係数表'!E45</f>
        <v>0</v>
      </c>
      <c r="J45" s="229">
        <f>'8各種係数表'!F45</f>
        <v>0</v>
      </c>
      <c r="K45" s="224">
        <f t="shared" si="0"/>
        <v>0</v>
      </c>
      <c r="L45" s="230">
        <f t="shared" si="1"/>
        <v>0</v>
      </c>
      <c r="M45" s="224">
        <f t="shared" si="9"/>
        <v>0</v>
      </c>
      <c r="N45" s="230">
        <f t="shared" si="10"/>
        <v>0</v>
      </c>
      <c r="O45" s="226">
        <f t="shared" si="14"/>
        <v>0</v>
      </c>
      <c r="P45" s="224">
        <f>+'4入力と結果'!E45*'8各種係数表'!M45</f>
        <v>0</v>
      </c>
      <c r="Q45" s="231">
        <f>+'4入力と結果'!E45*'8各種係数表'!L45</f>
        <v>0</v>
      </c>
      <c r="R45" s="231">
        <f>+'4入力と結果'!E45*'8各種係数表'!J45</f>
        <v>0</v>
      </c>
      <c r="S45" s="232">
        <f>+P45+'4入力と結果'!G45</f>
        <v>0</v>
      </c>
      <c r="T45" s="233">
        <f t="shared" si="5"/>
        <v>0</v>
      </c>
      <c r="U45" s="234">
        <v>-162.72076438347679</v>
      </c>
      <c r="V45" s="233">
        <f t="shared" si="6"/>
        <v>-162.72076438347679</v>
      </c>
      <c r="W45" s="235">
        <f>+U45*'10賃金'!P41</f>
        <v>-73.37715422544845</v>
      </c>
      <c r="Y45" s="219">
        <f>+X$7*'8各種係数表'!AD45</f>
        <v>-375.87985346556417</v>
      </c>
      <c r="Z45" s="219">
        <f>+Y45+U45</f>
        <v>-538.60061784904099</v>
      </c>
      <c r="AA45" s="220">
        <f>+U45*'8各種係数表'!W45</f>
        <v>-98.785927041385179</v>
      </c>
      <c r="AB45" s="221">
        <f>+Y45*'8各種係数表'!W45</f>
        <v>-228.19238787048278</v>
      </c>
      <c r="AC45" s="222">
        <f t="shared" si="12"/>
        <v>-326.97831491186798</v>
      </c>
      <c r="AD45" s="220">
        <f>+U45*'8各種係数表'!R45</f>
        <v>-19.983361835948141</v>
      </c>
      <c r="AE45" s="221">
        <f>+Y45*'8各種係数表'!R45</f>
        <v>-46.160938016145785</v>
      </c>
      <c r="AF45" s="222">
        <f t="shared" si="11"/>
        <v>-66.144299852093923</v>
      </c>
    </row>
    <row r="46" spans="1:32" s="223" customFormat="1" ht="21.5" customHeight="1" x14ac:dyDescent="0.2">
      <c r="A46" s="202">
        <v>40</v>
      </c>
      <c r="B46" s="203" t="s">
        <v>72</v>
      </c>
      <c r="C46" s="204" t="s">
        <v>111</v>
      </c>
      <c r="D46" s="224">
        <f>+'4入力と結果'!D46+'4入力と結果'!F46</f>
        <v>0</v>
      </c>
      <c r="E46" s="225">
        <f>+'4入力と結果'!D46*'8各種係数表'!M46</f>
        <v>0</v>
      </c>
      <c r="F46" s="226">
        <f>+E46+'4入力と結果'!F46</f>
        <v>0</v>
      </c>
      <c r="G46" s="225">
        <f>+'4入力と結果'!D46*'8各種係数表'!J46</f>
        <v>0</v>
      </c>
      <c r="H46" s="227">
        <f>+'4入力と結果'!D46*'8各種係数表'!L46</f>
        <v>0</v>
      </c>
      <c r="I46" s="228">
        <f>'8各種係数表'!E46</f>
        <v>0</v>
      </c>
      <c r="J46" s="229">
        <f>'8各種係数表'!F46</f>
        <v>0</v>
      </c>
      <c r="K46" s="224">
        <f t="shared" si="0"/>
        <v>0</v>
      </c>
      <c r="L46" s="230">
        <f t="shared" si="1"/>
        <v>0</v>
      </c>
      <c r="M46" s="224">
        <f t="shared" si="9"/>
        <v>0</v>
      </c>
      <c r="N46" s="230">
        <f t="shared" si="10"/>
        <v>0</v>
      </c>
      <c r="O46" s="226">
        <f t="shared" si="14"/>
        <v>0</v>
      </c>
      <c r="P46" s="224">
        <f>+'4入力と結果'!E46*'8各種係数表'!M46</f>
        <v>0</v>
      </c>
      <c r="Q46" s="231">
        <f>+'4入力と結果'!E46*'8各種係数表'!L46</f>
        <v>0</v>
      </c>
      <c r="R46" s="231">
        <f>+'4入力と結果'!E46*'8各種係数表'!J46</f>
        <v>0</v>
      </c>
      <c r="S46" s="232">
        <f>+P46+'4入力と結果'!G46</f>
        <v>0</v>
      </c>
      <c r="T46" s="233">
        <f t="shared" si="5"/>
        <v>0</v>
      </c>
      <c r="U46" s="234">
        <v>-19682.889790782952</v>
      </c>
      <c r="V46" s="233">
        <f t="shared" si="6"/>
        <v>-19682.889790782952</v>
      </c>
      <c r="W46" s="235">
        <f>+U46*'10賃金'!P42</f>
        <v>-6322.17694930378</v>
      </c>
      <c r="Y46" s="219">
        <f>+X$7*'8各種係数表'!AD46</f>
        <v>-3686.7907811355976</v>
      </c>
      <c r="Z46" s="219">
        <f>+Y46+U46</f>
        <v>-23369.68057191855</v>
      </c>
      <c r="AA46" s="220">
        <f>+U46*'8各種係数表'!W46</f>
        <v>-12357.743887188455</v>
      </c>
      <c r="AB46" s="221">
        <f>+Y46*'8各種係数表'!W46</f>
        <v>-2314.7219093944263</v>
      </c>
      <c r="AC46" s="222">
        <f t="shared" si="12"/>
        <v>-14672.465796582881</v>
      </c>
      <c r="AD46" s="220">
        <f>+U46*'8各種係数表'!R46</f>
        <v>-2067.9955970367073</v>
      </c>
      <c r="AE46" s="221">
        <f>+Y46*'8各種係数表'!R46</f>
        <v>-387.35506745326637</v>
      </c>
      <c r="AF46" s="222">
        <f t="shared" si="11"/>
        <v>-2455.3506644899735</v>
      </c>
    </row>
    <row r="47" spans="1:32" s="223" customFormat="1" ht="21.5" customHeight="1" x14ac:dyDescent="0.2">
      <c r="A47" s="202">
        <v>41</v>
      </c>
      <c r="B47" s="203" t="s">
        <v>73</v>
      </c>
      <c r="C47" s="204" t="s">
        <v>112</v>
      </c>
      <c r="D47" s="224">
        <f>+'4入力と結果'!D47+'4入力と結果'!F47</f>
        <v>0</v>
      </c>
      <c r="E47" s="225">
        <f>+'4入力と結果'!D47*'8各種係数表'!M47</f>
        <v>0</v>
      </c>
      <c r="F47" s="226">
        <f>+E47+'4入力と結果'!F47</f>
        <v>0</v>
      </c>
      <c r="G47" s="225">
        <f>+'4入力と結果'!D47*'8各種係数表'!J47</f>
        <v>0</v>
      </c>
      <c r="H47" s="227">
        <f>+'4入力と結果'!D47*'8各種係数表'!L47</f>
        <v>0</v>
      </c>
      <c r="I47" s="228">
        <f>'8各種係数表'!E47</f>
        <v>1.7652529534375841E-5</v>
      </c>
      <c r="J47" s="229">
        <f>'8各種係数表'!F47</f>
        <v>6.2586241076423432E-6</v>
      </c>
      <c r="K47" s="224">
        <f t="shared" si="0"/>
        <v>0</v>
      </c>
      <c r="L47" s="230">
        <f t="shared" si="1"/>
        <v>0</v>
      </c>
      <c r="M47" s="224">
        <f t="shared" si="9"/>
        <v>0</v>
      </c>
      <c r="N47" s="230">
        <f t="shared" si="10"/>
        <v>0</v>
      </c>
      <c r="O47" s="226">
        <f t="shared" si="14"/>
        <v>0</v>
      </c>
      <c r="P47" s="224">
        <f>+'4入力と結果'!E47*'8各種係数表'!M47</f>
        <v>0</v>
      </c>
      <c r="Q47" s="231">
        <f>+'4入力と結果'!E47*'8各種係数表'!L47</f>
        <v>0</v>
      </c>
      <c r="R47" s="231">
        <f>+'4入力と結果'!E47*'8各種係数表'!J47</f>
        <v>0</v>
      </c>
      <c r="S47" s="232">
        <f>+P47+'4入力と結果'!G47</f>
        <v>0</v>
      </c>
      <c r="T47" s="233">
        <f t="shared" si="5"/>
        <v>0</v>
      </c>
      <c r="U47" s="234">
        <v>-104.37871354775247</v>
      </c>
      <c r="V47" s="233">
        <f t="shared" si="6"/>
        <v>-104.37871354775247</v>
      </c>
      <c r="W47" s="235">
        <f>+U47*'10賃金'!P43</f>
        <v>-24.920054626122578</v>
      </c>
      <c r="Y47" s="219">
        <f>+X$7*'8各種係数表'!AD47</f>
        <v>-5359.8820617635411</v>
      </c>
      <c r="Z47" s="219">
        <f>+Y47+U47</f>
        <v>-5464.2607753112934</v>
      </c>
      <c r="AA47" s="220">
        <f>+U47*'8各種係数表'!W47</f>
        <v>-56.31764285482425</v>
      </c>
      <c r="AB47" s="221">
        <f>+Y47*'8各種係数表'!W47</f>
        <v>-2891.9299102137466</v>
      </c>
      <c r="AC47" s="222">
        <f t="shared" si="12"/>
        <v>-2948.2475530685706</v>
      </c>
      <c r="AD47" s="220">
        <f>+U47*'8各種係数表'!R47</f>
        <v>-19.463092867424201</v>
      </c>
      <c r="AE47" s="221">
        <f>+Y47*'8各種係数表'!R47</f>
        <v>-999.43636763466475</v>
      </c>
      <c r="AF47" s="222">
        <f t="shared" si="11"/>
        <v>-1018.8994605020889</v>
      </c>
    </row>
    <row r="48" spans="1:32" s="223" customFormat="1" ht="21.5" customHeight="1" x14ac:dyDescent="0.2">
      <c r="A48" s="202">
        <v>42</v>
      </c>
      <c r="B48" s="203" t="s">
        <v>74</v>
      </c>
      <c r="C48" s="204" t="s">
        <v>244</v>
      </c>
      <c r="D48" s="239"/>
      <c r="E48" s="240"/>
      <c r="F48" s="241"/>
      <c r="G48" s="240"/>
      <c r="H48" s="242"/>
      <c r="I48" s="228">
        <f>'8各種係数表'!E48</f>
        <v>0</v>
      </c>
      <c r="J48" s="229">
        <f>'8各種係数表'!F48</f>
        <v>0</v>
      </c>
      <c r="K48" s="224">
        <f t="shared" si="0"/>
        <v>0</v>
      </c>
      <c r="L48" s="230">
        <f t="shared" si="1"/>
        <v>0</v>
      </c>
      <c r="M48" s="224">
        <f t="shared" si="9"/>
        <v>0</v>
      </c>
      <c r="N48" s="230">
        <f t="shared" si="10"/>
        <v>0</v>
      </c>
      <c r="O48" s="226">
        <f t="shared" si="14"/>
        <v>0</v>
      </c>
      <c r="P48" s="239"/>
      <c r="Q48" s="243"/>
      <c r="R48" s="243"/>
      <c r="S48" s="244"/>
      <c r="T48" s="233">
        <f t="shared" si="5"/>
        <v>0</v>
      </c>
      <c r="U48" s="234">
        <v>-324.08373676356604</v>
      </c>
      <c r="V48" s="233">
        <f t="shared" si="6"/>
        <v>-324.08373676356604</v>
      </c>
      <c r="W48" s="235">
        <f>+U48*'10賃金'!P44</f>
        <v>0</v>
      </c>
      <c r="Y48" s="219">
        <f>+X$7*'8各種係数表'!AD48</f>
        <v>-77.450220961381163</v>
      </c>
      <c r="Z48" s="219">
        <f>+Y48+U48</f>
        <v>-401.53395772494719</v>
      </c>
      <c r="AA48" s="220">
        <f>+U48*'8各種係数表'!W48</f>
        <v>1.735127995607438E-2</v>
      </c>
      <c r="AB48" s="221">
        <f>+Y48*'8各種係数表'!W48</f>
        <v>4.1466458020420587E-3</v>
      </c>
      <c r="AC48" s="222">
        <f t="shared" si="12"/>
        <v>2.1497925758116439E-2</v>
      </c>
      <c r="AD48" s="220">
        <f>+U48*'8各種係数表'!R48</f>
        <v>0</v>
      </c>
      <c r="AE48" s="221">
        <f>+Y48*'8各種係数表'!R48</f>
        <v>0</v>
      </c>
      <c r="AF48" s="222">
        <f t="shared" si="11"/>
        <v>0</v>
      </c>
    </row>
    <row r="49" spans="1:32" s="223" customFormat="1" ht="21.5" customHeight="1" thickBot="1" x14ac:dyDescent="0.25">
      <c r="A49" s="202">
        <v>43</v>
      </c>
      <c r="B49" s="203" t="s">
        <v>75</v>
      </c>
      <c r="C49" s="204" t="s">
        <v>245</v>
      </c>
      <c r="D49" s="239"/>
      <c r="E49" s="240"/>
      <c r="F49" s="241"/>
      <c r="G49" s="240"/>
      <c r="H49" s="242"/>
      <c r="I49" s="228">
        <f>'8各種係数表'!E49</f>
        <v>2.3505125679551809E-2</v>
      </c>
      <c r="J49" s="229">
        <f>'8各種係数表'!F49</f>
        <v>3.0097892967934352E-2</v>
      </c>
      <c r="K49" s="224">
        <f t="shared" si="0"/>
        <v>0</v>
      </c>
      <c r="L49" s="230">
        <f t="shared" si="1"/>
        <v>0</v>
      </c>
      <c r="M49" s="224">
        <f t="shared" si="9"/>
        <v>0</v>
      </c>
      <c r="N49" s="230">
        <f t="shared" si="10"/>
        <v>0</v>
      </c>
      <c r="O49" s="226">
        <f t="shared" si="14"/>
        <v>0</v>
      </c>
      <c r="P49" s="239"/>
      <c r="Q49" s="243"/>
      <c r="R49" s="243"/>
      <c r="S49" s="244"/>
      <c r="T49" s="233">
        <f t="shared" si="5"/>
        <v>0</v>
      </c>
      <c r="U49" s="234">
        <v>-1060.4419457019885</v>
      </c>
      <c r="V49" s="233">
        <f t="shared" si="6"/>
        <v>-1060.4419457019885</v>
      </c>
      <c r="W49" s="235">
        <f>+U49*'10賃金'!P45</f>
        <v>-11.248798398134966</v>
      </c>
      <c r="Y49" s="219">
        <f>+X$7*'8各種係数表'!AD49</f>
        <v>-214.71972126448503</v>
      </c>
      <c r="Z49" s="219">
        <f>+Y49+U49</f>
        <v>-1275.1616669664736</v>
      </c>
      <c r="AA49" s="220">
        <f>+U49*'8各種係数表'!W49</f>
        <v>-436.64984658678219</v>
      </c>
      <c r="AB49" s="221">
        <f>+Y49*'8各種係数表'!W49</f>
        <v>-88.413452267986997</v>
      </c>
      <c r="AC49" s="222">
        <f t="shared" si="12"/>
        <v>-525.06329885476919</v>
      </c>
      <c r="AD49" s="220">
        <f>+U49*'8各種係数表'!R49</f>
        <v>-2.4423760905539615</v>
      </c>
      <c r="AE49" s="221">
        <f>+Y49*'8各種係数表'!R49</f>
        <v>-0.49453561839222704</v>
      </c>
      <c r="AF49" s="222">
        <f t="shared" si="11"/>
        <v>-2.9369117089461887</v>
      </c>
    </row>
    <row r="50" spans="1:32" s="223" customFormat="1" ht="39" customHeight="1" thickBot="1" x14ac:dyDescent="0.25">
      <c r="A50" s="202"/>
      <c r="B50" s="700" t="s">
        <v>36</v>
      </c>
      <c r="C50" s="701"/>
      <c r="D50" s="245">
        <f>SUM(D7:D49)</f>
        <v>-600000</v>
      </c>
      <c r="E50" s="246">
        <f>SUM(E7:E49)</f>
        <v>-373836.46780311369</v>
      </c>
      <c r="F50" s="247">
        <f>SUM(F7:F49)</f>
        <v>-373836.46780311369</v>
      </c>
      <c r="G50" s="248">
        <f t="shared" ref="G50:H50" si="15">SUM(G7:G49)</f>
        <v>-41527.919809203639</v>
      </c>
      <c r="H50" s="249">
        <f t="shared" si="15"/>
        <v>-226163.53219688634</v>
      </c>
      <c r="I50" s="250" t="s">
        <v>133</v>
      </c>
      <c r="J50" s="251" t="s">
        <v>133</v>
      </c>
      <c r="K50" s="252">
        <f>SUM(K7:K49)</f>
        <v>-31607.751291659955</v>
      </c>
      <c r="L50" s="253">
        <f>SUM(L7:L49)</f>
        <v>-6336.3196834430428</v>
      </c>
      <c r="M50" s="252">
        <f>SUM(M7:M49)</f>
        <v>-19122.052802744176</v>
      </c>
      <c r="N50" s="253">
        <f>SUM(N7:N49)</f>
        <v>-3833.3457652153634</v>
      </c>
      <c r="O50" s="471">
        <f>SUM(O7:O49)</f>
        <v>-380081.156993518</v>
      </c>
      <c r="P50" s="245">
        <f t="shared" ref="P50:T50" si="16">SUM(P7:P49)</f>
        <v>0</v>
      </c>
      <c r="Q50" s="254">
        <f t="shared" si="16"/>
        <v>0</v>
      </c>
      <c r="R50" s="254">
        <f t="shared" si="16"/>
        <v>0</v>
      </c>
      <c r="S50" s="255">
        <f t="shared" si="16"/>
        <v>0</v>
      </c>
      <c r="T50" s="472">
        <f t="shared" si="16"/>
        <v>-380081.156993518</v>
      </c>
      <c r="U50" s="479">
        <f t="shared" ref="U50:Z50" si="17">SUM(U7:U49)</f>
        <v>-625015.14001515333</v>
      </c>
      <c r="V50" s="472">
        <f t="shared" si="17"/>
        <v>-244933.98302163539</v>
      </c>
      <c r="W50" s="256">
        <f t="shared" si="17"/>
        <v>-85575.116587756303</v>
      </c>
      <c r="X50" s="249">
        <f t="shared" si="17"/>
        <v>-59275.852431235086</v>
      </c>
      <c r="Y50" s="472">
        <f t="shared" si="17"/>
        <v>-52717.825302432284</v>
      </c>
      <c r="Z50" s="472">
        <f t="shared" si="17"/>
        <v>-677732.96531758562</v>
      </c>
      <c r="AA50" s="257">
        <f t="shared" ref="AA50" si="18">SUM(AA7:AA49)</f>
        <v>-191516.84370604911</v>
      </c>
      <c r="AB50" s="258">
        <f t="shared" ref="AB50" si="19">SUM(AB7:AB49)</f>
        <v>-33561.135188737135</v>
      </c>
      <c r="AC50" s="259">
        <f t="shared" ref="AC50" si="20">SUM(AC7:AC49)</f>
        <v>-225077.97889478621</v>
      </c>
      <c r="AD50" s="257">
        <f>SUM(AD7:AD49)</f>
        <v>-17943.40499187629</v>
      </c>
      <c r="AE50" s="258">
        <f t="shared" ref="AE50" si="21">SUM(AE7:AE49)</f>
        <v>-3493.6977166314418</v>
      </c>
      <c r="AF50" s="259">
        <f t="shared" ref="AF50" si="22">SUM(AF7:AF49)</f>
        <v>-21437.102708507733</v>
      </c>
    </row>
    <row r="51" spans="1:32" s="223" customFormat="1" ht="21.5" customHeight="1" thickBot="1" x14ac:dyDescent="0.25">
      <c r="A51" s="202"/>
      <c r="B51" s="260"/>
      <c r="C51" s="260"/>
      <c r="D51" s="260"/>
      <c r="E51" s="260"/>
      <c r="F51" s="260"/>
      <c r="G51" s="260"/>
      <c r="H51" s="260"/>
      <c r="I51" s="260"/>
      <c r="J51" s="260"/>
      <c r="K51" s="484"/>
      <c r="L51" s="485">
        <f>SUM(K50:L50)</f>
        <v>-37944.070975103001</v>
      </c>
      <c r="M51" s="484"/>
      <c r="N51" s="485">
        <f>SUM(M50:N50)</f>
        <v>-22955.398567959539</v>
      </c>
      <c r="O51" s="260"/>
      <c r="P51" s="260"/>
      <c r="Q51" s="260"/>
      <c r="R51" s="260"/>
      <c r="S51" s="260"/>
      <c r="T51" s="260"/>
      <c r="U51" s="260"/>
      <c r="V51" s="260"/>
      <c r="W51" s="260"/>
    </row>
    <row r="52" spans="1:32" s="223" customFormat="1" ht="21.5" customHeight="1" thickBot="1" x14ac:dyDescent="0.25">
      <c r="A52" s="202"/>
      <c r="K52" s="480"/>
      <c r="L52" s="480"/>
      <c r="M52" s="480"/>
      <c r="N52" s="480"/>
      <c r="O52" s="78"/>
      <c r="Z52" s="468">
        <f>+Z50/T50</f>
        <v>1.7831269791918252</v>
      </c>
    </row>
    <row r="53" spans="1:32" s="223" customFormat="1" ht="21.5" customHeight="1" x14ac:dyDescent="0.2">
      <c r="A53" s="202"/>
      <c r="K53" s="486">
        <f>+K50*'8各種係数表'!M37</f>
        <v>-23227.994212889502</v>
      </c>
      <c r="L53" s="487">
        <f>+L50*'8各種係数表'!M40</f>
        <v>-4304.2891485641667</v>
      </c>
      <c r="M53" s="486">
        <f>+M50*'8各種係数表'!M37</f>
        <v>-14052.468577791786</v>
      </c>
      <c r="N53" s="487">
        <f>+N50*'8各種係数表'!M40</f>
        <v>-2604.0082262619012</v>
      </c>
      <c r="O53" s="481"/>
    </row>
    <row r="54" spans="1:32" s="223" customFormat="1" ht="18" customHeight="1" x14ac:dyDescent="0.2">
      <c r="A54" s="202"/>
      <c r="F54" s="470"/>
      <c r="K54" s="488"/>
      <c r="L54" s="489">
        <f>SUM(K53:L53)</f>
        <v>-27532.283361453668</v>
      </c>
      <c r="M54" s="488"/>
      <c r="N54" s="489">
        <f>SUM(M53:N53)</f>
        <v>-16656.476804053687</v>
      </c>
      <c r="O54" s="78"/>
    </row>
    <row r="55" spans="1:32" s="223" customFormat="1" ht="29" customHeight="1" x14ac:dyDescent="0.2">
      <c r="A55" s="202"/>
      <c r="H55" s="469">
        <f>+F50+H50</f>
        <v>-600000</v>
      </c>
      <c r="K55" s="480"/>
      <c r="L55" s="221"/>
      <c r="M55" s="221"/>
      <c r="N55" s="221"/>
      <c r="O55" s="78"/>
    </row>
    <row r="56" spans="1:32" s="223" customFormat="1" ht="20" customHeight="1" x14ac:dyDescent="0.2">
      <c r="A56" s="202"/>
      <c r="K56" s="480"/>
      <c r="L56" s="480"/>
      <c r="M56" s="490">
        <f>+K53+M53</f>
        <v>-37280.462790681289</v>
      </c>
      <c r="N56" s="490">
        <f>+L53+N53</f>
        <v>-6908.2973748260683</v>
      </c>
      <c r="O56" s="78"/>
    </row>
    <row r="57" spans="1:32" ht="20" customHeight="1" x14ac:dyDescent="0.2">
      <c r="K57" s="480"/>
      <c r="L57" s="480"/>
      <c r="M57" s="480"/>
      <c r="N57" s="480"/>
    </row>
    <row r="58" spans="1:32" ht="20" customHeight="1" x14ac:dyDescent="0.2">
      <c r="K58" s="480"/>
      <c r="L58" s="480"/>
      <c r="M58" s="480"/>
      <c r="N58" s="480"/>
    </row>
  </sheetData>
  <mergeCells count="33">
    <mergeCell ref="P3:S3"/>
    <mergeCell ref="D3:H3"/>
    <mergeCell ref="Y4:Y5"/>
    <mergeCell ref="Z4:Z5"/>
    <mergeCell ref="AD3:AF3"/>
    <mergeCell ref="AA3:AC3"/>
    <mergeCell ref="AD4:AD5"/>
    <mergeCell ref="AE4:AE5"/>
    <mergeCell ref="AF4:AF5"/>
    <mergeCell ref="AA4:AA5"/>
    <mergeCell ref="AB4:AB5"/>
    <mergeCell ref="AC4:AC5"/>
    <mergeCell ref="G4:G5"/>
    <mergeCell ref="H4:H5"/>
    <mergeCell ref="U4:U5"/>
    <mergeCell ref="X4:X5"/>
    <mergeCell ref="B50:C50"/>
    <mergeCell ref="I4:I5"/>
    <mergeCell ref="J4:J5"/>
    <mergeCell ref="B3:C6"/>
    <mergeCell ref="I3:N3"/>
    <mergeCell ref="D4:D5"/>
    <mergeCell ref="E4:E5"/>
    <mergeCell ref="F4:F5"/>
    <mergeCell ref="M4:M5"/>
    <mergeCell ref="N4:N5"/>
    <mergeCell ref="K4:K5"/>
    <mergeCell ref="L4:L5"/>
    <mergeCell ref="W4:W5"/>
    <mergeCell ref="V4:V5"/>
    <mergeCell ref="O4:O5"/>
    <mergeCell ref="T4:T5"/>
    <mergeCell ref="S4:S5"/>
  </mergeCells>
  <phoneticPr fontId="3"/>
  <pageMargins left="0.25" right="0.25" top="0.75" bottom="0.75" header="0.3" footer="0.3"/>
  <pageSetup paperSize="8" scale="44" orientation="landscape" r:id="rId1"/>
  <ignoredErrors>
    <ignoredError sqref="I7:J3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6"/>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5.36328125" style="364" customWidth="1"/>
    <col min="2" max="2" width="5.1796875" style="202" customWidth="1"/>
    <col min="3" max="3" width="29.08984375" style="223" customWidth="1"/>
    <col min="4" max="4" width="2.453125" style="223" customWidth="1"/>
    <col min="5" max="6" width="12.6328125" style="223" customWidth="1"/>
    <col min="7" max="7" width="2.1796875" style="223" customWidth="1"/>
    <col min="8" max="10" width="13.08984375" style="367" customWidth="1"/>
    <col min="11" max="11" width="11.90625" style="367" customWidth="1"/>
    <col min="12" max="12" width="11.453125" style="367" customWidth="1"/>
    <col min="13" max="13" width="10.1796875" style="367" bestFit="1" customWidth="1"/>
    <col min="14" max="14" width="4.453125" style="367" customWidth="1"/>
    <col min="15" max="15" width="12.1796875" style="367" customWidth="1"/>
    <col min="16" max="19" width="9.1796875" style="367" bestFit="1" customWidth="1"/>
    <col min="20" max="20" width="4" style="367" customWidth="1"/>
    <col min="21" max="23" width="12.6328125" style="223" customWidth="1"/>
    <col min="24" max="24" width="4.1796875" style="223" customWidth="1"/>
    <col min="25" max="26" width="11.81640625" style="223" customWidth="1"/>
    <col min="27" max="27" width="12.36328125" style="223" customWidth="1"/>
    <col min="28" max="28" width="2.36328125" style="223" customWidth="1"/>
    <col min="29" max="29" width="13.6328125" style="223" customWidth="1"/>
    <col min="30" max="30" width="12.81640625" style="223" customWidth="1"/>
    <col min="31" max="31" width="7.08984375" style="671" customWidth="1"/>
    <col min="32" max="32" width="17.08984375" style="223" customWidth="1"/>
    <col min="33" max="33" width="25.90625" style="223" customWidth="1"/>
    <col min="34" max="34" width="12.453125" style="223" customWidth="1"/>
    <col min="35" max="35" width="2.1796875" style="223" customWidth="1"/>
    <col min="36" max="16384" width="9" style="223"/>
  </cols>
  <sheetData>
    <row r="1" spans="1:34" ht="27" customHeight="1" x14ac:dyDescent="0.35">
      <c r="B1" s="365"/>
      <c r="C1" s="366"/>
      <c r="D1" s="366"/>
      <c r="E1" s="260"/>
      <c r="F1" s="260"/>
      <c r="G1" s="260"/>
      <c r="U1" s="260"/>
      <c r="V1" s="260"/>
      <c r="W1" s="260"/>
      <c r="X1" s="260"/>
      <c r="Y1" s="260"/>
      <c r="Z1" s="260"/>
      <c r="AA1" s="260"/>
      <c r="AB1" s="260"/>
      <c r="AC1" s="260"/>
      <c r="AD1" s="368" t="s">
        <v>1671</v>
      </c>
      <c r="AE1" s="667"/>
    </row>
    <row r="2" spans="1:34" ht="20" customHeight="1" thickBot="1" x14ac:dyDescent="0.4">
      <c r="B2" s="369"/>
      <c r="C2" s="366"/>
      <c r="D2" s="366"/>
      <c r="E2" s="260"/>
      <c r="F2" s="260"/>
      <c r="G2" s="260"/>
      <c r="O2" s="370"/>
      <c r="U2" s="260"/>
      <c r="V2" s="260"/>
      <c r="W2" s="260"/>
      <c r="X2" s="260"/>
      <c r="Y2" s="260"/>
      <c r="Z2" s="260"/>
      <c r="AA2" s="260"/>
      <c r="AB2" s="260"/>
      <c r="AC2" s="260"/>
      <c r="AD2" s="260"/>
      <c r="AE2" s="667"/>
    </row>
    <row r="3" spans="1:34" ht="18" customHeight="1" x14ac:dyDescent="0.35">
      <c r="B3" s="767" t="s">
        <v>276</v>
      </c>
      <c r="C3" s="768"/>
      <c r="D3" s="371"/>
      <c r="E3" s="773" t="s">
        <v>23</v>
      </c>
      <c r="F3" s="774"/>
      <c r="G3" s="372"/>
      <c r="H3" s="373"/>
      <c r="I3" s="374"/>
      <c r="J3" s="375"/>
      <c r="K3" s="374"/>
      <c r="L3" s="376"/>
      <c r="M3" s="377"/>
      <c r="O3" s="378"/>
      <c r="P3" s="375"/>
      <c r="Q3" s="379"/>
      <c r="R3" s="375"/>
      <c r="S3" s="380"/>
      <c r="U3" s="761" t="s">
        <v>113</v>
      </c>
      <c r="V3" s="764" t="s">
        <v>33</v>
      </c>
      <c r="W3" s="752" t="s">
        <v>132</v>
      </c>
      <c r="X3" s="260"/>
      <c r="Y3" s="761" t="s">
        <v>113</v>
      </c>
      <c r="Z3" s="764" t="s">
        <v>129</v>
      </c>
      <c r="AA3" s="752" t="s">
        <v>131</v>
      </c>
      <c r="AB3" s="381"/>
      <c r="AC3" s="755" t="s">
        <v>130</v>
      </c>
      <c r="AD3" s="758" t="s">
        <v>1644</v>
      </c>
      <c r="AE3" s="668"/>
      <c r="AF3" s="745" t="s">
        <v>1627</v>
      </c>
      <c r="AG3" s="746"/>
      <c r="AH3" s="749" t="s">
        <v>188</v>
      </c>
    </row>
    <row r="4" spans="1:34" ht="18" customHeight="1" x14ac:dyDescent="0.35">
      <c r="B4" s="769"/>
      <c r="C4" s="770"/>
      <c r="D4" s="371"/>
      <c r="E4" s="775" t="s">
        <v>0</v>
      </c>
      <c r="F4" s="777" t="s">
        <v>120</v>
      </c>
      <c r="G4" s="372"/>
      <c r="H4" s="382" t="s">
        <v>320</v>
      </c>
      <c r="I4" s="383" t="s">
        <v>183</v>
      </c>
      <c r="J4" s="384" t="s">
        <v>184</v>
      </c>
      <c r="K4" s="383" t="s">
        <v>160</v>
      </c>
      <c r="L4" s="609" t="s">
        <v>161</v>
      </c>
      <c r="M4" s="608" t="s">
        <v>321</v>
      </c>
      <c r="O4" s="386" t="s">
        <v>162</v>
      </c>
      <c r="P4" s="387" t="s">
        <v>326</v>
      </c>
      <c r="Q4" s="388" t="s">
        <v>327</v>
      </c>
      <c r="R4" s="384" t="s">
        <v>159</v>
      </c>
      <c r="S4" s="389" t="s">
        <v>163</v>
      </c>
      <c r="U4" s="762"/>
      <c r="V4" s="765"/>
      <c r="W4" s="753"/>
      <c r="X4" s="260"/>
      <c r="Y4" s="762"/>
      <c r="Z4" s="765"/>
      <c r="AA4" s="753"/>
      <c r="AB4" s="390"/>
      <c r="AC4" s="756"/>
      <c r="AD4" s="759"/>
      <c r="AE4" s="667"/>
      <c r="AF4" s="747"/>
      <c r="AG4" s="748"/>
      <c r="AH4" s="750"/>
    </row>
    <row r="5" spans="1:34" ht="18" customHeight="1" x14ac:dyDescent="0.35">
      <c r="B5" s="769"/>
      <c r="C5" s="770"/>
      <c r="D5" s="371"/>
      <c r="E5" s="776"/>
      <c r="F5" s="778"/>
      <c r="G5" s="372"/>
      <c r="H5" s="382"/>
      <c r="I5" s="383"/>
      <c r="J5" s="384"/>
      <c r="K5" s="383"/>
      <c r="L5" s="384"/>
      <c r="M5" s="385"/>
      <c r="N5" s="383"/>
      <c r="O5" s="386"/>
      <c r="P5" s="387"/>
      <c r="Q5" s="388"/>
      <c r="R5" s="384"/>
      <c r="S5" s="389"/>
      <c r="U5" s="762"/>
      <c r="V5" s="765"/>
      <c r="W5" s="753"/>
      <c r="X5" s="260"/>
      <c r="Y5" s="762"/>
      <c r="Z5" s="765"/>
      <c r="AA5" s="753"/>
      <c r="AB5" s="390"/>
      <c r="AC5" s="756"/>
      <c r="AD5" s="759"/>
      <c r="AE5" s="667"/>
      <c r="AF5" s="747"/>
      <c r="AG5" s="748"/>
      <c r="AH5" s="750"/>
    </row>
    <row r="6" spans="1:34" ht="18" customHeight="1" thickBot="1" x14ac:dyDescent="0.4">
      <c r="B6" s="771"/>
      <c r="C6" s="772"/>
      <c r="D6" s="371"/>
      <c r="E6" s="391"/>
      <c r="F6" s="392"/>
      <c r="G6" s="385"/>
      <c r="H6" s="393"/>
      <c r="I6" s="394"/>
      <c r="J6" s="395"/>
      <c r="K6" s="394"/>
      <c r="L6" s="395"/>
      <c r="M6" s="396"/>
      <c r="N6" s="397"/>
      <c r="O6" s="398"/>
      <c r="P6" s="395"/>
      <c r="Q6" s="399"/>
      <c r="R6" s="395"/>
      <c r="S6" s="400"/>
      <c r="U6" s="762"/>
      <c r="V6" s="765"/>
      <c r="W6" s="753"/>
      <c r="X6" s="260"/>
      <c r="Y6" s="763"/>
      <c r="Z6" s="766"/>
      <c r="AA6" s="754"/>
      <c r="AB6" s="390"/>
      <c r="AC6" s="757"/>
      <c r="AD6" s="760"/>
      <c r="AE6" s="667"/>
      <c r="AF6" s="401" t="s">
        <v>186</v>
      </c>
      <c r="AG6" s="402" t="s">
        <v>187</v>
      </c>
      <c r="AH6" s="751"/>
    </row>
    <row r="7" spans="1:34" ht="19" customHeight="1" thickBot="1" x14ac:dyDescent="0.4">
      <c r="A7" s="403">
        <v>1</v>
      </c>
      <c r="B7" s="404" t="s">
        <v>39</v>
      </c>
      <c r="C7" s="405" t="s">
        <v>1669</v>
      </c>
      <c r="D7" s="467"/>
      <c r="E7" s="407">
        <v>0.26082787370824906</v>
      </c>
      <c r="F7" s="408">
        <v>4.0829104752855346E-2</v>
      </c>
      <c r="G7" s="409"/>
      <c r="H7" s="410">
        <f>'11生産者価格評価表'!BC7</f>
        <v>600198</v>
      </c>
      <c r="I7" s="411">
        <f>ABS('11生産者価格評価表'!BI7)</f>
        <v>174070</v>
      </c>
      <c r="J7" s="412">
        <f>+I7/H7</f>
        <v>0.29002095974994918</v>
      </c>
      <c r="K7" s="411">
        <f>ABS('11生産者価格評価表'!BK7)</f>
        <v>353409</v>
      </c>
      <c r="L7" s="412">
        <f t="shared" ref="L7:L49" si="0">K7/H7</f>
        <v>0.58882068917257302</v>
      </c>
      <c r="M7" s="413">
        <f t="shared" ref="M7:M49" si="1">1-L7</f>
        <v>0.41117931082742698</v>
      </c>
      <c r="N7" s="414"/>
      <c r="O7" s="415">
        <f>'11生産者価格評価表'!BM7</f>
        <v>360622</v>
      </c>
      <c r="P7" s="416">
        <f>'14雇用表'!D7</f>
        <v>87096</v>
      </c>
      <c r="Q7" s="416">
        <f>'14雇用表'!G7</f>
        <v>13394</v>
      </c>
      <c r="R7" s="417">
        <f>P7/O7</f>
        <v>0.24151604727387679</v>
      </c>
      <c r="S7" s="418">
        <f>Q7/O7</f>
        <v>3.7141383498510906E-2</v>
      </c>
      <c r="T7" s="370"/>
      <c r="U7" s="419">
        <f>'11生産者価格評価表'!BM7</f>
        <v>360622</v>
      </c>
      <c r="V7" s="420" cm="1">
        <f t="array" ref="V7:V49">TRANSPOSE('11生産者価格評価表'!D57:AT57)</f>
        <v>176859</v>
      </c>
      <c r="W7" s="421">
        <f>+V7/U7</f>
        <v>0.49042765000471406</v>
      </c>
      <c r="X7" s="422"/>
      <c r="Y7" s="415">
        <f>'11生産者価格評価表'!BM7</f>
        <v>360622</v>
      </c>
      <c r="Z7" s="423" cm="1">
        <f t="array" ref="Z7:Z49">TRANSPOSE('11生産者価格評価表'!D52:AT52)</f>
        <v>42748</v>
      </c>
      <c r="AA7" s="424">
        <f>+Z7/Y7</f>
        <v>0.11853963429851756</v>
      </c>
      <c r="AB7" s="425"/>
      <c r="AC7" s="426">
        <f>'11生産者価格評価表'!AW7</f>
        <v>184957</v>
      </c>
      <c r="AD7" s="424">
        <f t="array" ref="AD7:AD49">MMULT('13逆行列係数表'!D58:AT100,'8各種係数表'!AC7:AC49)/'8各種係数表'!AC50</f>
        <v>6.9847661995319846E-3</v>
      </c>
      <c r="AE7" s="669"/>
      <c r="AF7" s="427">
        <v>4144721</v>
      </c>
      <c r="AG7" s="428">
        <v>199397</v>
      </c>
      <c r="AH7" s="429">
        <f>+AF7/(AF7+AG7)</f>
        <v>0.95409954333653002</v>
      </c>
    </row>
    <row r="8" spans="1:34" ht="19" customHeight="1" x14ac:dyDescent="0.35">
      <c r="A8" s="403">
        <v>2</v>
      </c>
      <c r="B8" s="430" t="s">
        <v>228</v>
      </c>
      <c r="C8" s="431" t="s">
        <v>229</v>
      </c>
      <c r="D8" s="406"/>
      <c r="E8" s="432">
        <v>0.21797701872036809</v>
      </c>
      <c r="F8" s="433">
        <v>3.1804802074933601E-2</v>
      </c>
      <c r="G8" s="409"/>
      <c r="H8" s="434">
        <f>'11生産者価格評価表'!BC8</f>
        <v>32074</v>
      </c>
      <c r="I8" s="435">
        <f>ABS('11生産者価格評価表'!BI8)</f>
        <v>6939</v>
      </c>
      <c r="J8" s="436">
        <f t="shared" ref="J8:J49" si="2">+I8/H8</f>
        <v>0.21634345575855835</v>
      </c>
      <c r="K8" s="435">
        <f>ABS('11生産者価格評価表'!BK8)</f>
        <v>28767</v>
      </c>
      <c r="L8" s="436">
        <f t="shared" si="0"/>
        <v>0.89689468105007175</v>
      </c>
      <c r="M8" s="437">
        <f t="shared" si="1"/>
        <v>0.10310531894992825</v>
      </c>
      <c r="N8" s="414"/>
      <c r="O8" s="438">
        <f>'11生産者価格評価表'!BM8</f>
        <v>5554</v>
      </c>
      <c r="P8" s="439">
        <f>'14雇用表'!D8</f>
        <v>1719</v>
      </c>
      <c r="Q8" s="439">
        <f>'14雇用表'!G8</f>
        <v>592</v>
      </c>
      <c r="R8" s="440">
        <f t="shared" ref="R8:R49" si="3">P8/O8</f>
        <v>0.30950666186532227</v>
      </c>
      <c r="S8" s="441">
        <f t="shared" ref="S8:S49" si="4">Q8/O8</f>
        <v>0.10658984515664387</v>
      </c>
      <c r="T8" s="370"/>
      <c r="U8" s="442">
        <f>'11生産者価格評価表'!BM8</f>
        <v>5554</v>
      </c>
      <c r="V8" s="443">
        <v>3786</v>
      </c>
      <c r="W8" s="444">
        <f t="shared" ref="W8:W49" si="5">+V8/U8</f>
        <v>0.68167086784299602</v>
      </c>
      <c r="X8" s="422"/>
      <c r="Y8" s="438">
        <f>'11生産者価格評価表'!BM8</f>
        <v>5554</v>
      </c>
      <c r="Z8" s="445">
        <v>1447</v>
      </c>
      <c r="AA8" s="446">
        <f t="shared" ref="AA8:AA49" si="6">+Z8/Y8</f>
        <v>0.26053294922578324</v>
      </c>
      <c r="AB8" s="425"/>
      <c r="AC8" s="447">
        <f>'11生産者価格評価表'!AW8</f>
        <v>10327</v>
      </c>
      <c r="AD8" s="446">
        <v>7.5581998443641872E-5</v>
      </c>
      <c r="AE8" s="669"/>
    </row>
    <row r="9" spans="1:34" ht="19" customHeight="1" x14ac:dyDescent="0.35">
      <c r="A9" s="403">
        <v>3</v>
      </c>
      <c r="B9" s="430" t="s">
        <v>230</v>
      </c>
      <c r="C9" s="431" t="s">
        <v>231</v>
      </c>
      <c r="D9" s="406"/>
      <c r="E9" s="432">
        <v>0.24930029364152415</v>
      </c>
      <c r="F9" s="433">
        <v>3.3308393561263416E-2</v>
      </c>
      <c r="G9" s="409"/>
      <c r="H9" s="434">
        <f>'11生産者価格評価表'!BC9</f>
        <v>62750</v>
      </c>
      <c r="I9" s="435">
        <f>ABS('11生産者価格評価表'!BI9)</f>
        <v>9006</v>
      </c>
      <c r="J9" s="436">
        <f t="shared" si="2"/>
        <v>0.14352191235059761</v>
      </c>
      <c r="K9" s="435">
        <f>ABS('11生産者価格評価表'!BK9)</f>
        <v>43873</v>
      </c>
      <c r="L9" s="436">
        <f t="shared" si="0"/>
        <v>0.69917131474103589</v>
      </c>
      <c r="M9" s="437">
        <f t="shared" si="1"/>
        <v>0.30082868525896411</v>
      </c>
      <c r="N9" s="414"/>
      <c r="O9" s="438">
        <f>'11生産者価格評価表'!BM9</f>
        <v>39325</v>
      </c>
      <c r="P9" s="439">
        <f>'14雇用表'!D9</f>
        <v>4080</v>
      </c>
      <c r="Q9" s="439">
        <f>'14雇用表'!G9</f>
        <v>1230</v>
      </c>
      <c r="R9" s="440">
        <f t="shared" si="3"/>
        <v>0.10375079465988557</v>
      </c>
      <c r="S9" s="441">
        <f t="shared" si="4"/>
        <v>3.1277813095994915E-2</v>
      </c>
      <c r="T9" s="370"/>
      <c r="U9" s="438">
        <f>'11生産者価格評価表'!BM9</f>
        <v>39325</v>
      </c>
      <c r="V9" s="448">
        <v>17533</v>
      </c>
      <c r="W9" s="446">
        <f t="shared" si="5"/>
        <v>0.44584869675778765</v>
      </c>
      <c r="X9" s="422"/>
      <c r="Y9" s="438">
        <f>'11生産者価格評価表'!BM9</f>
        <v>39325</v>
      </c>
      <c r="Z9" s="445">
        <v>6092</v>
      </c>
      <c r="AA9" s="446">
        <f t="shared" si="6"/>
        <v>0.15491417673235855</v>
      </c>
      <c r="AB9" s="425"/>
      <c r="AC9" s="447">
        <f>'11生産者価格評価表'!AW9</f>
        <v>17450</v>
      </c>
      <c r="AD9" s="446">
        <v>5.3891783653635178E-4</v>
      </c>
      <c r="AE9" s="669"/>
    </row>
    <row r="10" spans="1:34" ht="19" customHeight="1" x14ac:dyDescent="0.35">
      <c r="A10" s="403">
        <v>4</v>
      </c>
      <c r="B10" s="430" t="s">
        <v>40</v>
      </c>
      <c r="C10" s="431" t="s">
        <v>93</v>
      </c>
      <c r="D10" s="406"/>
      <c r="E10" s="432">
        <v>2.2528180695691236E-2</v>
      </c>
      <c r="F10" s="433">
        <v>6.6403067077407646E-2</v>
      </c>
      <c r="G10" s="409"/>
      <c r="H10" s="434">
        <f>'11生産者価格評価表'!BC10</f>
        <v>1387308</v>
      </c>
      <c r="I10" s="435">
        <f>ABS('11生産者価格評価表'!BI10)</f>
        <v>1343040</v>
      </c>
      <c r="J10" s="436">
        <f t="shared" si="2"/>
        <v>0.96809071958065551</v>
      </c>
      <c r="K10" s="435">
        <f>ABS('11生産者価格評価表'!BK10)</f>
        <v>1376393</v>
      </c>
      <c r="L10" s="436">
        <f t="shared" si="0"/>
        <v>0.9921322446061005</v>
      </c>
      <c r="M10" s="437">
        <f t="shared" si="1"/>
        <v>7.8677553938995004E-3</v>
      </c>
      <c r="N10" s="414"/>
      <c r="O10" s="438">
        <f>'11生産者価格評価表'!BM10</f>
        <v>15560</v>
      </c>
      <c r="P10" s="439">
        <f>'14雇用表'!D10</f>
        <v>857</v>
      </c>
      <c r="Q10" s="439">
        <f>'14雇用表'!G10</f>
        <v>820</v>
      </c>
      <c r="R10" s="440">
        <f t="shared" si="3"/>
        <v>5.507712082262211E-2</v>
      </c>
      <c r="S10" s="441">
        <f t="shared" si="4"/>
        <v>5.2699228791773779E-2</v>
      </c>
      <c r="T10" s="370"/>
      <c r="U10" s="438">
        <f>'11生産者価格評価表'!BM10</f>
        <v>15560</v>
      </c>
      <c r="V10" s="448">
        <v>7675</v>
      </c>
      <c r="W10" s="446">
        <f t="shared" si="5"/>
        <v>0.49325192802056556</v>
      </c>
      <c r="X10" s="422"/>
      <c r="Y10" s="438">
        <f>'11生産者価格評価表'!BM10</f>
        <v>15560</v>
      </c>
      <c r="Z10" s="445">
        <v>3526</v>
      </c>
      <c r="AA10" s="446">
        <f t="shared" si="6"/>
        <v>0.22660668380462726</v>
      </c>
      <c r="AB10" s="425"/>
      <c r="AC10" s="447">
        <f>'11生産者価格評価表'!AW10</f>
        <v>-374</v>
      </c>
      <c r="AD10" s="446">
        <v>9.2825895551867588E-5</v>
      </c>
      <c r="AE10" s="669"/>
    </row>
    <row r="11" spans="1:34" ht="19" customHeight="1" x14ac:dyDescent="0.35">
      <c r="A11" s="403">
        <v>5</v>
      </c>
      <c r="B11" s="430" t="s">
        <v>41</v>
      </c>
      <c r="C11" s="431" t="s">
        <v>94</v>
      </c>
      <c r="D11" s="406"/>
      <c r="E11" s="432">
        <v>0.32257496101304423</v>
      </c>
      <c r="F11" s="433">
        <v>3.2171338179978581E-2</v>
      </c>
      <c r="G11" s="409"/>
      <c r="H11" s="434">
        <f>'11生産者価格評価表'!BC11</f>
        <v>2583672</v>
      </c>
      <c r="I11" s="435">
        <f>ABS('11生産者価格評価表'!BI11)</f>
        <v>432591</v>
      </c>
      <c r="J11" s="436">
        <f t="shared" si="2"/>
        <v>0.16743263076737294</v>
      </c>
      <c r="K11" s="435">
        <f>ABS('11生産者価格評価表'!BK11)</f>
        <v>1754617</v>
      </c>
      <c r="L11" s="436">
        <f t="shared" si="0"/>
        <v>0.67911755052498923</v>
      </c>
      <c r="M11" s="437">
        <f t="shared" si="1"/>
        <v>0.32088244947501077</v>
      </c>
      <c r="N11" s="414"/>
      <c r="O11" s="438">
        <f>'11生産者価格評価表'!BM11</f>
        <v>2204715</v>
      </c>
      <c r="P11" s="439">
        <f>'14雇用表'!D11</f>
        <v>79115</v>
      </c>
      <c r="Q11" s="439">
        <f>'14雇用表'!G11</f>
        <v>76836</v>
      </c>
      <c r="R11" s="440">
        <f t="shared" si="3"/>
        <v>3.5884456721163506E-2</v>
      </c>
      <c r="S11" s="441">
        <f t="shared" si="4"/>
        <v>3.485076302379219E-2</v>
      </c>
      <c r="T11" s="370"/>
      <c r="U11" s="438">
        <f>'11生産者価格評価表'!BM11</f>
        <v>2204715</v>
      </c>
      <c r="V11" s="448">
        <v>822003</v>
      </c>
      <c r="W11" s="446">
        <f t="shared" si="5"/>
        <v>0.37283866622216477</v>
      </c>
      <c r="X11" s="422"/>
      <c r="Y11" s="438">
        <f>'11生産者価格評価表'!BM11</f>
        <v>2204715</v>
      </c>
      <c r="Z11" s="445">
        <v>303301</v>
      </c>
      <c r="AA11" s="446">
        <f t="shared" si="6"/>
        <v>0.13756925498307038</v>
      </c>
      <c r="AB11" s="425"/>
      <c r="AC11" s="447">
        <f>'11生産者価格評価表'!AW11</f>
        <v>1582201</v>
      </c>
      <c r="AD11" s="446">
        <v>3.4421445817281189E-2</v>
      </c>
      <c r="AE11" s="669"/>
    </row>
    <row r="12" spans="1:34" ht="19" customHeight="1" x14ac:dyDescent="0.35">
      <c r="A12" s="403">
        <v>6</v>
      </c>
      <c r="B12" s="430" t="s">
        <v>42</v>
      </c>
      <c r="C12" s="431" t="s">
        <v>95</v>
      </c>
      <c r="D12" s="406"/>
      <c r="E12" s="432">
        <v>0.43944914757410253</v>
      </c>
      <c r="F12" s="433">
        <v>2.4548546158944525E-2</v>
      </c>
      <c r="G12" s="409"/>
      <c r="H12" s="434">
        <f>'11生産者価格評価表'!BC12</f>
        <v>516880</v>
      </c>
      <c r="I12" s="435">
        <f>ABS('11生産者価格評価表'!BI12)</f>
        <v>322054</v>
      </c>
      <c r="J12" s="436">
        <f t="shared" si="2"/>
        <v>0.62307305370685651</v>
      </c>
      <c r="K12" s="435">
        <f>ABS('11生産者価格評価表'!BK12)</f>
        <v>458062</v>
      </c>
      <c r="L12" s="436">
        <f t="shared" si="0"/>
        <v>0.886205695712738</v>
      </c>
      <c r="M12" s="437">
        <f t="shared" si="1"/>
        <v>0.113794304287262</v>
      </c>
      <c r="N12" s="414"/>
      <c r="O12" s="438">
        <f>'11生産者価格評価表'!BM12</f>
        <v>282090</v>
      </c>
      <c r="P12" s="439">
        <f>'14雇用表'!D12</f>
        <v>32231</v>
      </c>
      <c r="Q12" s="439">
        <f>'14雇用表'!G12</f>
        <v>22401</v>
      </c>
      <c r="R12" s="440">
        <v>0</v>
      </c>
      <c r="S12" s="441">
        <v>0</v>
      </c>
      <c r="T12" s="370"/>
      <c r="U12" s="438">
        <f>'11生産者価格評価表'!BM12</f>
        <v>282090</v>
      </c>
      <c r="V12" s="448">
        <v>113726</v>
      </c>
      <c r="W12" s="446">
        <f t="shared" si="5"/>
        <v>0.40315502144705589</v>
      </c>
      <c r="X12" s="422"/>
      <c r="Y12" s="438">
        <f>'11生産者価格評価表'!BM12</f>
        <v>282090</v>
      </c>
      <c r="Z12" s="445">
        <v>69236</v>
      </c>
      <c r="AA12" s="446">
        <f t="shared" si="6"/>
        <v>0.24543939877344109</v>
      </c>
      <c r="AB12" s="425"/>
      <c r="AC12" s="447">
        <f>'11生産者価格評価表'!AW12</f>
        <v>262197</v>
      </c>
      <c r="AD12" s="446">
        <v>1.8920765286734775E-3</v>
      </c>
      <c r="AE12" s="669"/>
    </row>
    <row r="13" spans="1:34" ht="19" customHeight="1" x14ac:dyDescent="0.35">
      <c r="A13" s="403">
        <v>7</v>
      </c>
      <c r="B13" s="430" t="s">
        <v>43</v>
      </c>
      <c r="C13" s="431" t="s">
        <v>96</v>
      </c>
      <c r="D13" s="406"/>
      <c r="E13" s="432">
        <v>0.23349686800485506</v>
      </c>
      <c r="F13" s="433">
        <v>5.8003940153580597E-2</v>
      </c>
      <c r="G13" s="409"/>
      <c r="H13" s="434">
        <f>'11生産者価格評価表'!BC13</f>
        <v>875650</v>
      </c>
      <c r="I13" s="435">
        <f>ABS('11生産者価格評価表'!BI13)</f>
        <v>161225</v>
      </c>
      <c r="J13" s="436">
        <f t="shared" si="2"/>
        <v>0.18412036772683149</v>
      </c>
      <c r="K13" s="435">
        <f>ABS('11生産者価格評価表'!BK13)</f>
        <v>639875</v>
      </c>
      <c r="L13" s="436">
        <f t="shared" si="0"/>
        <v>0.7307428767201507</v>
      </c>
      <c r="M13" s="437">
        <f t="shared" si="1"/>
        <v>0.2692571232798493</v>
      </c>
      <c r="N13" s="414"/>
      <c r="O13" s="438">
        <f>'11生産者価格評価表'!BM13</f>
        <v>685564</v>
      </c>
      <c r="P13" s="439">
        <f>'14雇用表'!D13</f>
        <v>36603</v>
      </c>
      <c r="Q13" s="439">
        <f>'14雇用表'!G13</f>
        <v>31027</v>
      </c>
      <c r="R13" s="440">
        <f t="shared" si="3"/>
        <v>5.3391076544275953E-2</v>
      </c>
      <c r="S13" s="441">
        <f t="shared" si="4"/>
        <v>4.5257627296649179E-2</v>
      </c>
      <c r="T13" s="370"/>
      <c r="U13" s="438">
        <f>'11生産者価格評価表'!BM13</f>
        <v>685564</v>
      </c>
      <c r="V13" s="448">
        <v>250953</v>
      </c>
      <c r="W13" s="446">
        <f t="shared" si="5"/>
        <v>0.3660533516929127</v>
      </c>
      <c r="X13" s="422"/>
      <c r="Y13" s="438">
        <f>'11生産者価格評価表'!BM13</f>
        <v>685564</v>
      </c>
      <c r="Z13" s="445">
        <v>122087</v>
      </c>
      <c r="AA13" s="446">
        <f t="shared" si="6"/>
        <v>0.17808257143023845</v>
      </c>
      <c r="AB13" s="425"/>
      <c r="AC13" s="447">
        <f>'11生産者価格評価表'!AW13</f>
        <v>19747</v>
      </c>
      <c r="AD13" s="446">
        <v>1.9258897652327438E-3</v>
      </c>
      <c r="AE13" s="669"/>
    </row>
    <row r="14" spans="1:34" ht="19" customHeight="1" x14ac:dyDescent="0.35">
      <c r="A14" s="403">
        <v>8</v>
      </c>
      <c r="B14" s="430" t="s">
        <v>44</v>
      </c>
      <c r="C14" s="431" t="s">
        <v>97</v>
      </c>
      <c r="D14" s="406"/>
      <c r="E14" s="432">
        <v>0.20029497135644653</v>
      </c>
      <c r="F14" s="433">
        <v>2.6939157259421205E-2</v>
      </c>
      <c r="G14" s="409"/>
      <c r="H14" s="434">
        <f>'11生産者価格評価表'!BC14</f>
        <v>1951392</v>
      </c>
      <c r="I14" s="435">
        <f>ABS('11生産者価格評価表'!BI14)</f>
        <v>517784</v>
      </c>
      <c r="J14" s="436">
        <f t="shared" si="2"/>
        <v>0.26534084386940193</v>
      </c>
      <c r="K14" s="435">
        <f>ABS('11生産者価格評価表'!BK14)</f>
        <v>1690659</v>
      </c>
      <c r="L14" s="436">
        <f t="shared" si="0"/>
        <v>0.86638614896443156</v>
      </c>
      <c r="M14" s="437">
        <f t="shared" si="1"/>
        <v>0.13361385103556844</v>
      </c>
      <c r="N14" s="414"/>
      <c r="O14" s="438">
        <f>'11生産者価格評価表'!BM14</f>
        <v>1141346</v>
      </c>
      <c r="P14" s="439">
        <f>'14雇用表'!D14</f>
        <v>15828</v>
      </c>
      <c r="Q14" s="439">
        <f>'14雇用表'!G14</f>
        <v>15778</v>
      </c>
      <c r="R14" s="440">
        <f t="shared" si="3"/>
        <v>1.3867836747138904E-2</v>
      </c>
      <c r="S14" s="441">
        <f t="shared" si="4"/>
        <v>1.3824028822110035E-2</v>
      </c>
      <c r="T14" s="370"/>
      <c r="U14" s="438">
        <f>'11生産者価格評価表'!BM14</f>
        <v>1141346</v>
      </c>
      <c r="V14" s="448">
        <v>380792</v>
      </c>
      <c r="W14" s="446">
        <f t="shared" si="5"/>
        <v>0.3336341477518649</v>
      </c>
      <c r="X14" s="422"/>
      <c r="Y14" s="438">
        <f>'11生産者価格評価表'!BM14</f>
        <v>1141346</v>
      </c>
      <c r="Z14" s="445">
        <v>111912</v>
      </c>
      <c r="AA14" s="446">
        <f t="shared" si="6"/>
        <v>9.8052650116616694E-2</v>
      </c>
      <c r="AB14" s="425"/>
      <c r="AC14" s="447">
        <f>'11生産者価格評価表'!AW14</f>
        <v>151805</v>
      </c>
      <c r="AD14" s="446">
        <v>2.4602843009572553E-3</v>
      </c>
      <c r="AE14" s="669"/>
    </row>
    <row r="15" spans="1:34" ht="19" customHeight="1" x14ac:dyDescent="0.35">
      <c r="A15" s="403">
        <v>9</v>
      </c>
      <c r="B15" s="430" t="s">
        <v>45</v>
      </c>
      <c r="C15" s="431" t="s">
        <v>98</v>
      </c>
      <c r="D15" s="406"/>
      <c r="E15" s="432">
        <v>0.19636393192438267</v>
      </c>
      <c r="F15" s="433">
        <v>2.1219492730162302E-2</v>
      </c>
      <c r="G15" s="409"/>
      <c r="H15" s="434">
        <f>'11生産者価格評価表'!BC15</f>
        <v>1163684</v>
      </c>
      <c r="I15" s="435">
        <f>ABS('11生産者価格評価表'!BI15)</f>
        <v>174100</v>
      </c>
      <c r="J15" s="436">
        <f t="shared" si="2"/>
        <v>0.14961106279711675</v>
      </c>
      <c r="K15" s="435">
        <f>ABS('11生産者価格評価表'!BK15)</f>
        <v>723258</v>
      </c>
      <c r="L15" s="436">
        <f t="shared" si="0"/>
        <v>0.62152440009487109</v>
      </c>
      <c r="M15" s="437">
        <f t="shared" si="1"/>
        <v>0.37847559990512891</v>
      </c>
      <c r="N15" s="414"/>
      <c r="O15" s="438">
        <f>'11生産者価格評価表'!BM15</f>
        <v>952664</v>
      </c>
      <c r="P15" s="439">
        <f>'14雇用表'!D15</f>
        <v>962</v>
      </c>
      <c r="Q15" s="439">
        <f>'14雇用表'!G15</f>
        <v>962</v>
      </c>
      <c r="R15" s="440">
        <f t="shared" si="3"/>
        <v>1.0097998874734429E-3</v>
      </c>
      <c r="S15" s="441">
        <f t="shared" si="4"/>
        <v>1.0097998874734429E-3</v>
      </c>
      <c r="T15" s="370"/>
      <c r="U15" s="438">
        <f>'11生産者価格評価表'!BM15</f>
        <v>952664</v>
      </c>
      <c r="V15" s="448">
        <v>292186</v>
      </c>
      <c r="W15" s="446">
        <f t="shared" si="5"/>
        <v>0.30670414752735486</v>
      </c>
      <c r="X15" s="422"/>
      <c r="Y15" s="438">
        <f>'11生産者価格評価表'!BM15</f>
        <v>952664</v>
      </c>
      <c r="Z15" s="445">
        <v>11108</v>
      </c>
      <c r="AA15" s="446">
        <f t="shared" si="6"/>
        <v>1.1659934667416844E-2</v>
      </c>
      <c r="AB15" s="425"/>
      <c r="AC15" s="447">
        <f>'11生産者価格評価表'!AW15</f>
        <v>385507</v>
      </c>
      <c r="AD15" s="446">
        <v>1.113947288535496E-2</v>
      </c>
      <c r="AE15" s="669"/>
    </row>
    <row r="16" spans="1:34" ht="19" customHeight="1" x14ac:dyDescent="0.35">
      <c r="A16" s="403">
        <v>10</v>
      </c>
      <c r="B16" s="430" t="s">
        <v>46</v>
      </c>
      <c r="C16" s="431" t="s">
        <v>232</v>
      </c>
      <c r="D16" s="406"/>
      <c r="E16" s="432">
        <v>0.17252148642986123</v>
      </c>
      <c r="F16" s="433">
        <v>3.0991639895507905E-2</v>
      </c>
      <c r="G16" s="409"/>
      <c r="H16" s="434">
        <f>'11生産者価格評価表'!BC16</f>
        <v>1211443</v>
      </c>
      <c r="I16" s="435">
        <f>ABS('11生産者価格評価表'!BI16)</f>
        <v>89165</v>
      </c>
      <c r="J16" s="436">
        <f t="shared" si="2"/>
        <v>7.3602307331009378E-2</v>
      </c>
      <c r="K16" s="435">
        <f>ABS('11生産者価格評価表'!BK16)</f>
        <v>651752</v>
      </c>
      <c r="L16" s="436">
        <f t="shared" si="0"/>
        <v>0.53799642244827039</v>
      </c>
      <c r="M16" s="437">
        <f t="shared" si="1"/>
        <v>0.46200357755172961</v>
      </c>
      <c r="N16" s="414"/>
      <c r="O16" s="438">
        <f>'11生産者価格評価表'!BM16</f>
        <v>1435469</v>
      </c>
      <c r="P16" s="439">
        <f>'14雇用表'!D16</f>
        <v>68217</v>
      </c>
      <c r="Q16" s="439">
        <f>'14雇用表'!G16</f>
        <v>65296</v>
      </c>
      <c r="R16" s="440">
        <f t="shared" si="3"/>
        <v>4.7522447367376097E-2</v>
      </c>
      <c r="S16" s="441">
        <f t="shared" si="4"/>
        <v>4.5487572354401241E-2</v>
      </c>
      <c r="T16" s="370"/>
      <c r="U16" s="438">
        <f>'11生産者価格評価表'!BM16</f>
        <v>1435469</v>
      </c>
      <c r="V16" s="448">
        <v>513571</v>
      </c>
      <c r="W16" s="446">
        <f t="shared" si="5"/>
        <v>0.35777226815765439</v>
      </c>
      <c r="X16" s="422"/>
      <c r="Y16" s="438">
        <f>'11生産者価格評価表'!BM16</f>
        <v>1435469</v>
      </c>
      <c r="Z16" s="445">
        <v>320913</v>
      </c>
      <c r="AA16" s="446">
        <f t="shared" si="6"/>
        <v>0.22355968676439547</v>
      </c>
      <c r="AB16" s="425"/>
      <c r="AC16" s="447">
        <f>'11生産者価格評価表'!AW16</f>
        <v>23264</v>
      </c>
      <c r="AD16" s="446">
        <v>2.7601961977352443E-3</v>
      </c>
      <c r="AE16" s="669"/>
    </row>
    <row r="17" spans="1:31" ht="19" customHeight="1" x14ac:dyDescent="0.35">
      <c r="A17" s="403">
        <v>11</v>
      </c>
      <c r="B17" s="430" t="s">
        <v>233</v>
      </c>
      <c r="C17" s="431" t="s">
        <v>234</v>
      </c>
      <c r="D17" s="406"/>
      <c r="E17" s="432">
        <v>0.20865009614368171</v>
      </c>
      <c r="F17" s="433">
        <v>2.8758235958243918E-2</v>
      </c>
      <c r="G17" s="409"/>
      <c r="H17" s="434">
        <f>'11生産者価格評価表'!BC17</f>
        <v>426477</v>
      </c>
      <c r="I17" s="435">
        <f>ABS('11生産者価格評価表'!BI17)</f>
        <v>83398</v>
      </c>
      <c r="J17" s="436">
        <f t="shared" si="2"/>
        <v>0.19555099102647974</v>
      </c>
      <c r="K17" s="435">
        <f>ABS('11生産者価格評価表'!BK17)</f>
        <v>237172</v>
      </c>
      <c r="L17" s="436">
        <f t="shared" si="0"/>
        <v>0.55611908731303217</v>
      </c>
      <c r="M17" s="437">
        <f t="shared" si="1"/>
        <v>0.44388091268696783</v>
      </c>
      <c r="N17" s="414"/>
      <c r="O17" s="438">
        <f>'11生産者価格評価表'!BM17</f>
        <v>427602</v>
      </c>
      <c r="P17" s="439">
        <f>'14雇用表'!D17</f>
        <v>15557</v>
      </c>
      <c r="Q17" s="439">
        <f>'14雇用表'!G17</f>
        <v>14644</v>
      </c>
      <c r="R17" s="440">
        <v>0</v>
      </c>
      <c r="S17" s="441">
        <v>0</v>
      </c>
      <c r="T17" s="370"/>
      <c r="U17" s="438">
        <f>'11生産者価格評価表'!BM17</f>
        <v>427602</v>
      </c>
      <c r="V17" s="448">
        <v>200501</v>
      </c>
      <c r="W17" s="446">
        <f t="shared" si="5"/>
        <v>0.46889631012015848</v>
      </c>
      <c r="X17" s="422"/>
      <c r="Y17" s="438">
        <f>'11生産者価格評価表'!BM17</f>
        <v>427602</v>
      </c>
      <c r="Z17" s="445">
        <v>99228</v>
      </c>
      <c r="AA17" s="446">
        <f t="shared" si="6"/>
        <v>0.23205691273661022</v>
      </c>
      <c r="AB17" s="425"/>
      <c r="AC17" s="447">
        <f>'11生産者価格評価表'!AW17</f>
        <v>32081</v>
      </c>
      <c r="AD17" s="446">
        <v>1.3766268422138982E-3</v>
      </c>
      <c r="AE17" s="669"/>
    </row>
    <row r="18" spans="1:31" ht="19" customHeight="1" x14ac:dyDescent="0.35">
      <c r="A18" s="403">
        <v>12</v>
      </c>
      <c r="B18" s="430" t="s">
        <v>235</v>
      </c>
      <c r="C18" s="431" t="s">
        <v>236</v>
      </c>
      <c r="D18" s="406"/>
      <c r="E18" s="432">
        <v>0.18243827307546082</v>
      </c>
      <c r="F18" s="433">
        <v>3.2556072735334354E-2</v>
      </c>
      <c r="G18" s="409"/>
      <c r="H18" s="434">
        <f>'11生産者価格評価表'!BC18</f>
        <v>27738</v>
      </c>
      <c r="I18" s="435">
        <f>ABS('11生産者価格評価表'!BI18)</f>
        <v>6268</v>
      </c>
      <c r="J18" s="436">
        <f t="shared" si="2"/>
        <v>0.22597159131876848</v>
      </c>
      <c r="K18" s="435">
        <f>ABS('11生産者価格評価表'!BK18)</f>
        <v>25347</v>
      </c>
      <c r="L18" s="436">
        <f t="shared" si="0"/>
        <v>0.91380056240536445</v>
      </c>
      <c r="M18" s="437">
        <f t="shared" si="1"/>
        <v>8.6199437594635553E-2</v>
      </c>
      <c r="N18" s="414"/>
      <c r="O18" s="438">
        <f>'11生産者価格評価表'!BM18</f>
        <v>191309</v>
      </c>
      <c r="P18" s="439">
        <f>'14雇用表'!D18</f>
        <v>14876</v>
      </c>
      <c r="Q18" s="439">
        <f>'14雇用表'!G18</f>
        <v>11256</v>
      </c>
      <c r="R18" s="440">
        <f t="shared" si="3"/>
        <v>7.7759018132968136E-2</v>
      </c>
      <c r="S18" s="441">
        <f t="shared" si="4"/>
        <v>5.8836751015373036E-2</v>
      </c>
      <c r="T18" s="370"/>
      <c r="U18" s="438">
        <f>'11生産者価格評価表'!BM18</f>
        <v>191309</v>
      </c>
      <c r="V18" s="448">
        <v>91058</v>
      </c>
      <c r="W18" s="446">
        <f t="shared" si="5"/>
        <v>0.47597342519170555</v>
      </c>
      <c r="X18" s="422"/>
      <c r="Y18" s="438">
        <f>'11生産者価格評価表'!BM18</f>
        <v>191309</v>
      </c>
      <c r="Z18" s="445">
        <v>56135</v>
      </c>
      <c r="AA18" s="446">
        <f t="shared" si="6"/>
        <v>0.29342581896303888</v>
      </c>
      <c r="AB18" s="425"/>
      <c r="AC18" s="447">
        <f>'11生産者価格評価表'!AW18</f>
        <v>1377</v>
      </c>
      <c r="AD18" s="446">
        <v>1.697637486145154E-5</v>
      </c>
      <c r="AE18" s="669"/>
    </row>
    <row r="19" spans="1:31" ht="19" customHeight="1" x14ac:dyDescent="0.35">
      <c r="A19" s="403">
        <v>13</v>
      </c>
      <c r="B19" s="430" t="s">
        <v>47</v>
      </c>
      <c r="C19" s="431" t="s">
        <v>237</v>
      </c>
      <c r="D19" s="406"/>
      <c r="E19" s="432">
        <v>0.17338318082224383</v>
      </c>
      <c r="F19" s="433">
        <v>5.5096888852860647E-2</v>
      </c>
      <c r="G19" s="409"/>
      <c r="H19" s="434">
        <f>'11生産者価格評価表'!BC19</f>
        <v>409639</v>
      </c>
      <c r="I19" s="435">
        <f>ABS('11生産者価格評価表'!BI19)</f>
        <v>52288</v>
      </c>
      <c r="J19" s="436">
        <f t="shared" si="2"/>
        <v>0.12764409638730687</v>
      </c>
      <c r="K19" s="435">
        <f>ABS('11生産者価格評価表'!BK19)</f>
        <v>291262</v>
      </c>
      <c r="L19" s="436">
        <f t="shared" si="0"/>
        <v>0.71102116741814136</v>
      </c>
      <c r="M19" s="437">
        <f t="shared" si="1"/>
        <v>0.28897883258185864</v>
      </c>
      <c r="N19" s="414"/>
      <c r="O19" s="438">
        <f>'11生産者価格評価表'!BM19</f>
        <v>432487</v>
      </c>
      <c r="P19" s="439">
        <f>'14雇用表'!D19</f>
        <v>19278</v>
      </c>
      <c r="Q19" s="439">
        <f>'14雇用表'!G19</f>
        <v>18184</v>
      </c>
      <c r="R19" s="440">
        <f t="shared" si="3"/>
        <v>4.4574750223706147E-2</v>
      </c>
      <c r="S19" s="441">
        <f t="shared" si="4"/>
        <v>4.2045194422028871E-2</v>
      </c>
      <c r="T19" s="370"/>
      <c r="U19" s="438">
        <f>'11生産者価格評価表'!BM19</f>
        <v>432487</v>
      </c>
      <c r="V19" s="448">
        <v>215738</v>
      </c>
      <c r="W19" s="446">
        <f t="shared" si="5"/>
        <v>0.49883117874063265</v>
      </c>
      <c r="X19" s="422"/>
      <c r="Y19" s="438">
        <f>'11生産者価格評価表'!BM19</f>
        <v>432487</v>
      </c>
      <c r="Z19" s="445">
        <v>95311</v>
      </c>
      <c r="AA19" s="446">
        <f t="shared" si="6"/>
        <v>0.22037887844027682</v>
      </c>
      <c r="AB19" s="425"/>
      <c r="AC19" s="447">
        <f>'11生産者価格評価表'!AW19</f>
        <v>6013</v>
      </c>
      <c r="AD19" s="446">
        <v>2.8975630529070408E-4</v>
      </c>
      <c r="AE19" s="669"/>
    </row>
    <row r="20" spans="1:31" ht="19" customHeight="1" x14ac:dyDescent="0.35">
      <c r="A20" s="403">
        <v>14</v>
      </c>
      <c r="B20" s="430" t="s">
        <v>48</v>
      </c>
      <c r="C20" s="431" t="s">
        <v>99</v>
      </c>
      <c r="D20" s="406"/>
      <c r="E20" s="432">
        <v>5.915135091480242E-2</v>
      </c>
      <c r="F20" s="433">
        <v>2.707816710740028E-2</v>
      </c>
      <c r="G20" s="409"/>
      <c r="H20" s="434">
        <f>'11生産者価格評価表'!BC20</f>
        <v>3266693</v>
      </c>
      <c r="I20" s="435">
        <f>ABS('11生産者価格評価表'!BI20)</f>
        <v>162217</v>
      </c>
      <c r="J20" s="436">
        <f t="shared" si="2"/>
        <v>4.9657865002924975E-2</v>
      </c>
      <c r="K20" s="435">
        <f>ABS('11生産者価格評価表'!BK20)</f>
        <v>1549041</v>
      </c>
      <c r="L20" s="436">
        <f t="shared" si="0"/>
        <v>0.47419240191839268</v>
      </c>
      <c r="M20" s="437">
        <f t="shared" si="1"/>
        <v>0.52580759808160726</v>
      </c>
      <c r="N20" s="414"/>
      <c r="O20" s="438">
        <f>'11生産者価格評価表'!BM20</f>
        <v>3411351</v>
      </c>
      <c r="P20" s="439">
        <f>'14雇用表'!D20</f>
        <v>34683</v>
      </c>
      <c r="Q20" s="439">
        <f>'14雇用表'!G20</f>
        <v>33654</v>
      </c>
      <c r="R20" s="440">
        <f t="shared" si="3"/>
        <v>1.0166939725639489E-2</v>
      </c>
      <c r="S20" s="441">
        <f t="shared" si="4"/>
        <v>9.8652997009102839E-3</v>
      </c>
      <c r="T20" s="370"/>
      <c r="U20" s="438">
        <f>'11生産者価格評価表'!BM20</f>
        <v>3411351</v>
      </c>
      <c r="V20" s="448">
        <v>931031</v>
      </c>
      <c r="W20" s="446">
        <f t="shared" si="5"/>
        <v>0.27292149063523513</v>
      </c>
      <c r="X20" s="422"/>
      <c r="Y20" s="438">
        <f>'11生産者価格評価表'!BM20</f>
        <v>3411351</v>
      </c>
      <c r="Z20" s="445">
        <v>247160</v>
      </c>
      <c r="AA20" s="446">
        <f t="shared" si="6"/>
        <v>7.2452233733790519E-2</v>
      </c>
      <c r="AB20" s="425"/>
      <c r="AC20" s="447">
        <f>'11生産者価格評価表'!AW20</f>
        <v>-2114</v>
      </c>
      <c r="AD20" s="446">
        <v>1.3240426430666012E-3</v>
      </c>
      <c r="AE20" s="669"/>
    </row>
    <row r="21" spans="1:31" ht="19" customHeight="1" x14ac:dyDescent="0.35">
      <c r="A21" s="403">
        <v>15</v>
      </c>
      <c r="B21" s="430" t="s">
        <v>49</v>
      </c>
      <c r="C21" s="431" t="s">
        <v>100</v>
      </c>
      <c r="D21" s="406"/>
      <c r="E21" s="432">
        <v>0.10162141323543349</v>
      </c>
      <c r="F21" s="433">
        <v>2.9411655995861995E-2</v>
      </c>
      <c r="G21" s="409"/>
      <c r="H21" s="434">
        <f>'11生産者価格評価表'!BC21</f>
        <v>1340281</v>
      </c>
      <c r="I21" s="435">
        <f>ABS('11生産者価格評価表'!BI21)</f>
        <v>475655</v>
      </c>
      <c r="J21" s="436">
        <f t="shared" si="2"/>
        <v>0.35489199652908604</v>
      </c>
      <c r="K21" s="435">
        <f>ABS('11生産者価格評価表'!BK21)</f>
        <v>1060752</v>
      </c>
      <c r="L21" s="436">
        <f t="shared" si="0"/>
        <v>0.79144000399916137</v>
      </c>
      <c r="M21" s="437">
        <f t="shared" si="1"/>
        <v>0.20855999600083863</v>
      </c>
      <c r="N21" s="414"/>
      <c r="O21" s="438">
        <f>'11生産者価格評価表'!BM21</f>
        <v>733852</v>
      </c>
      <c r="P21" s="439">
        <f>'14雇用表'!D21</f>
        <v>10546</v>
      </c>
      <c r="Q21" s="439">
        <f>'14雇用表'!G21</f>
        <v>9926</v>
      </c>
      <c r="R21" s="440">
        <f t="shared" si="3"/>
        <v>1.4370745054861198E-2</v>
      </c>
      <c r="S21" s="441">
        <f t="shared" si="4"/>
        <v>1.3525888053722004E-2</v>
      </c>
      <c r="T21" s="370"/>
      <c r="U21" s="438">
        <f>'11生産者価格評価表'!BM21</f>
        <v>733852</v>
      </c>
      <c r="V21" s="448">
        <v>119244</v>
      </c>
      <c r="W21" s="446">
        <f t="shared" si="5"/>
        <v>0.16249052942555176</v>
      </c>
      <c r="X21" s="422"/>
      <c r="Y21" s="438">
        <f>'11生産者価格評価表'!BM21</f>
        <v>733852</v>
      </c>
      <c r="Z21" s="445">
        <v>110963</v>
      </c>
      <c r="AA21" s="446">
        <f t="shared" si="6"/>
        <v>0.15120623777001357</v>
      </c>
      <c r="AB21" s="425"/>
      <c r="AC21" s="447">
        <f>'11生産者価格評価表'!AW21</f>
        <v>10268</v>
      </c>
      <c r="AD21" s="446">
        <v>4.7166842846208624E-4</v>
      </c>
      <c r="AE21" s="669"/>
    </row>
    <row r="22" spans="1:31" ht="19" customHeight="1" x14ac:dyDescent="0.35">
      <c r="A22" s="403">
        <v>16</v>
      </c>
      <c r="B22" s="430" t="s">
        <v>50</v>
      </c>
      <c r="C22" s="431" t="s">
        <v>101</v>
      </c>
      <c r="D22" s="406"/>
      <c r="E22" s="432">
        <v>0.13281570784749258</v>
      </c>
      <c r="F22" s="433">
        <v>4.3831298767209842E-2</v>
      </c>
      <c r="G22" s="409"/>
      <c r="H22" s="434">
        <f>'11生産者価格評価表'!BC22</f>
        <v>973260</v>
      </c>
      <c r="I22" s="435">
        <f>ABS('11生産者価格評価表'!BI22)</f>
        <v>97519</v>
      </c>
      <c r="J22" s="436">
        <f t="shared" si="2"/>
        <v>0.10019830261184062</v>
      </c>
      <c r="K22" s="435">
        <f>ABS('11生産者価格評価表'!BK22)</f>
        <v>396109</v>
      </c>
      <c r="L22" s="436">
        <f t="shared" si="0"/>
        <v>0.40699196514805908</v>
      </c>
      <c r="M22" s="437">
        <f t="shared" si="1"/>
        <v>0.59300803485194087</v>
      </c>
      <c r="N22" s="414"/>
      <c r="O22" s="438">
        <f>'11生産者価格評価表'!BM22</f>
        <v>1114008</v>
      </c>
      <c r="P22" s="439">
        <f>'14雇用表'!D22</f>
        <v>80754</v>
      </c>
      <c r="Q22" s="439">
        <f>'14雇用表'!G22</f>
        <v>74200</v>
      </c>
      <c r="R22" s="440">
        <f t="shared" si="3"/>
        <v>7.248960510157916E-2</v>
      </c>
      <c r="S22" s="441">
        <f t="shared" si="4"/>
        <v>6.6606343940079429E-2</v>
      </c>
      <c r="T22" s="370"/>
      <c r="U22" s="438">
        <f>'11生産者価格評価表'!BM22</f>
        <v>1114008</v>
      </c>
      <c r="V22" s="448">
        <v>474860</v>
      </c>
      <c r="W22" s="446">
        <f t="shared" si="5"/>
        <v>0.42626264802407166</v>
      </c>
      <c r="X22" s="422"/>
      <c r="Y22" s="438">
        <f>'11生産者価格評価表'!BM22</f>
        <v>1114008</v>
      </c>
      <c r="Z22" s="445">
        <v>303228</v>
      </c>
      <c r="AA22" s="446">
        <f t="shared" si="6"/>
        <v>0.27219553180946637</v>
      </c>
      <c r="AB22" s="425"/>
      <c r="AC22" s="447">
        <f>'11生産者価格評価表'!AW22</f>
        <v>18464</v>
      </c>
      <c r="AD22" s="446">
        <v>1.9347548097937298E-3</v>
      </c>
      <c r="AE22" s="669"/>
    </row>
    <row r="23" spans="1:31" ht="19" customHeight="1" x14ac:dyDescent="0.35">
      <c r="A23" s="403">
        <v>17</v>
      </c>
      <c r="B23" s="430" t="s">
        <v>51</v>
      </c>
      <c r="C23" s="431" t="s">
        <v>1</v>
      </c>
      <c r="D23" s="406"/>
      <c r="E23" s="432">
        <v>0.1028494212078634</v>
      </c>
      <c r="F23" s="433">
        <v>1.3194883965273208E-2</v>
      </c>
      <c r="G23" s="409"/>
      <c r="H23" s="434">
        <f>'11生産者価格評価表'!BC23</f>
        <v>894119</v>
      </c>
      <c r="I23" s="435">
        <f>ABS('11生産者価格評価表'!BI23)</f>
        <v>157252</v>
      </c>
      <c r="J23" s="436">
        <f t="shared" si="2"/>
        <v>0.17587368124377181</v>
      </c>
      <c r="K23" s="435">
        <f>ABS('11生産者価格評価表'!BK23)</f>
        <v>675783</v>
      </c>
      <c r="L23" s="436">
        <f t="shared" si="0"/>
        <v>0.75580879055248795</v>
      </c>
      <c r="M23" s="437">
        <f t="shared" si="1"/>
        <v>0.24419120944751205</v>
      </c>
      <c r="N23" s="414"/>
      <c r="O23" s="438">
        <f>'11生産者価格評価表'!BM23</f>
        <v>973875</v>
      </c>
      <c r="P23" s="439">
        <f>'14雇用表'!D23</f>
        <v>34755</v>
      </c>
      <c r="Q23" s="439">
        <f>'14雇用表'!G23</f>
        <v>33666</v>
      </c>
      <c r="R23" s="440">
        <f t="shared" si="3"/>
        <v>3.5687331536388138E-2</v>
      </c>
      <c r="S23" s="441">
        <f t="shared" si="4"/>
        <v>3.4569118213323063E-2</v>
      </c>
      <c r="T23" s="370"/>
      <c r="U23" s="438">
        <f>'11生産者価格評価表'!BM23</f>
        <v>973875</v>
      </c>
      <c r="V23" s="448">
        <v>417584</v>
      </c>
      <c r="W23" s="446">
        <f t="shared" si="5"/>
        <v>0.4287860351687845</v>
      </c>
      <c r="X23" s="422"/>
      <c r="Y23" s="438">
        <f>'11生産者価格評価表'!BM23</f>
        <v>973875</v>
      </c>
      <c r="Z23" s="445">
        <v>224337</v>
      </c>
      <c r="AA23" s="446">
        <f t="shared" si="6"/>
        <v>0.23035502502887947</v>
      </c>
      <c r="AB23" s="425"/>
      <c r="AC23" s="447">
        <f>'11生産者価格評価表'!AW23</f>
        <v>812</v>
      </c>
      <c r="AD23" s="446">
        <v>2.6115583812130625E-4</v>
      </c>
      <c r="AE23" s="669"/>
    </row>
    <row r="24" spans="1:31" ht="19" customHeight="1" x14ac:dyDescent="0.35">
      <c r="A24" s="403">
        <v>18</v>
      </c>
      <c r="B24" s="430" t="s">
        <v>52</v>
      </c>
      <c r="C24" s="431" t="s">
        <v>2</v>
      </c>
      <c r="D24" s="406"/>
      <c r="E24" s="432">
        <v>0.12245219012281004</v>
      </c>
      <c r="F24" s="433">
        <v>1.1635144444581075E-2</v>
      </c>
      <c r="G24" s="409"/>
      <c r="H24" s="434">
        <f>'11生産者価格評価表'!BC24</f>
        <v>1508258</v>
      </c>
      <c r="I24" s="435">
        <f>ABS('11生産者価格評価表'!BI24)</f>
        <v>176962</v>
      </c>
      <c r="J24" s="436">
        <f t="shared" si="2"/>
        <v>0.11732873288257049</v>
      </c>
      <c r="K24" s="435">
        <f>ABS('11生産者価格評価表'!BK24)</f>
        <v>1003536</v>
      </c>
      <c r="L24" s="436">
        <f t="shared" si="0"/>
        <v>0.66536096609466022</v>
      </c>
      <c r="M24" s="437">
        <f t="shared" si="1"/>
        <v>0.33463903390533978</v>
      </c>
      <c r="N24" s="414"/>
      <c r="O24" s="438">
        <f>'11生産者価格評価表'!BM24</f>
        <v>1978015</v>
      </c>
      <c r="P24" s="439">
        <f>'14雇用表'!D24</f>
        <v>84505</v>
      </c>
      <c r="Q24" s="439">
        <f>'14雇用表'!G24</f>
        <v>79588</v>
      </c>
      <c r="R24" s="440">
        <f t="shared" si="3"/>
        <v>4.2722122936378136E-2</v>
      </c>
      <c r="S24" s="441">
        <f t="shared" si="4"/>
        <v>4.0236297500271738E-2</v>
      </c>
      <c r="T24" s="370"/>
      <c r="U24" s="438">
        <f>'11生産者価格評価表'!BM24</f>
        <v>1978015</v>
      </c>
      <c r="V24" s="448">
        <v>931667</v>
      </c>
      <c r="W24" s="446">
        <f t="shared" si="5"/>
        <v>0.47101108940023206</v>
      </c>
      <c r="X24" s="422"/>
      <c r="Y24" s="438">
        <f>'11生産者価格評価表'!BM24</f>
        <v>1978015</v>
      </c>
      <c r="Z24" s="445">
        <v>516561</v>
      </c>
      <c r="AA24" s="446">
        <f t="shared" si="6"/>
        <v>0.26115120461674962</v>
      </c>
      <c r="AB24" s="425"/>
      <c r="AC24" s="447">
        <f>'11生産者価格評価表'!AW24</f>
        <v>461</v>
      </c>
      <c r="AD24" s="446">
        <v>3.3240490720758505E-4</v>
      </c>
      <c r="AE24" s="669"/>
    </row>
    <row r="25" spans="1:31" ht="19" customHeight="1" x14ac:dyDescent="0.35">
      <c r="A25" s="403">
        <v>19</v>
      </c>
      <c r="B25" s="430" t="s">
        <v>53</v>
      </c>
      <c r="C25" s="431" t="s">
        <v>3</v>
      </c>
      <c r="D25" s="406"/>
      <c r="E25" s="432">
        <v>0.17571592604245978</v>
      </c>
      <c r="F25" s="433">
        <v>1.3860496878000344E-2</v>
      </c>
      <c r="G25" s="409"/>
      <c r="H25" s="434">
        <f>'11生産者価格評価表'!BC25</f>
        <v>549113</v>
      </c>
      <c r="I25" s="435">
        <f>ABS('11生産者価格評価表'!BI25)</f>
        <v>141609</v>
      </c>
      <c r="J25" s="436">
        <f t="shared" si="2"/>
        <v>0.25788681018296783</v>
      </c>
      <c r="K25" s="435">
        <f>ABS('11生産者価格評価表'!BK25)</f>
        <v>374287</v>
      </c>
      <c r="L25" s="436">
        <f t="shared" si="0"/>
        <v>0.68162108709864822</v>
      </c>
      <c r="M25" s="437">
        <f t="shared" si="1"/>
        <v>0.31837891290135178</v>
      </c>
      <c r="N25" s="414"/>
      <c r="O25" s="438">
        <f>'11生産者価格評価表'!BM25</f>
        <v>1192125</v>
      </c>
      <c r="P25" s="439">
        <f>'14雇用表'!D25</f>
        <v>18144</v>
      </c>
      <c r="Q25" s="439">
        <f>'14雇用表'!G25</f>
        <v>17784</v>
      </c>
      <c r="R25" s="440">
        <f t="shared" si="3"/>
        <v>1.5219880465555205E-2</v>
      </c>
      <c r="S25" s="441">
        <f t="shared" si="4"/>
        <v>1.4917898710286254E-2</v>
      </c>
      <c r="T25" s="370"/>
      <c r="U25" s="438">
        <f>'11生産者価格評価表'!BM25</f>
        <v>1192125</v>
      </c>
      <c r="V25" s="448">
        <v>446609</v>
      </c>
      <c r="W25" s="446">
        <f t="shared" si="5"/>
        <v>0.37463269371919888</v>
      </c>
      <c r="X25" s="422"/>
      <c r="Y25" s="438">
        <f>'11生産者価格評価表'!BM25</f>
        <v>1192125</v>
      </c>
      <c r="Z25" s="445">
        <v>189627</v>
      </c>
      <c r="AA25" s="446">
        <f t="shared" si="6"/>
        <v>0.15906637307329349</v>
      </c>
      <c r="AB25" s="425"/>
      <c r="AC25" s="447">
        <f>'11生産者価格評価表'!AW25</f>
        <v>6389</v>
      </c>
      <c r="AD25" s="446">
        <v>4.5674663746151961E-4</v>
      </c>
      <c r="AE25" s="669"/>
    </row>
    <row r="26" spans="1:31" ht="19" customHeight="1" x14ac:dyDescent="0.35">
      <c r="A26" s="403">
        <v>20</v>
      </c>
      <c r="B26" s="430" t="s">
        <v>54</v>
      </c>
      <c r="C26" s="431" t="s">
        <v>102</v>
      </c>
      <c r="D26" s="406"/>
      <c r="E26" s="432">
        <v>5.8936764006462181E-2</v>
      </c>
      <c r="F26" s="433">
        <v>9.511640978592693E-3</v>
      </c>
      <c r="G26" s="409"/>
      <c r="H26" s="434">
        <f>'11生産者価格評価表'!BC26</f>
        <v>915650</v>
      </c>
      <c r="I26" s="435">
        <f>ABS('11生産者価格評価表'!BI26)</f>
        <v>342129</v>
      </c>
      <c r="J26" s="436">
        <f t="shared" si="2"/>
        <v>0.37364604379402611</v>
      </c>
      <c r="K26" s="435">
        <f>ABS('11生産者価格評価表'!BK26)</f>
        <v>711818</v>
      </c>
      <c r="L26" s="436">
        <f t="shared" si="0"/>
        <v>0.77739092447987768</v>
      </c>
      <c r="M26" s="437">
        <f t="shared" si="1"/>
        <v>0.22260907552012232</v>
      </c>
      <c r="N26" s="414"/>
      <c r="O26" s="438">
        <f>'11生産者価格評価表'!BM26</f>
        <v>432094</v>
      </c>
      <c r="P26" s="439">
        <f>'14雇用表'!D26</f>
        <v>12418</v>
      </c>
      <c r="Q26" s="439">
        <f>'14雇用表'!G26</f>
        <v>12203</v>
      </c>
      <c r="R26" s="440">
        <f t="shared" si="3"/>
        <v>2.8739116951404093E-2</v>
      </c>
      <c r="S26" s="441">
        <f t="shared" si="4"/>
        <v>2.8241540035270102E-2</v>
      </c>
      <c r="T26" s="370"/>
      <c r="U26" s="438">
        <f>'11生産者価格評価表'!BM26</f>
        <v>432094</v>
      </c>
      <c r="V26" s="448">
        <v>170086</v>
      </c>
      <c r="W26" s="446">
        <f t="shared" si="5"/>
        <v>0.39363194119798006</v>
      </c>
      <c r="X26" s="422"/>
      <c r="Y26" s="438">
        <f>'11生産者価格評価表'!BM26</f>
        <v>432094</v>
      </c>
      <c r="Z26" s="445">
        <v>77940</v>
      </c>
      <c r="AA26" s="446">
        <f t="shared" si="6"/>
        <v>0.18037741787666572</v>
      </c>
      <c r="AB26" s="425"/>
      <c r="AC26" s="447">
        <f>'11生産者価格評価表'!AW26</f>
        <v>9399</v>
      </c>
      <c r="AD26" s="446">
        <v>6.0256990114066248E-4</v>
      </c>
      <c r="AE26" s="669"/>
    </row>
    <row r="27" spans="1:31" ht="19" customHeight="1" x14ac:dyDescent="0.35">
      <c r="A27" s="403">
        <v>21</v>
      </c>
      <c r="B27" s="430" t="s">
        <v>55</v>
      </c>
      <c r="C27" s="431" t="s">
        <v>103</v>
      </c>
      <c r="D27" s="406"/>
      <c r="E27" s="432">
        <v>0.17344672221905641</v>
      </c>
      <c r="F27" s="433">
        <v>9.1142445996991728E-3</v>
      </c>
      <c r="G27" s="409"/>
      <c r="H27" s="434">
        <f>'11生産者価格評価表'!BC27</f>
        <v>1772603</v>
      </c>
      <c r="I27" s="435">
        <f>ABS('11生産者価格評価表'!BI27)</f>
        <v>428007</v>
      </c>
      <c r="J27" s="436">
        <f t="shared" si="2"/>
        <v>0.24145677289274586</v>
      </c>
      <c r="K27" s="435">
        <f>ABS('11生産者価格評価表'!BK27)</f>
        <v>1234818</v>
      </c>
      <c r="L27" s="436">
        <f t="shared" si="0"/>
        <v>0.6966128343458744</v>
      </c>
      <c r="M27" s="437">
        <f t="shared" si="1"/>
        <v>0.3033871656541256</v>
      </c>
      <c r="N27" s="414"/>
      <c r="O27" s="438">
        <f>'11生産者価格評価表'!BM27</f>
        <v>1889398</v>
      </c>
      <c r="P27" s="439">
        <f>'14雇用表'!D27</f>
        <v>53418</v>
      </c>
      <c r="Q27" s="439">
        <f>'14雇用表'!G27</f>
        <v>51907</v>
      </c>
      <c r="R27" s="440">
        <f t="shared" si="3"/>
        <v>2.8272497377471555E-2</v>
      </c>
      <c r="S27" s="441">
        <f t="shared" si="4"/>
        <v>2.7472771750578755E-2</v>
      </c>
      <c r="T27" s="370"/>
      <c r="U27" s="438">
        <f>'11生産者価格評価表'!BM27</f>
        <v>1889398</v>
      </c>
      <c r="V27" s="448">
        <v>681938</v>
      </c>
      <c r="W27" s="446">
        <f t="shared" si="5"/>
        <v>0.36092871909465341</v>
      </c>
      <c r="X27" s="422"/>
      <c r="Y27" s="438">
        <f>'11生産者価格評価表'!BM27</f>
        <v>1889398</v>
      </c>
      <c r="Z27" s="445">
        <v>386703</v>
      </c>
      <c r="AA27" s="446">
        <f t="shared" si="6"/>
        <v>0.2046699530750006</v>
      </c>
      <c r="AB27" s="425"/>
      <c r="AC27" s="447">
        <f>'11生産者価格評価表'!AW27</f>
        <v>192361</v>
      </c>
      <c r="AD27" s="446">
        <v>3.8505369153962149E-3</v>
      </c>
      <c r="AE27" s="669"/>
    </row>
    <row r="28" spans="1:31" ht="19" customHeight="1" x14ac:dyDescent="0.35">
      <c r="A28" s="403">
        <v>22</v>
      </c>
      <c r="B28" s="430" t="s">
        <v>56</v>
      </c>
      <c r="C28" s="431" t="s">
        <v>126</v>
      </c>
      <c r="D28" s="406"/>
      <c r="E28" s="432">
        <v>0.17793432092939027</v>
      </c>
      <c r="F28" s="433">
        <v>7.9091600037316089E-3</v>
      </c>
      <c r="G28" s="409"/>
      <c r="H28" s="434">
        <f>'11生産者価格評価表'!BC28</f>
        <v>776204</v>
      </c>
      <c r="I28" s="435">
        <f>ABS('11生産者価格評価表'!BI28)</f>
        <v>478407</v>
      </c>
      <c r="J28" s="436">
        <f t="shared" si="2"/>
        <v>0.61634183797043041</v>
      </c>
      <c r="K28" s="435">
        <f>ABS('11生産者価格評価表'!BK28)</f>
        <v>728249</v>
      </c>
      <c r="L28" s="436">
        <f t="shared" si="0"/>
        <v>0.93821856109991708</v>
      </c>
      <c r="M28" s="437">
        <f t="shared" si="1"/>
        <v>6.1781438900082919E-2</v>
      </c>
      <c r="N28" s="414"/>
      <c r="O28" s="438">
        <f>'11生産者価格評価表'!BM28</f>
        <v>302701</v>
      </c>
      <c r="P28" s="439">
        <f>'14雇用表'!D28</f>
        <v>8010</v>
      </c>
      <c r="Q28" s="439">
        <f>'14雇用表'!G28</f>
        <v>7986</v>
      </c>
      <c r="R28" s="440">
        <f t="shared" si="3"/>
        <v>2.6461755990234589E-2</v>
      </c>
      <c r="S28" s="441">
        <f t="shared" si="4"/>
        <v>2.6382469829964221E-2</v>
      </c>
      <c r="T28" s="370"/>
      <c r="U28" s="438">
        <f>'11生産者価格評価表'!BM28</f>
        <v>302701</v>
      </c>
      <c r="V28" s="448">
        <v>107927</v>
      </c>
      <c r="W28" s="446">
        <f t="shared" si="5"/>
        <v>0.35654655914582378</v>
      </c>
      <c r="X28" s="422"/>
      <c r="Y28" s="438">
        <f>'11生産者価格評価表'!BM28</f>
        <v>302701</v>
      </c>
      <c r="Z28" s="445">
        <v>62084</v>
      </c>
      <c r="AA28" s="446">
        <f t="shared" si="6"/>
        <v>0.20510008225939128</v>
      </c>
      <c r="AB28" s="425"/>
      <c r="AC28" s="447">
        <f>'11生産者価格評価表'!AW28</f>
        <v>194555</v>
      </c>
      <c r="AD28" s="446">
        <v>6.8445898874950435E-4</v>
      </c>
      <c r="AE28" s="669"/>
    </row>
    <row r="29" spans="1:31" ht="19" customHeight="1" x14ac:dyDescent="0.35">
      <c r="A29" s="403">
        <v>23</v>
      </c>
      <c r="B29" s="430" t="s">
        <v>57</v>
      </c>
      <c r="C29" s="431" t="s">
        <v>238</v>
      </c>
      <c r="D29" s="406"/>
      <c r="E29" s="432">
        <v>8.4549673490673549E-2</v>
      </c>
      <c r="F29" s="433">
        <v>1.6949442414430676E-2</v>
      </c>
      <c r="G29" s="409"/>
      <c r="H29" s="434">
        <f>'11生産者価格評価表'!BC29</f>
        <v>8522175</v>
      </c>
      <c r="I29" s="435">
        <f>ABS('11生産者価格評価表'!BI29)</f>
        <v>589847</v>
      </c>
      <c r="J29" s="436">
        <f t="shared" si="2"/>
        <v>6.9213199682006066E-2</v>
      </c>
      <c r="K29" s="435">
        <f>ABS('11生産者価格評価表'!BK29)</f>
        <v>3212342</v>
      </c>
      <c r="L29" s="436">
        <f t="shared" si="0"/>
        <v>0.37693922032814392</v>
      </c>
      <c r="M29" s="437">
        <f t="shared" si="1"/>
        <v>0.62306077967185614</v>
      </c>
      <c r="N29" s="414"/>
      <c r="O29" s="438">
        <f>'11生産者価格評価表'!BM29</f>
        <v>16236527</v>
      </c>
      <c r="P29" s="439">
        <f>'14雇用表'!D29</f>
        <v>275578</v>
      </c>
      <c r="Q29" s="439">
        <f>'14雇用表'!G29</f>
        <v>273566</v>
      </c>
      <c r="R29" s="440">
        <f t="shared" si="3"/>
        <v>1.6972718365202116E-2</v>
      </c>
      <c r="S29" s="441">
        <f t="shared" si="4"/>
        <v>1.6848800239115176E-2</v>
      </c>
      <c r="T29" s="370"/>
      <c r="U29" s="438">
        <f>'11生産者価格評価表'!BM29</f>
        <v>16236527</v>
      </c>
      <c r="V29" s="448">
        <v>3726074</v>
      </c>
      <c r="W29" s="446">
        <f t="shared" si="5"/>
        <v>0.22948713108412902</v>
      </c>
      <c r="X29" s="422"/>
      <c r="Y29" s="438">
        <f>'11生産者価格評価表'!BM29</f>
        <v>16236527</v>
      </c>
      <c r="Z29" s="445">
        <v>2030201</v>
      </c>
      <c r="AA29" s="446">
        <f t="shared" si="6"/>
        <v>0.12503911704762971</v>
      </c>
      <c r="AB29" s="425"/>
      <c r="AC29" s="447">
        <f>'11生産者価格評価表'!AW29</f>
        <v>469126</v>
      </c>
      <c r="AD29" s="446">
        <v>2.4084370832774406E-2</v>
      </c>
      <c r="AE29" s="669"/>
    </row>
    <row r="30" spans="1:31" ht="19" customHeight="1" x14ac:dyDescent="0.35">
      <c r="A30" s="403">
        <v>24</v>
      </c>
      <c r="B30" s="430" t="s">
        <v>239</v>
      </c>
      <c r="C30" s="431" t="s">
        <v>240</v>
      </c>
      <c r="D30" s="406"/>
      <c r="E30" s="432">
        <v>8.5657568186782024E-2</v>
      </c>
      <c r="F30" s="433">
        <v>1.1586046585135899E-2</v>
      </c>
      <c r="G30" s="409"/>
      <c r="H30" s="434">
        <f>'11生産者価格評価表'!BC30</f>
        <v>280876</v>
      </c>
      <c r="I30" s="435">
        <f>ABS('11生産者価格評価表'!BI30)</f>
        <v>178460</v>
      </c>
      <c r="J30" s="436">
        <f t="shared" si="2"/>
        <v>0.6353693444794144</v>
      </c>
      <c r="K30" s="435">
        <f>ABS('11生産者価格評価表'!BK30)</f>
        <v>220092</v>
      </c>
      <c r="L30" s="436">
        <f t="shared" si="0"/>
        <v>0.78359133567837769</v>
      </c>
      <c r="M30" s="437">
        <f t="shared" si="1"/>
        <v>0.21640866432162231</v>
      </c>
      <c r="N30" s="414"/>
      <c r="O30" s="438">
        <f>'11生産者価格評価表'!BM30</f>
        <v>574509</v>
      </c>
      <c r="P30" s="439">
        <f>'14雇用表'!D30</f>
        <v>15099</v>
      </c>
      <c r="Q30" s="439">
        <f>'14雇用表'!G30</f>
        <v>15097</v>
      </c>
      <c r="R30" s="440">
        <f t="shared" si="3"/>
        <v>2.6281572612439491E-2</v>
      </c>
      <c r="S30" s="441">
        <f t="shared" si="4"/>
        <v>2.62780913788992E-2</v>
      </c>
      <c r="T30" s="370"/>
      <c r="U30" s="438">
        <f>'11生産者価格評価表'!BM30</f>
        <v>574509</v>
      </c>
      <c r="V30" s="448">
        <v>252264</v>
      </c>
      <c r="W30" s="446">
        <f t="shared" si="5"/>
        <v>0.4390949489041947</v>
      </c>
      <c r="X30" s="422"/>
      <c r="Y30" s="438">
        <f>'11生産者価格評価表'!BM30</f>
        <v>574509</v>
      </c>
      <c r="Z30" s="445">
        <v>124668</v>
      </c>
      <c r="AA30" s="446">
        <f t="shared" si="6"/>
        <v>0.21699921150060311</v>
      </c>
      <c r="AB30" s="425"/>
      <c r="AC30" s="447">
        <f>'11生産者価格評価表'!AW30</f>
        <v>0</v>
      </c>
      <c r="AD30" s="446">
        <v>5.8058299688363392E-5</v>
      </c>
      <c r="AE30" s="669"/>
    </row>
    <row r="31" spans="1:31" ht="19" customHeight="1" x14ac:dyDescent="0.35">
      <c r="A31" s="403">
        <v>25</v>
      </c>
      <c r="B31" s="430" t="s">
        <v>241</v>
      </c>
      <c r="C31" s="431" t="s">
        <v>242</v>
      </c>
      <c r="D31" s="406"/>
      <c r="E31" s="432">
        <v>0.10716895322164997</v>
      </c>
      <c r="F31" s="433">
        <v>6.9719954347289836E-3</v>
      </c>
      <c r="G31" s="409"/>
      <c r="H31" s="434">
        <f>'11生産者価格評価表'!BC31</f>
        <v>256584</v>
      </c>
      <c r="I31" s="435">
        <f>ABS('11生産者価格評価表'!BI31)</f>
        <v>18737</v>
      </c>
      <c r="J31" s="436">
        <f t="shared" si="2"/>
        <v>7.3024818383063642E-2</v>
      </c>
      <c r="K31" s="435">
        <f>ABS('11生産者価格評価表'!BK31)</f>
        <v>127338</v>
      </c>
      <c r="L31" s="436">
        <f t="shared" si="0"/>
        <v>0.4962819193714339</v>
      </c>
      <c r="M31" s="437">
        <f t="shared" si="1"/>
        <v>0.50371808062856616</v>
      </c>
      <c r="N31" s="414"/>
      <c r="O31" s="438">
        <f>'11生産者価格評価表'!BM31</f>
        <v>562906</v>
      </c>
      <c r="P31" s="439">
        <f>'14雇用表'!D31</f>
        <v>15874</v>
      </c>
      <c r="Q31" s="439">
        <f>'14雇用表'!G31</f>
        <v>15646</v>
      </c>
      <c r="R31" s="440">
        <f t="shared" si="3"/>
        <v>2.8200090245973572E-2</v>
      </c>
      <c r="S31" s="441">
        <f t="shared" si="4"/>
        <v>2.77950492622214E-2</v>
      </c>
      <c r="T31" s="370"/>
      <c r="U31" s="438">
        <f>'11生産者価格評価表'!BM31</f>
        <v>562906</v>
      </c>
      <c r="V31" s="448">
        <v>184371</v>
      </c>
      <c r="W31" s="446">
        <f t="shared" si="5"/>
        <v>0.32753425971654238</v>
      </c>
      <c r="X31" s="422"/>
      <c r="Y31" s="438">
        <f>'11生産者価格評価表'!BM31</f>
        <v>562906</v>
      </c>
      <c r="Z31" s="445">
        <v>107854</v>
      </c>
      <c r="AA31" s="446">
        <f t="shared" si="6"/>
        <v>0.19160215027020497</v>
      </c>
      <c r="AB31" s="425"/>
      <c r="AC31" s="447">
        <f>'11生産者価格評価表'!AW31</f>
        <v>11552</v>
      </c>
      <c r="AD31" s="446">
        <v>6.9691617798767224E-4</v>
      </c>
      <c r="AE31" s="669"/>
    </row>
    <row r="32" spans="1:31" ht="19" customHeight="1" x14ac:dyDescent="0.35">
      <c r="A32" s="403">
        <v>26</v>
      </c>
      <c r="B32" s="430" t="s">
        <v>58</v>
      </c>
      <c r="C32" s="431" t="s">
        <v>4</v>
      </c>
      <c r="D32" s="406"/>
      <c r="E32" s="432">
        <v>0.31630659187034799</v>
      </c>
      <c r="F32" s="433">
        <v>3.5669638098325747E-2</v>
      </c>
      <c r="G32" s="409"/>
      <c r="H32" s="434">
        <f>'11生産者価格評価表'!BC32</f>
        <v>831670</v>
      </c>
      <c r="I32" s="435">
        <f>ABS('11生産者価格評価表'!BI32)</f>
        <v>222343</v>
      </c>
      <c r="J32" s="436">
        <f t="shared" si="2"/>
        <v>0.26734522106123826</v>
      </c>
      <c r="K32" s="435">
        <f>ABS('11生産者価格評価表'!BK32)</f>
        <v>582359</v>
      </c>
      <c r="L32" s="436">
        <f t="shared" si="0"/>
        <v>0.70022845599817241</v>
      </c>
      <c r="M32" s="437">
        <f t="shared" si="1"/>
        <v>0.29977154400182759</v>
      </c>
      <c r="N32" s="414"/>
      <c r="O32" s="438">
        <f>'11生産者価格評価表'!BM32</f>
        <v>718968</v>
      </c>
      <c r="P32" s="439">
        <f>'14雇用表'!D32</f>
        <v>44665</v>
      </c>
      <c r="Q32" s="439">
        <f>'14雇用表'!G32</f>
        <v>38275</v>
      </c>
      <c r="R32" s="440">
        <f t="shared" si="3"/>
        <v>6.2123766287233921E-2</v>
      </c>
      <c r="S32" s="441">
        <f t="shared" si="4"/>
        <v>5.3236027194534387E-2</v>
      </c>
      <c r="T32" s="370"/>
      <c r="U32" s="438">
        <f>'11生産者価格評価表'!BM32</f>
        <v>718968</v>
      </c>
      <c r="V32" s="448">
        <v>328579</v>
      </c>
      <c r="W32" s="446">
        <f t="shared" si="5"/>
        <v>0.45701477673554319</v>
      </c>
      <c r="X32" s="422"/>
      <c r="Y32" s="438">
        <f>'11生産者価格評価表'!BM32</f>
        <v>718968</v>
      </c>
      <c r="Z32" s="445">
        <v>183303</v>
      </c>
      <c r="AA32" s="446">
        <f t="shared" si="6"/>
        <v>0.25495293253663587</v>
      </c>
      <c r="AB32" s="425"/>
      <c r="AC32" s="447">
        <f>'11生産者価格評価表'!AW32</f>
        <v>196299</v>
      </c>
      <c r="AD32" s="446">
        <v>5.1154727839779705E-3</v>
      </c>
      <c r="AE32" s="669"/>
    </row>
    <row r="33" spans="1:31" ht="19" customHeight="1" x14ac:dyDescent="0.35">
      <c r="A33" s="403">
        <v>27</v>
      </c>
      <c r="B33" s="430" t="s">
        <v>59</v>
      </c>
      <c r="C33" s="431" t="s">
        <v>104</v>
      </c>
      <c r="D33" s="406"/>
      <c r="E33" s="432">
        <v>0</v>
      </c>
      <c r="F33" s="433">
        <v>0</v>
      </c>
      <c r="G33" s="409"/>
      <c r="H33" s="434">
        <f>'11生産者価格評価表'!BC33</f>
        <v>3100958</v>
      </c>
      <c r="I33" s="435">
        <f>ABS('11生産者価格評価表'!BI33)</f>
        <v>0</v>
      </c>
      <c r="J33" s="436">
        <f t="shared" si="2"/>
        <v>0</v>
      </c>
      <c r="K33" s="435">
        <f>ABS('11生産者価格評価表'!BK33)</f>
        <v>0</v>
      </c>
      <c r="L33" s="436">
        <f t="shared" si="0"/>
        <v>0</v>
      </c>
      <c r="M33" s="437">
        <f t="shared" si="1"/>
        <v>1</v>
      </c>
      <c r="N33" s="414"/>
      <c r="O33" s="438">
        <f>'11生産者価格評価表'!BM33</f>
        <v>3100958</v>
      </c>
      <c r="P33" s="439">
        <f>'14雇用表'!D33</f>
        <v>281712</v>
      </c>
      <c r="Q33" s="439">
        <f>'14雇用表'!G33</f>
        <v>252228</v>
      </c>
      <c r="R33" s="440">
        <f t="shared" si="3"/>
        <v>9.0846764129020777E-2</v>
      </c>
      <c r="S33" s="441">
        <f t="shared" si="4"/>
        <v>8.1338734674897245E-2</v>
      </c>
      <c r="T33" s="370"/>
      <c r="U33" s="438">
        <f>'11生産者価格評価表'!BM33</f>
        <v>3100958</v>
      </c>
      <c r="V33" s="448">
        <v>1455589</v>
      </c>
      <c r="W33" s="446">
        <f t="shared" si="5"/>
        <v>0.46939977903602692</v>
      </c>
      <c r="X33" s="422"/>
      <c r="Y33" s="438">
        <f>'11生産者価格評価表'!BM33</f>
        <v>3100958</v>
      </c>
      <c r="Z33" s="445">
        <v>1086811</v>
      </c>
      <c r="AA33" s="446">
        <f t="shared" si="6"/>
        <v>0.35047588519418837</v>
      </c>
      <c r="AB33" s="425"/>
      <c r="AC33" s="447">
        <f>'11生産者価格評価表'!AW33</f>
        <v>0</v>
      </c>
      <c r="AD33" s="446">
        <v>5.3592324007001942E-4</v>
      </c>
      <c r="AE33" s="669"/>
    </row>
    <row r="34" spans="1:31" ht="19" customHeight="1" x14ac:dyDescent="0.35">
      <c r="A34" s="403">
        <v>28</v>
      </c>
      <c r="B34" s="430" t="s">
        <v>60</v>
      </c>
      <c r="C34" s="431" t="s">
        <v>243</v>
      </c>
      <c r="D34" s="406"/>
      <c r="E34" s="432">
        <v>0</v>
      </c>
      <c r="F34" s="433">
        <v>0</v>
      </c>
      <c r="G34" s="409"/>
      <c r="H34" s="434">
        <f>'11生産者価格評価表'!BC34</f>
        <v>1797134</v>
      </c>
      <c r="I34" s="435">
        <f>ABS('11生産者価格評価表'!BI34)</f>
        <v>126</v>
      </c>
      <c r="J34" s="436">
        <f t="shared" si="2"/>
        <v>7.0111633300577473E-5</v>
      </c>
      <c r="K34" s="435">
        <f>ABS('11生産者価格評価表'!BK34)</f>
        <v>1023836</v>
      </c>
      <c r="L34" s="436">
        <f t="shared" si="0"/>
        <v>0.56970487453912733</v>
      </c>
      <c r="M34" s="437">
        <f t="shared" si="1"/>
        <v>0.43029512546087267</v>
      </c>
      <c r="N34" s="414"/>
      <c r="O34" s="438">
        <f>'11生産者価格評価表'!BM34</f>
        <v>1956333</v>
      </c>
      <c r="P34" s="439">
        <f>'14雇用表'!D34</f>
        <v>16448</v>
      </c>
      <c r="Q34" s="439">
        <f>'14雇用表'!G34</f>
        <v>16448</v>
      </c>
      <c r="R34" s="440">
        <f t="shared" si="3"/>
        <v>8.4075666054807645E-3</v>
      </c>
      <c r="S34" s="441">
        <f t="shared" si="4"/>
        <v>8.4075666054807645E-3</v>
      </c>
      <c r="T34" s="370"/>
      <c r="U34" s="438">
        <f>'11生産者価格評価表'!BM34</f>
        <v>1956333</v>
      </c>
      <c r="V34" s="448">
        <v>692202</v>
      </c>
      <c r="W34" s="446">
        <f t="shared" si="5"/>
        <v>0.35382626577377163</v>
      </c>
      <c r="X34" s="422"/>
      <c r="Y34" s="438">
        <f>'11生産者価格評価表'!BM34</f>
        <v>1956333</v>
      </c>
      <c r="Z34" s="445">
        <v>135595</v>
      </c>
      <c r="AA34" s="446">
        <f t="shared" si="6"/>
        <v>6.9310797292689949E-2</v>
      </c>
      <c r="AB34" s="425"/>
      <c r="AC34" s="447">
        <f>'11生産者価格評価表'!AW34</f>
        <v>427255</v>
      </c>
      <c r="AD34" s="446">
        <v>1.5582623157512033E-2</v>
      </c>
      <c r="AE34" s="669"/>
    </row>
    <row r="35" spans="1:31" ht="19" customHeight="1" x14ac:dyDescent="0.35">
      <c r="A35" s="403">
        <v>29</v>
      </c>
      <c r="B35" s="430" t="s">
        <v>61</v>
      </c>
      <c r="C35" s="431" t="s">
        <v>5</v>
      </c>
      <c r="D35" s="406"/>
      <c r="E35" s="432">
        <v>0</v>
      </c>
      <c r="F35" s="433">
        <v>0</v>
      </c>
      <c r="G35" s="409"/>
      <c r="H35" s="434">
        <f>'11生産者価格評価表'!BC35</f>
        <v>259775</v>
      </c>
      <c r="I35" s="435">
        <f>ABS('11生産者価格評価表'!BI35)</f>
        <v>96</v>
      </c>
      <c r="J35" s="436">
        <f t="shared" si="2"/>
        <v>3.6955057261091329E-4</v>
      </c>
      <c r="K35" s="435">
        <f>ABS('11生産者価格評価表'!BK35)</f>
        <v>2739</v>
      </c>
      <c r="L35" s="436">
        <f t="shared" si="0"/>
        <v>1.0543739774805119E-2</v>
      </c>
      <c r="M35" s="437">
        <f t="shared" si="1"/>
        <v>0.98945626022519484</v>
      </c>
      <c r="N35" s="414"/>
      <c r="O35" s="438">
        <f>'11生産者価格評価表'!BM35</f>
        <v>293094</v>
      </c>
      <c r="P35" s="439">
        <f>'14雇用表'!D35</f>
        <v>6111</v>
      </c>
      <c r="Q35" s="439">
        <f>'14雇用表'!G35</f>
        <v>6111</v>
      </c>
      <c r="R35" s="440">
        <f t="shared" si="3"/>
        <v>2.0849966222440581E-2</v>
      </c>
      <c r="S35" s="441">
        <f t="shared" si="4"/>
        <v>2.0849966222440581E-2</v>
      </c>
      <c r="T35" s="370"/>
      <c r="U35" s="438">
        <f>'11生産者価格評価表'!BM35</f>
        <v>293094</v>
      </c>
      <c r="V35" s="448">
        <v>136550</v>
      </c>
      <c r="W35" s="446">
        <f t="shared" si="5"/>
        <v>0.46589148873740166</v>
      </c>
      <c r="X35" s="422"/>
      <c r="Y35" s="438">
        <f>'11生産者価格評価表'!BM35</f>
        <v>293094</v>
      </c>
      <c r="Z35" s="445">
        <v>40607</v>
      </c>
      <c r="AA35" s="446">
        <f t="shared" si="6"/>
        <v>0.1385459954826779</v>
      </c>
      <c r="AB35" s="425"/>
      <c r="AC35" s="447">
        <f>'11生産者価格評価表'!AW35</f>
        <v>105807</v>
      </c>
      <c r="AD35" s="446">
        <v>8.5067250367846688E-3</v>
      </c>
      <c r="AE35" s="669"/>
    </row>
    <row r="36" spans="1:31" ht="19" customHeight="1" x14ac:dyDescent="0.35">
      <c r="A36" s="403">
        <v>30</v>
      </c>
      <c r="B36" s="430" t="s">
        <v>62</v>
      </c>
      <c r="C36" s="431" t="s">
        <v>6</v>
      </c>
      <c r="D36" s="406"/>
      <c r="E36" s="432">
        <v>0</v>
      </c>
      <c r="F36" s="433">
        <v>0</v>
      </c>
      <c r="G36" s="409"/>
      <c r="H36" s="434">
        <f>'11生産者価格評価表'!BC36</f>
        <v>259100</v>
      </c>
      <c r="I36" s="435">
        <f>ABS('11生産者価格評価表'!BI36)</f>
        <v>16</v>
      </c>
      <c r="J36" s="436">
        <f t="shared" si="2"/>
        <v>6.1752219220378234E-5</v>
      </c>
      <c r="K36" s="435">
        <f>ABS('11生産者価格評価表'!BK36)</f>
        <v>16</v>
      </c>
      <c r="L36" s="436">
        <f t="shared" si="0"/>
        <v>6.1752219220378234E-5</v>
      </c>
      <c r="M36" s="437">
        <f t="shared" si="1"/>
        <v>0.99993824778077967</v>
      </c>
      <c r="N36" s="414"/>
      <c r="O36" s="438">
        <f>'11生産者価格評価表'!BM36</f>
        <v>322955</v>
      </c>
      <c r="P36" s="439">
        <f>'14雇用表'!D36</f>
        <v>26544</v>
      </c>
      <c r="Q36" s="439">
        <f>'14雇用表'!G36</f>
        <v>25844</v>
      </c>
      <c r="R36" s="440">
        <f t="shared" si="3"/>
        <v>8.2191017324395044E-2</v>
      </c>
      <c r="S36" s="441">
        <f t="shared" si="4"/>
        <v>8.0023532690312899E-2</v>
      </c>
      <c r="T36" s="370"/>
      <c r="U36" s="438">
        <f>'11生産者価格評価表'!BM36</f>
        <v>322955</v>
      </c>
      <c r="V36" s="448">
        <v>211501</v>
      </c>
      <c r="W36" s="446">
        <f t="shared" si="5"/>
        <v>0.65489309656144046</v>
      </c>
      <c r="X36" s="422"/>
      <c r="Y36" s="438">
        <f>'11生産者価格評価表'!BM36</f>
        <v>322955</v>
      </c>
      <c r="Z36" s="445">
        <v>153065</v>
      </c>
      <c r="AA36" s="446">
        <f t="shared" si="6"/>
        <v>0.47395147930826276</v>
      </c>
      <c r="AB36" s="425"/>
      <c r="AC36" s="447">
        <f>'11生産者価格評価表'!AW36</f>
        <v>22216</v>
      </c>
      <c r="AD36" s="446">
        <v>4.2439161706216769E-3</v>
      </c>
      <c r="AE36" s="669"/>
    </row>
    <row r="37" spans="1:31" ht="19" customHeight="1" x14ac:dyDescent="0.35">
      <c r="A37" s="403">
        <v>31</v>
      </c>
      <c r="B37" s="430" t="s">
        <v>63</v>
      </c>
      <c r="C37" s="431" t="s">
        <v>105</v>
      </c>
      <c r="D37" s="406"/>
      <c r="E37" s="465"/>
      <c r="F37" s="433">
        <v>0</v>
      </c>
      <c r="G37" s="409"/>
      <c r="H37" s="434">
        <f>'11生産者価格評価表'!BC37</f>
        <v>6307404</v>
      </c>
      <c r="I37" s="435">
        <f>ABS('11生産者価格評価表'!BI37)</f>
        <v>14911</v>
      </c>
      <c r="J37" s="436">
        <f t="shared" si="2"/>
        <v>2.3640470786396432E-3</v>
      </c>
      <c r="K37" s="435">
        <f>ABS('11生産者価格評価表'!BK37)</f>
        <v>1672201</v>
      </c>
      <c r="L37" s="436">
        <f t="shared" si="0"/>
        <v>0.26511715437920258</v>
      </c>
      <c r="M37" s="437">
        <f t="shared" si="1"/>
        <v>0.73488284562079742</v>
      </c>
      <c r="N37" s="414"/>
      <c r="O37" s="438">
        <f>'11生産者価格評価表'!BM37</f>
        <v>6910098</v>
      </c>
      <c r="P37" s="439">
        <f>'14雇用表'!D37</f>
        <v>661068</v>
      </c>
      <c r="Q37" s="439">
        <f>'14雇用表'!G37</f>
        <v>622815</v>
      </c>
      <c r="R37" s="440">
        <f t="shared" si="3"/>
        <v>9.5666950020101019E-2</v>
      </c>
      <c r="S37" s="441">
        <f t="shared" si="4"/>
        <v>9.0131138516414674E-2</v>
      </c>
      <c r="T37" s="370"/>
      <c r="U37" s="438">
        <f>'11生産者価格評価表'!BM37</f>
        <v>6910098</v>
      </c>
      <c r="V37" s="448">
        <v>4870404</v>
      </c>
      <c r="W37" s="446">
        <f t="shared" si="5"/>
        <v>0.7048241573419074</v>
      </c>
      <c r="X37" s="422"/>
      <c r="Y37" s="438">
        <f>'11生産者価格評価表'!BM37</f>
        <v>6910098</v>
      </c>
      <c r="Z37" s="445">
        <v>2632750</v>
      </c>
      <c r="AA37" s="446">
        <f t="shared" si="6"/>
        <v>0.38100038523332086</v>
      </c>
      <c r="AB37" s="425"/>
      <c r="AC37" s="447">
        <f>'11生産者価格評価表'!AW37</f>
        <v>2927839</v>
      </c>
      <c r="AD37" s="446">
        <v>0.13425527581009938</v>
      </c>
      <c r="AE37" s="669"/>
    </row>
    <row r="38" spans="1:31" ht="19" customHeight="1" x14ac:dyDescent="0.35">
      <c r="A38" s="403">
        <v>32</v>
      </c>
      <c r="B38" s="430" t="s">
        <v>64</v>
      </c>
      <c r="C38" s="431" t="s">
        <v>7</v>
      </c>
      <c r="D38" s="406"/>
      <c r="E38" s="432">
        <v>0</v>
      </c>
      <c r="F38" s="433">
        <v>0</v>
      </c>
      <c r="G38" s="409"/>
      <c r="H38" s="434">
        <f>'11生産者価格評価表'!BC38</f>
        <v>2173424</v>
      </c>
      <c r="I38" s="435">
        <f>ABS('11生産者価格評価表'!BI38)</f>
        <v>89786</v>
      </c>
      <c r="J38" s="436">
        <f t="shared" si="2"/>
        <v>4.131085328955602E-2</v>
      </c>
      <c r="K38" s="435">
        <f>ABS('11生産者価格評価表'!BK38)</f>
        <v>506391</v>
      </c>
      <c r="L38" s="436">
        <f t="shared" si="0"/>
        <v>0.23299227394194599</v>
      </c>
      <c r="M38" s="437">
        <f t="shared" si="1"/>
        <v>0.76700772605805401</v>
      </c>
      <c r="N38" s="414"/>
      <c r="O38" s="438">
        <f>'11生産者価格評価表'!BM38</f>
        <v>1764531</v>
      </c>
      <c r="P38" s="439">
        <f>'14雇用表'!D38</f>
        <v>95409</v>
      </c>
      <c r="Q38" s="439">
        <f>'14雇用表'!G38</f>
        <v>93184</v>
      </c>
      <c r="R38" s="440">
        <f t="shared" si="3"/>
        <v>5.4070458382425697E-2</v>
      </c>
      <c r="S38" s="441">
        <f t="shared" si="4"/>
        <v>5.2809500088125398E-2</v>
      </c>
      <c r="T38" s="370"/>
      <c r="U38" s="438">
        <f>'11生産者価格評価表'!BM38</f>
        <v>1764531</v>
      </c>
      <c r="V38" s="448">
        <v>1192404</v>
      </c>
      <c r="W38" s="446">
        <f t="shared" si="5"/>
        <v>0.67576256807049584</v>
      </c>
      <c r="X38" s="422"/>
      <c r="Y38" s="438">
        <f>'11生産者価格評価表'!BM38</f>
        <v>1764531</v>
      </c>
      <c r="Z38" s="445">
        <v>556386</v>
      </c>
      <c r="AA38" s="446">
        <f t="shared" si="6"/>
        <v>0.3153166478798049</v>
      </c>
      <c r="AB38" s="425"/>
      <c r="AC38" s="447">
        <f>'11生産者価格評価表'!AW38</f>
        <v>1085137</v>
      </c>
      <c r="AD38" s="446">
        <v>6.6603079683736147E-2</v>
      </c>
      <c r="AE38" s="669"/>
    </row>
    <row r="39" spans="1:31" ht="19" customHeight="1" x14ac:dyDescent="0.35">
      <c r="A39" s="403">
        <v>33</v>
      </c>
      <c r="B39" s="430" t="s">
        <v>65</v>
      </c>
      <c r="C39" s="431" t="s">
        <v>106</v>
      </c>
      <c r="D39" s="406"/>
      <c r="E39" s="432">
        <v>0</v>
      </c>
      <c r="F39" s="433">
        <v>0</v>
      </c>
      <c r="G39" s="409"/>
      <c r="H39" s="434">
        <f>'11生産者価格評価表'!BC39</f>
        <v>4667133</v>
      </c>
      <c r="I39" s="435">
        <f>ABS('11生産者価格評価表'!BI39)</f>
        <v>116</v>
      </c>
      <c r="J39" s="436">
        <f t="shared" si="2"/>
        <v>2.4854659166558999E-5</v>
      </c>
      <c r="K39" s="435">
        <f>ABS('11生産者価格評価表'!BK39)</f>
        <v>94870</v>
      </c>
      <c r="L39" s="436">
        <f t="shared" si="0"/>
        <v>2.0327254440788381E-2</v>
      </c>
      <c r="M39" s="437">
        <f t="shared" si="1"/>
        <v>0.97967274555921158</v>
      </c>
      <c r="N39" s="414"/>
      <c r="O39" s="438">
        <f>'11生産者価格評価表'!BM39</f>
        <v>4694843</v>
      </c>
      <c r="P39" s="439">
        <f>'14雇用表'!D39</f>
        <v>49119</v>
      </c>
      <c r="Q39" s="439">
        <f>'14雇用表'!G39</f>
        <v>39631</v>
      </c>
      <c r="R39" s="440">
        <f t="shared" si="3"/>
        <v>1.0462330689226456E-2</v>
      </c>
      <c r="S39" s="441">
        <f t="shared" si="4"/>
        <v>8.4413898398732392E-3</v>
      </c>
      <c r="T39" s="370"/>
      <c r="U39" s="438">
        <f>'11生産者価格評価表'!BM39</f>
        <v>4694843</v>
      </c>
      <c r="V39" s="448">
        <v>3955891</v>
      </c>
      <c r="W39" s="446">
        <f t="shared" si="5"/>
        <v>0.84260346938119124</v>
      </c>
      <c r="X39" s="422"/>
      <c r="Y39" s="438">
        <f>'11生産者価格評価表'!BM39</f>
        <v>4694843</v>
      </c>
      <c r="Z39" s="445">
        <v>264651</v>
      </c>
      <c r="AA39" s="446">
        <f t="shared" si="6"/>
        <v>5.637057511827339E-2</v>
      </c>
      <c r="AB39" s="425"/>
      <c r="AC39" s="447">
        <f>'11生産者価格評価表'!AW39</f>
        <v>3891418</v>
      </c>
      <c r="AD39" s="446">
        <v>0.22685959796461147</v>
      </c>
      <c r="AE39" s="669"/>
    </row>
    <row r="40" spans="1:31" ht="19" customHeight="1" x14ac:dyDescent="0.35">
      <c r="A40" s="403">
        <v>34</v>
      </c>
      <c r="B40" s="430" t="s">
        <v>66</v>
      </c>
      <c r="C40" s="431" t="s">
        <v>107</v>
      </c>
      <c r="D40" s="406"/>
      <c r="E40" s="432">
        <v>0</v>
      </c>
      <c r="F40" s="466"/>
      <c r="G40" s="409"/>
      <c r="H40" s="434">
        <f>'11生産者価格評価表'!BC40</f>
        <v>3315523</v>
      </c>
      <c r="I40" s="435">
        <f>ABS('11生産者価格評価表'!BI40)</f>
        <v>271541</v>
      </c>
      <c r="J40" s="436">
        <f t="shared" si="2"/>
        <v>8.1899899352228897E-2</v>
      </c>
      <c r="K40" s="435">
        <f>ABS('11生産者価格評価表'!BK40)</f>
        <v>1063274</v>
      </c>
      <c r="L40" s="436">
        <f t="shared" si="0"/>
        <v>0.32069570924406193</v>
      </c>
      <c r="M40" s="437">
        <f t="shared" si="1"/>
        <v>0.67930429075593812</v>
      </c>
      <c r="N40" s="414"/>
      <c r="O40" s="438">
        <f>'11生産者価格評価表'!BM40</f>
        <v>3406731</v>
      </c>
      <c r="P40" s="439">
        <f>'14雇用表'!D40</f>
        <v>228309</v>
      </c>
      <c r="Q40" s="439">
        <f>'14雇用表'!G40</f>
        <v>220685</v>
      </c>
      <c r="R40" s="440">
        <f t="shared" si="3"/>
        <v>6.7017031870141783E-2</v>
      </c>
      <c r="S40" s="441">
        <f t="shared" si="4"/>
        <v>6.4779109357328182E-2</v>
      </c>
      <c r="T40" s="370"/>
      <c r="U40" s="438">
        <f>'11生産者価格評価表'!BM40</f>
        <v>3406731</v>
      </c>
      <c r="V40" s="448">
        <v>1734081</v>
      </c>
      <c r="W40" s="446">
        <f t="shared" si="5"/>
        <v>0.50901612131982243</v>
      </c>
      <c r="X40" s="422"/>
      <c r="Y40" s="438">
        <f>'11生産者価格評価表'!BM40</f>
        <v>3406731</v>
      </c>
      <c r="Z40" s="445">
        <v>918551</v>
      </c>
      <c r="AA40" s="446">
        <f t="shared" si="6"/>
        <v>0.26962827414315954</v>
      </c>
      <c r="AB40" s="425"/>
      <c r="AC40" s="642">
        <f>'9 7211'!$F$146</f>
        <v>825395</v>
      </c>
      <c r="AD40" s="446">
        <v>4.9938708224711491E-2</v>
      </c>
      <c r="AE40" s="669"/>
    </row>
    <row r="41" spans="1:31" ht="19" customHeight="1" x14ac:dyDescent="0.35">
      <c r="A41" s="403">
        <v>35</v>
      </c>
      <c r="B41" s="430" t="s">
        <v>67</v>
      </c>
      <c r="C41" s="431" t="s">
        <v>108</v>
      </c>
      <c r="D41" s="406"/>
      <c r="E41" s="432">
        <v>4.1768910156901172E-2</v>
      </c>
      <c r="F41" s="433">
        <v>4.1083551813920855E-3</v>
      </c>
      <c r="G41" s="409"/>
      <c r="H41" s="434">
        <f>'11生産者価格評価表'!BC41</f>
        <v>3207555</v>
      </c>
      <c r="I41" s="435">
        <f>ABS('11生産者価格評価表'!BI41)</f>
        <v>147793</v>
      </c>
      <c r="J41" s="436">
        <f t="shared" si="2"/>
        <v>4.6076528695532894E-2</v>
      </c>
      <c r="K41" s="435">
        <f>ABS('11生産者価格評価表'!BK41)</f>
        <v>848332</v>
      </c>
      <c r="L41" s="436">
        <f t="shared" si="0"/>
        <v>0.26447933082986885</v>
      </c>
      <c r="M41" s="437">
        <f t="shared" si="1"/>
        <v>0.73552066917013115</v>
      </c>
      <c r="N41" s="414"/>
      <c r="O41" s="438">
        <f>'11生産者価格評価表'!BM41</f>
        <v>2414910</v>
      </c>
      <c r="P41" s="439">
        <f>'14雇用表'!D41</f>
        <v>81997</v>
      </c>
      <c r="Q41" s="439">
        <f>'14雇用表'!G41</f>
        <v>78863</v>
      </c>
      <c r="R41" s="440">
        <f t="shared" si="3"/>
        <v>3.3954474493873475E-2</v>
      </c>
      <c r="S41" s="441">
        <f t="shared" si="4"/>
        <v>3.2656703562451601E-2</v>
      </c>
      <c r="T41" s="370"/>
      <c r="U41" s="438">
        <f>'11生産者価格評価表'!BM41</f>
        <v>2414910</v>
      </c>
      <c r="V41" s="448">
        <v>1289600</v>
      </c>
      <c r="W41" s="446">
        <f t="shared" si="5"/>
        <v>0.53401576042171339</v>
      </c>
      <c r="X41" s="422"/>
      <c r="Y41" s="438">
        <f>'11生産者価格評価表'!BM41</f>
        <v>2414910</v>
      </c>
      <c r="Z41" s="445">
        <v>498924</v>
      </c>
      <c r="AA41" s="446">
        <f t="shared" si="6"/>
        <v>0.20660148825422064</v>
      </c>
      <c r="AB41" s="425"/>
      <c r="AC41" s="447">
        <f>'11生産者価格評価表'!AW41</f>
        <v>815457</v>
      </c>
      <c r="AD41" s="446">
        <v>5.3491442870671042E-2</v>
      </c>
      <c r="AE41" s="669"/>
    </row>
    <row r="42" spans="1:31" ht="19" customHeight="1" x14ac:dyDescent="0.35">
      <c r="A42" s="403">
        <v>36</v>
      </c>
      <c r="B42" s="430" t="s">
        <v>68</v>
      </c>
      <c r="C42" s="431" t="s">
        <v>8</v>
      </c>
      <c r="D42" s="406"/>
      <c r="E42" s="432">
        <v>0</v>
      </c>
      <c r="F42" s="433">
        <v>0</v>
      </c>
      <c r="G42" s="409"/>
      <c r="H42" s="434">
        <f>'11生産者価格評価表'!BC42</f>
        <v>1366940</v>
      </c>
      <c r="I42" s="435">
        <f>ABS('11生産者価格評価表'!BI42)</f>
        <v>0</v>
      </c>
      <c r="J42" s="436">
        <f t="shared" si="2"/>
        <v>0</v>
      </c>
      <c r="K42" s="435">
        <f>ABS('11生産者価格評価表'!BK42)</f>
        <v>0</v>
      </c>
      <c r="L42" s="436">
        <f t="shared" si="0"/>
        <v>0</v>
      </c>
      <c r="M42" s="437">
        <f t="shared" si="1"/>
        <v>1</v>
      </c>
      <c r="N42" s="414"/>
      <c r="O42" s="438">
        <f>'11生産者価格評価表'!BM42</f>
        <v>1366940</v>
      </c>
      <c r="P42" s="439">
        <f>'14雇用表'!D42</f>
        <v>86188</v>
      </c>
      <c r="Q42" s="439">
        <f>'14雇用表'!G42</f>
        <v>86188</v>
      </c>
      <c r="R42" s="440">
        <f t="shared" si="3"/>
        <v>6.3051779887924861E-2</v>
      </c>
      <c r="S42" s="441">
        <f t="shared" si="4"/>
        <v>6.3051779887924861E-2</v>
      </c>
      <c r="T42" s="370"/>
      <c r="U42" s="438">
        <f>'11生産者価格評価表'!BM42</f>
        <v>1366940</v>
      </c>
      <c r="V42" s="448">
        <v>983373</v>
      </c>
      <c r="W42" s="446">
        <f t="shared" si="5"/>
        <v>0.71939734004418632</v>
      </c>
      <c r="X42" s="422"/>
      <c r="Y42" s="438">
        <f>'11生産者価格評価表'!BM42</f>
        <v>1366940</v>
      </c>
      <c r="Z42" s="445">
        <v>501922</v>
      </c>
      <c r="AA42" s="446">
        <f t="shared" si="6"/>
        <v>0.36718656268746253</v>
      </c>
      <c r="AB42" s="425"/>
      <c r="AC42" s="447">
        <f>'11生産者価格評価表'!AW42</f>
        <v>77781</v>
      </c>
      <c r="AD42" s="446">
        <v>5.1780528704071143E-3</v>
      </c>
      <c r="AE42" s="669"/>
    </row>
    <row r="43" spans="1:31" ht="19" customHeight="1" x14ac:dyDescent="0.35">
      <c r="A43" s="403">
        <v>37</v>
      </c>
      <c r="B43" s="430" t="s">
        <v>69</v>
      </c>
      <c r="C43" s="431" t="s">
        <v>109</v>
      </c>
      <c r="D43" s="406"/>
      <c r="E43" s="432">
        <v>0</v>
      </c>
      <c r="F43" s="433">
        <v>1.3798717042961616E-5</v>
      </c>
      <c r="G43" s="409"/>
      <c r="H43" s="434">
        <f>'11生産者価格評価表'!BC43</f>
        <v>3745246</v>
      </c>
      <c r="I43" s="435">
        <f>ABS('11生産者価格評価表'!BI43)</f>
        <v>276622</v>
      </c>
      <c r="J43" s="436">
        <f t="shared" si="2"/>
        <v>7.3859500817836793E-2</v>
      </c>
      <c r="K43" s="435">
        <f>ABS('11生産者価格評価表'!BK43)</f>
        <v>720067</v>
      </c>
      <c r="L43" s="436">
        <f t="shared" si="0"/>
        <v>0.19226160310964888</v>
      </c>
      <c r="M43" s="437">
        <f t="shared" si="1"/>
        <v>0.8077383968903511</v>
      </c>
      <c r="N43" s="414"/>
      <c r="O43" s="438">
        <f>'11生産者価格評価表'!BM43</f>
        <v>3168441</v>
      </c>
      <c r="P43" s="439">
        <f>'14雇用表'!D43</f>
        <v>180361</v>
      </c>
      <c r="Q43" s="439">
        <f>'14雇用表'!G43</f>
        <v>179886</v>
      </c>
      <c r="R43" s="440">
        <f t="shared" si="3"/>
        <v>5.6924209729643065E-2</v>
      </c>
      <c r="S43" s="441">
        <f t="shared" si="4"/>
        <v>5.6774293729944789E-2</v>
      </c>
      <c r="T43" s="370"/>
      <c r="U43" s="438">
        <f>'11生産者価格評価表'!BM43</f>
        <v>3168441</v>
      </c>
      <c r="V43" s="448">
        <v>2179688</v>
      </c>
      <c r="W43" s="446">
        <f t="shared" si="5"/>
        <v>0.68793706431648882</v>
      </c>
      <c r="X43" s="422"/>
      <c r="Y43" s="438">
        <f>'11生産者価格評価表'!BM43</f>
        <v>3168441</v>
      </c>
      <c r="Z43" s="445">
        <v>1560873</v>
      </c>
      <c r="AA43" s="446">
        <f t="shared" si="6"/>
        <v>0.49263123409904114</v>
      </c>
      <c r="AB43" s="425"/>
      <c r="AC43" s="642">
        <f>'9 7211'!$F$168</f>
        <v>376054</v>
      </c>
      <c r="AD43" s="446">
        <v>1.7085925344287812E-2</v>
      </c>
      <c r="AE43" s="669"/>
    </row>
    <row r="44" spans="1:31" ht="19" customHeight="1" x14ac:dyDescent="0.35">
      <c r="A44" s="403">
        <v>38</v>
      </c>
      <c r="B44" s="430" t="s">
        <v>70</v>
      </c>
      <c r="C44" s="431" t="s">
        <v>110</v>
      </c>
      <c r="D44" s="406"/>
      <c r="E44" s="432">
        <v>0</v>
      </c>
      <c r="F44" s="433">
        <v>0</v>
      </c>
      <c r="G44" s="409"/>
      <c r="H44" s="434">
        <f>'11生産者価格評価表'!BC44</f>
        <v>3602940</v>
      </c>
      <c r="I44" s="435">
        <f>ABS('11生産者価格評価表'!BI44)</f>
        <v>231</v>
      </c>
      <c r="J44" s="436">
        <f t="shared" si="2"/>
        <v>6.4114306649569523E-5</v>
      </c>
      <c r="K44" s="435">
        <f>ABS('11生産者価格評価表'!BK44)</f>
        <v>104274</v>
      </c>
      <c r="L44" s="436">
        <f t="shared" si="0"/>
        <v>2.8941364552282304E-2</v>
      </c>
      <c r="M44" s="437">
        <f t="shared" si="1"/>
        <v>0.97105863544771764</v>
      </c>
      <c r="N44" s="414"/>
      <c r="O44" s="438">
        <f>'11生産者価格評価表'!BM44</f>
        <v>3521191</v>
      </c>
      <c r="P44" s="439">
        <f>'14雇用表'!D44</f>
        <v>392646</v>
      </c>
      <c r="Q44" s="439">
        <f>'14雇用表'!G44</f>
        <v>378685</v>
      </c>
      <c r="R44" s="440">
        <f t="shared" si="3"/>
        <v>0.11150942962196597</v>
      </c>
      <c r="S44" s="441">
        <f t="shared" si="4"/>
        <v>0.10754457795671976</v>
      </c>
      <c r="T44" s="370"/>
      <c r="U44" s="438">
        <f>'11生産者価格評価表'!BM44</f>
        <v>3521191</v>
      </c>
      <c r="V44" s="448">
        <v>2189835</v>
      </c>
      <c r="W44" s="446">
        <f t="shared" si="5"/>
        <v>0.62190179402366985</v>
      </c>
      <c r="X44" s="422"/>
      <c r="Y44" s="438">
        <f>'11生産者価格評価表'!BM44</f>
        <v>3521191</v>
      </c>
      <c r="Z44" s="445">
        <v>1773129</v>
      </c>
      <c r="AA44" s="446">
        <f t="shared" si="6"/>
        <v>0.50355944906141137</v>
      </c>
      <c r="AB44" s="425"/>
      <c r="AC44" s="642">
        <f>'9 7211'!$F$172</f>
        <v>721224</v>
      </c>
      <c r="AD44" s="446">
        <v>3.9344973093373529E-2</v>
      </c>
      <c r="AE44" s="669"/>
    </row>
    <row r="45" spans="1:31" ht="19" customHeight="1" x14ac:dyDescent="0.35">
      <c r="A45" s="403">
        <v>39</v>
      </c>
      <c r="B45" s="430" t="s">
        <v>71</v>
      </c>
      <c r="C45" s="431" t="s">
        <v>127</v>
      </c>
      <c r="D45" s="406"/>
      <c r="E45" s="432">
        <v>0</v>
      </c>
      <c r="F45" s="433">
        <v>0</v>
      </c>
      <c r="G45" s="409"/>
      <c r="H45" s="434">
        <f>'11生産者価格評価表'!BC45</f>
        <v>268771</v>
      </c>
      <c r="I45" s="435">
        <f>ABS('11生産者価格評価表'!BI45)</f>
        <v>8569</v>
      </c>
      <c r="J45" s="436">
        <f t="shared" si="2"/>
        <v>3.188215990564458E-2</v>
      </c>
      <c r="K45" s="435">
        <f>ABS('11生産者価格評価表'!BK45)</f>
        <v>62716</v>
      </c>
      <c r="L45" s="436">
        <f t="shared" si="0"/>
        <v>0.23334362710262641</v>
      </c>
      <c r="M45" s="437">
        <f t="shared" si="1"/>
        <v>0.76665637289737365</v>
      </c>
      <c r="N45" s="414"/>
      <c r="O45" s="438">
        <f>'11生産者価格評価表'!BM45</f>
        <v>207487</v>
      </c>
      <c r="P45" s="439">
        <f>'14雇用表'!D45</f>
        <v>25481</v>
      </c>
      <c r="Q45" s="439">
        <f>'14雇用表'!G45</f>
        <v>24015</v>
      </c>
      <c r="R45" s="440">
        <f t="shared" si="3"/>
        <v>0.12280769397600813</v>
      </c>
      <c r="S45" s="441">
        <f t="shared" si="4"/>
        <v>0.11574219107703133</v>
      </c>
      <c r="T45" s="370"/>
      <c r="U45" s="438">
        <f>'11生産者価格評価表'!BM45</f>
        <v>207487</v>
      </c>
      <c r="V45" s="448">
        <v>125963</v>
      </c>
      <c r="W45" s="446">
        <f t="shared" si="5"/>
        <v>0.60708863687845505</v>
      </c>
      <c r="X45" s="422"/>
      <c r="Y45" s="438">
        <f>'11生産者価格評価表'!BM45</f>
        <v>207487</v>
      </c>
      <c r="Z45" s="445">
        <v>103488</v>
      </c>
      <c r="AA45" s="446">
        <f t="shared" si="6"/>
        <v>0.49876859755068992</v>
      </c>
      <c r="AB45" s="425"/>
      <c r="AC45" s="642">
        <f>'9 7211'!$F$176</f>
        <v>129699</v>
      </c>
      <c r="AD45" s="446">
        <v>6.3411969300925033E-3</v>
      </c>
      <c r="AE45" s="669"/>
    </row>
    <row r="46" spans="1:31" ht="19" customHeight="1" x14ac:dyDescent="0.35">
      <c r="A46" s="403">
        <v>40</v>
      </c>
      <c r="B46" s="430" t="s">
        <v>72</v>
      </c>
      <c r="C46" s="431" t="s">
        <v>111</v>
      </c>
      <c r="D46" s="406"/>
      <c r="E46" s="432">
        <v>0</v>
      </c>
      <c r="F46" s="433">
        <v>0</v>
      </c>
      <c r="G46" s="409"/>
      <c r="H46" s="434">
        <f>'11生産者価格評価表'!BC46</f>
        <v>4877133</v>
      </c>
      <c r="I46" s="435">
        <f>ABS('11生産者価格評価表'!BI46)</f>
        <v>237342</v>
      </c>
      <c r="J46" s="436">
        <f t="shared" si="2"/>
        <v>4.8664245982219474E-2</v>
      </c>
      <c r="K46" s="435">
        <f>ABS('11生産者価格評価表'!BK46)</f>
        <v>821661</v>
      </c>
      <c r="L46" s="436">
        <f t="shared" si="0"/>
        <v>0.16847213311591053</v>
      </c>
      <c r="M46" s="437">
        <f t="shared" si="1"/>
        <v>0.83152786688408953</v>
      </c>
      <c r="N46" s="414"/>
      <c r="O46" s="438">
        <f>'11生産者価格評価表'!BM46</f>
        <v>4384887</v>
      </c>
      <c r="P46" s="439">
        <f>'14雇用表'!D46</f>
        <v>460701</v>
      </c>
      <c r="Q46" s="439">
        <f>'14雇用表'!G46</f>
        <v>419039</v>
      </c>
      <c r="R46" s="440">
        <f t="shared" si="3"/>
        <v>0.10506564935424789</v>
      </c>
      <c r="S46" s="441">
        <f t="shared" si="4"/>
        <v>9.5564378283864562E-2</v>
      </c>
      <c r="T46" s="370"/>
      <c r="U46" s="438">
        <f>'11生産者価格評価表'!BM46</f>
        <v>4384887</v>
      </c>
      <c r="V46" s="448">
        <v>2753016</v>
      </c>
      <c r="W46" s="446">
        <f t="shared" si="5"/>
        <v>0.62784194894874146</v>
      </c>
      <c r="X46" s="422"/>
      <c r="Y46" s="438">
        <f>'11生産者価格評価表'!BM46</f>
        <v>4384887</v>
      </c>
      <c r="Z46" s="445">
        <v>1607012</v>
      </c>
      <c r="AA46" s="446">
        <f t="shared" si="6"/>
        <v>0.36648880575485754</v>
      </c>
      <c r="AB46" s="425"/>
      <c r="AC46" s="447">
        <f>'11生産者価格評価表'!AW46</f>
        <v>271147</v>
      </c>
      <c r="AD46" s="446">
        <v>6.2197178613543874E-2</v>
      </c>
      <c r="AE46" s="669"/>
    </row>
    <row r="47" spans="1:31" ht="19" customHeight="1" x14ac:dyDescent="0.35">
      <c r="A47" s="403">
        <v>41</v>
      </c>
      <c r="B47" s="430" t="s">
        <v>73</v>
      </c>
      <c r="C47" s="431" t="s">
        <v>112</v>
      </c>
      <c r="D47" s="406"/>
      <c r="E47" s="432">
        <v>1.7652529534375841E-5</v>
      </c>
      <c r="F47" s="433">
        <v>6.2586241076423432E-6</v>
      </c>
      <c r="G47" s="409"/>
      <c r="H47" s="434">
        <f>'11生産者価格評価表'!BC47</f>
        <v>3566253</v>
      </c>
      <c r="I47" s="435">
        <f>ABS('11生産者価格評価表'!BI47)</f>
        <v>82071</v>
      </c>
      <c r="J47" s="436">
        <f t="shared" si="2"/>
        <v>2.3013229852172575E-2</v>
      </c>
      <c r="K47" s="435">
        <f>ABS('11生産者価格評価表'!BK47)</f>
        <v>1433127</v>
      </c>
      <c r="L47" s="436">
        <f t="shared" si="0"/>
        <v>0.40185791641815655</v>
      </c>
      <c r="M47" s="437">
        <f t="shared" si="1"/>
        <v>0.5981420835818434</v>
      </c>
      <c r="N47" s="414"/>
      <c r="O47" s="438">
        <f>'11生産者価格評価表'!BM47</f>
        <v>2803555</v>
      </c>
      <c r="P47" s="439">
        <f>'14雇用表'!D47</f>
        <v>522768</v>
      </c>
      <c r="Q47" s="439">
        <f>'14雇用表'!G47</f>
        <v>463608</v>
      </c>
      <c r="R47" s="440">
        <f t="shared" si="3"/>
        <v>0.18646611177594161</v>
      </c>
      <c r="S47" s="441">
        <f t="shared" si="4"/>
        <v>0.16536433207124526</v>
      </c>
      <c r="T47" s="370"/>
      <c r="U47" s="438">
        <f>'11生産者価格評価表'!BM47</f>
        <v>2803555</v>
      </c>
      <c r="V47" s="448">
        <v>1512661</v>
      </c>
      <c r="W47" s="446">
        <f t="shared" si="5"/>
        <v>0.53955103431179341</v>
      </c>
      <c r="X47" s="422"/>
      <c r="Y47" s="438">
        <f>'11生産者価格評価表'!BM47</f>
        <v>2803555</v>
      </c>
      <c r="Z47" s="445">
        <v>746701</v>
      </c>
      <c r="AA47" s="446">
        <f t="shared" si="6"/>
        <v>0.2663407709140716</v>
      </c>
      <c r="AB47" s="425"/>
      <c r="AC47" s="447">
        <f>'11生産者価格評価表'!AW47</f>
        <v>2691699</v>
      </c>
      <c r="AD47" s="446">
        <v>9.0422690554833429E-2</v>
      </c>
      <c r="AE47" s="669"/>
    </row>
    <row r="48" spans="1:31" ht="19" customHeight="1" x14ac:dyDescent="0.35">
      <c r="A48" s="403">
        <v>42</v>
      </c>
      <c r="B48" s="430" t="s">
        <v>74</v>
      </c>
      <c r="C48" s="431" t="s">
        <v>244</v>
      </c>
      <c r="D48" s="406"/>
      <c r="E48" s="432">
        <v>0</v>
      </c>
      <c r="F48" s="433">
        <v>0</v>
      </c>
      <c r="G48" s="409"/>
      <c r="H48" s="434">
        <f>'11生産者価格評価表'!BC48</f>
        <v>93389</v>
      </c>
      <c r="I48" s="435">
        <f>ABS('11生産者価格評価表'!BI48)</f>
        <v>0</v>
      </c>
      <c r="J48" s="436">
        <f t="shared" si="2"/>
        <v>0</v>
      </c>
      <c r="K48" s="435">
        <f>ABS('11生産者価格評価表'!BK48)</f>
        <v>0</v>
      </c>
      <c r="L48" s="436">
        <f t="shared" si="0"/>
        <v>0</v>
      </c>
      <c r="M48" s="437">
        <f t="shared" si="1"/>
        <v>1</v>
      </c>
      <c r="N48" s="414"/>
      <c r="O48" s="438">
        <f>'11生産者価格評価表'!BM48</f>
        <v>93389</v>
      </c>
      <c r="P48" s="439">
        <f>'14雇用表'!D48</f>
        <v>0</v>
      </c>
      <c r="Q48" s="439">
        <f>'14雇用表'!G48</f>
        <v>0</v>
      </c>
      <c r="R48" s="440">
        <f t="shared" si="3"/>
        <v>0</v>
      </c>
      <c r="S48" s="441">
        <f t="shared" si="4"/>
        <v>0</v>
      </c>
      <c r="T48" s="370"/>
      <c r="U48" s="438">
        <f>'11生産者価格評価表'!BM48</f>
        <v>93389</v>
      </c>
      <c r="V48" s="448">
        <v>-5</v>
      </c>
      <c r="W48" s="446">
        <f t="shared" si="5"/>
        <v>-5.3539496086262839E-5</v>
      </c>
      <c r="X48" s="422"/>
      <c r="Y48" s="438">
        <f>'11生産者価格評価表'!BM48</f>
        <v>93389</v>
      </c>
      <c r="Z48" s="445">
        <v>0</v>
      </c>
      <c r="AA48" s="446">
        <f t="shared" si="6"/>
        <v>0</v>
      </c>
      <c r="AB48" s="425"/>
      <c r="AC48" s="447">
        <f>'11生産者価格評価表'!AW48</f>
        <v>0</v>
      </c>
      <c r="AD48" s="446">
        <v>1.306606616095987E-3</v>
      </c>
      <c r="AE48" s="669"/>
    </row>
    <row r="49" spans="1:31" ht="19" customHeight="1" thickBot="1" x14ac:dyDescent="0.4">
      <c r="A49" s="403">
        <v>43</v>
      </c>
      <c r="B49" s="391" t="s">
        <v>75</v>
      </c>
      <c r="C49" s="449" t="s">
        <v>245</v>
      </c>
      <c r="D49" s="406"/>
      <c r="E49" s="450">
        <v>2.3505125679551809E-2</v>
      </c>
      <c r="F49" s="451">
        <v>3.0097892967934352E-2</v>
      </c>
      <c r="G49" s="409"/>
      <c r="H49" s="452">
        <f>'11生産者価格評価表'!BC49</f>
        <v>606388</v>
      </c>
      <c r="I49" s="453">
        <f>ABS('11生産者価格評価表'!BI49)</f>
        <v>3096</v>
      </c>
      <c r="J49" s="454">
        <f t="shared" si="2"/>
        <v>5.1056419322282106E-3</v>
      </c>
      <c r="K49" s="453">
        <f>ABS('11生産者価格評価表'!BK49)</f>
        <v>331398</v>
      </c>
      <c r="L49" s="454">
        <f t="shared" si="0"/>
        <v>0.5465114745014743</v>
      </c>
      <c r="M49" s="455">
        <f t="shared" si="1"/>
        <v>0.4534885254985257</v>
      </c>
      <c r="N49" s="414"/>
      <c r="O49" s="456">
        <f>'11生産者価格評価表'!BM49</f>
        <v>275273</v>
      </c>
      <c r="P49" s="457">
        <f>'14雇用表'!D49</f>
        <v>634</v>
      </c>
      <c r="Q49" s="457">
        <f>'14雇用表'!G49</f>
        <v>632</v>
      </c>
      <c r="R49" s="458">
        <f t="shared" si="3"/>
        <v>2.3031681276405604E-3</v>
      </c>
      <c r="S49" s="459">
        <f t="shared" si="4"/>
        <v>2.2959026130423251E-3</v>
      </c>
      <c r="T49" s="370"/>
      <c r="U49" s="456">
        <f>'11生産者価格評価表'!BM49</f>
        <v>275273</v>
      </c>
      <c r="V49" s="460">
        <v>113347</v>
      </c>
      <c r="W49" s="461">
        <f t="shared" si="5"/>
        <v>0.411762141583083</v>
      </c>
      <c r="X49" s="422"/>
      <c r="Y49" s="456">
        <f>'11生産者価格評価表'!BM49</f>
        <v>275273</v>
      </c>
      <c r="Z49" s="462">
        <v>3487</v>
      </c>
      <c r="AA49" s="461">
        <f t="shared" si="6"/>
        <v>1.2667424702023082E-2</v>
      </c>
      <c r="AB49" s="425"/>
      <c r="AC49" s="463">
        <f>'11生産者価格評価表'!AW49</f>
        <v>614</v>
      </c>
      <c r="AD49" s="461">
        <v>3.6223809942434442E-3</v>
      </c>
      <c r="AE49" s="669"/>
    </row>
    <row r="50" spans="1:31" ht="31.5" customHeight="1" thickBot="1" x14ac:dyDescent="0.4">
      <c r="H50" s="370"/>
      <c r="I50" s="370"/>
      <c r="J50" s="370"/>
      <c r="K50" s="370"/>
      <c r="L50" s="370"/>
      <c r="M50" s="370"/>
      <c r="N50" s="370"/>
      <c r="O50" s="370"/>
      <c r="P50" s="370"/>
      <c r="Q50" s="370"/>
      <c r="R50" s="370"/>
      <c r="S50" s="370"/>
      <c r="T50" s="370"/>
      <c r="AC50" s="464">
        <f>SUM(AC7:AC49)</f>
        <v>18152866</v>
      </c>
      <c r="AD50" s="483">
        <f>SUM(AD7:AD49)</f>
        <v>0.88936427128718776</v>
      </c>
      <c r="AE50" s="670"/>
    </row>
    <row r="51" spans="1:31" ht="19" customHeight="1" x14ac:dyDescent="0.35">
      <c r="C51" s="223" t="s">
        <v>16</v>
      </c>
      <c r="E51" s="223" t="s">
        <v>322</v>
      </c>
      <c r="H51" s="370"/>
      <c r="I51" s="370"/>
      <c r="J51" s="370"/>
      <c r="K51" s="370"/>
      <c r="L51" s="370"/>
      <c r="M51" s="370"/>
      <c r="N51" s="370"/>
      <c r="O51" s="370"/>
      <c r="P51" s="370"/>
      <c r="Q51" s="370"/>
      <c r="R51" s="370"/>
      <c r="S51" s="370"/>
      <c r="T51" s="370"/>
    </row>
    <row r="52" spans="1:31" ht="19" customHeight="1" x14ac:dyDescent="0.35">
      <c r="C52" s="223" t="s">
        <v>17</v>
      </c>
      <c r="E52" s="223" t="s">
        <v>323</v>
      </c>
      <c r="H52" s="370"/>
      <c r="I52" s="370"/>
      <c r="J52" s="370"/>
      <c r="K52" s="370"/>
      <c r="L52" s="370"/>
      <c r="M52" s="370"/>
      <c r="N52" s="370"/>
      <c r="O52" s="370"/>
      <c r="P52" s="370"/>
      <c r="Q52" s="370"/>
      <c r="R52" s="370"/>
      <c r="S52" s="370"/>
      <c r="T52" s="370"/>
      <c r="AC52" s="659">
        <f>'11生産者価格評価表'!$AW$50</f>
        <v>18586243</v>
      </c>
    </row>
    <row r="53" spans="1:31" ht="19" customHeight="1" x14ac:dyDescent="0.35">
      <c r="C53" s="223" t="s">
        <v>22</v>
      </c>
      <c r="E53" s="223" t="s">
        <v>331</v>
      </c>
      <c r="H53" s="370"/>
      <c r="I53" s="370"/>
      <c r="J53" s="370"/>
      <c r="K53" s="370"/>
      <c r="L53" s="370"/>
      <c r="M53" s="370"/>
      <c r="N53" s="370"/>
      <c r="O53" s="370"/>
      <c r="P53" s="370"/>
      <c r="Q53" s="370"/>
      <c r="R53" s="370"/>
      <c r="S53" s="370"/>
      <c r="T53" s="370"/>
      <c r="AD53" s="482"/>
    </row>
    <row r="54" spans="1:31" ht="19" customHeight="1" x14ac:dyDescent="0.35">
      <c r="C54" s="223" t="s">
        <v>19</v>
      </c>
      <c r="E54" s="223" t="s">
        <v>155</v>
      </c>
      <c r="H54" s="370"/>
      <c r="I54" s="370"/>
      <c r="J54" s="370"/>
      <c r="K54" s="370"/>
      <c r="L54" s="370"/>
      <c r="M54" s="370"/>
      <c r="N54" s="370"/>
      <c r="O54" s="370"/>
      <c r="P54" s="370"/>
      <c r="Q54" s="370"/>
      <c r="R54" s="370"/>
      <c r="S54" s="370"/>
      <c r="T54" s="370"/>
    </row>
    <row r="55" spans="1:31" ht="19" customHeight="1" x14ac:dyDescent="0.35">
      <c r="C55" s="223" t="s">
        <v>18</v>
      </c>
      <c r="E55" s="223" t="s">
        <v>332</v>
      </c>
      <c r="H55" s="370"/>
      <c r="I55" s="370"/>
      <c r="J55" s="370"/>
      <c r="K55" s="370"/>
      <c r="L55" s="370"/>
      <c r="M55" s="370"/>
      <c r="N55" s="370"/>
      <c r="O55" s="370"/>
      <c r="P55" s="370"/>
      <c r="Q55" s="370"/>
      <c r="R55" s="370"/>
      <c r="S55" s="370"/>
      <c r="T55" s="370"/>
    </row>
    <row r="56" spans="1:31" ht="19" customHeight="1" x14ac:dyDescent="0.35">
      <c r="C56" s="223" t="s">
        <v>20</v>
      </c>
      <c r="E56" s="223" t="s">
        <v>151</v>
      </c>
      <c r="H56" s="370"/>
      <c r="I56" s="370"/>
      <c r="J56" s="370"/>
      <c r="K56" s="370"/>
      <c r="L56" s="370"/>
      <c r="M56" s="370"/>
      <c r="N56" s="370"/>
      <c r="O56" s="370"/>
      <c r="P56" s="370"/>
      <c r="Q56" s="370"/>
      <c r="R56" s="370"/>
      <c r="S56" s="370"/>
      <c r="T56" s="370"/>
    </row>
    <row r="57" spans="1:31" ht="19" customHeight="1" x14ac:dyDescent="0.35">
      <c r="C57" s="223" t="s">
        <v>21</v>
      </c>
      <c r="E57" s="223" t="s">
        <v>152</v>
      </c>
      <c r="H57" s="370"/>
      <c r="I57" s="370"/>
      <c r="J57" s="370"/>
      <c r="K57" s="370"/>
      <c r="L57" s="370"/>
      <c r="M57" s="370"/>
      <c r="N57" s="370"/>
      <c r="O57" s="370"/>
      <c r="P57" s="370"/>
      <c r="Q57" s="370"/>
      <c r="R57" s="370"/>
      <c r="S57" s="370"/>
      <c r="T57" s="370"/>
    </row>
    <row r="58" spans="1:31" ht="19" customHeight="1" x14ac:dyDescent="0.35">
      <c r="C58" s="223" t="s">
        <v>154</v>
      </c>
      <c r="E58" s="223" t="s">
        <v>153</v>
      </c>
      <c r="T58" s="370"/>
    </row>
    <row r="59" spans="1:31" ht="19" customHeight="1" x14ac:dyDescent="0.35">
      <c r="T59" s="370"/>
    </row>
    <row r="60" spans="1:31" x14ac:dyDescent="0.35">
      <c r="T60" s="370"/>
    </row>
    <row r="61" spans="1:31" x14ac:dyDescent="0.35">
      <c r="T61" s="370"/>
    </row>
    <row r="62" spans="1:31" x14ac:dyDescent="0.35">
      <c r="T62" s="370"/>
    </row>
    <row r="63" spans="1:31" x14ac:dyDescent="0.35">
      <c r="T63" s="370"/>
    </row>
    <row r="64" spans="1:31" x14ac:dyDescent="0.35">
      <c r="T64" s="370"/>
    </row>
    <row r="65" spans="20:20" x14ac:dyDescent="0.35">
      <c r="T65" s="370"/>
    </row>
    <row r="66" spans="20:20" x14ac:dyDescent="0.35">
      <c r="T66" s="370"/>
    </row>
    <row r="67" spans="20:20" x14ac:dyDescent="0.35">
      <c r="T67" s="370"/>
    </row>
    <row r="68" spans="20:20" x14ac:dyDescent="0.35">
      <c r="T68" s="370"/>
    </row>
    <row r="69" spans="20:20" x14ac:dyDescent="0.35">
      <c r="T69" s="370"/>
    </row>
    <row r="70" spans="20:20" x14ac:dyDescent="0.35">
      <c r="T70" s="370"/>
    </row>
    <row r="71" spans="20:20" x14ac:dyDescent="0.35">
      <c r="T71" s="370"/>
    </row>
    <row r="72" spans="20:20" x14ac:dyDescent="0.35">
      <c r="T72" s="370"/>
    </row>
    <row r="73" spans="20:20" x14ac:dyDescent="0.35">
      <c r="T73" s="370"/>
    </row>
    <row r="74" spans="20:20" x14ac:dyDescent="0.35">
      <c r="T74" s="370"/>
    </row>
    <row r="75" spans="20:20" x14ac:dyDescent="0.35">
      <c r="T75" s="370"/>
    </row>
    <row r="76" spans="20:20" x14ac:dyDescent="0.35">
      <c r="T76" s="370"/>
    </row>
    <row r="77" spans="20:20" x14ac:dyDescent="0.35">
      <c r="T77" s="370"/>
    </row>
    <row r="78" spans="20:20" x14ac:dyDescent="0.35">
      <c r="T78" s="370"/>
    </row>
    <row r="79" spans="20:20" x14ac:dyDescent="0.35">
      <c r="T79" s="370"/>
    </row>
    <row r="80" spans="20:20" x14ac:dyDescent="0.35">
      <c r="T80" s="370"/>
    </row>
    <row r="81" spans="20:20" x14ac:dyDescent="0.35">
      <c r="T81" s="370"/>
    </row>
    <row r="82" spans="20:20" x14ac:dyDescent="0.35">
      <c r="T82" s="370"/>
    </row>
    <row r="83" spans="20:20" x14ac:dyDescent="0.35">
      <c r="T83" s="370"/>
    </row>
    <row r="84" spans="20:20" x14ac:dyDescent="0.35">
      <c r="T84" s="370"/>
    </row>
    <row r="85" spans="20:20" x14ac:dyDescent="0.35">
      <c r="T85" s="370"/>
    </row>
    <row r="86" spans="20:20" x14ac:dyDescent="0.35">
      <c r="T86" s="370"/>
    </row>
    <row r="87" spans="20:20" x14ac:dyDescent="0.35">
      <c r="T87" s="370"/>
    </row>
    <row r="88" spans="20:20" x14ac:dyDescent="0.35">
      <c r="T88" s="370"/>
    </row>
    <row r="89" spans="20:20" x14ac:dyDescent="0.35">
      <c r="T89" s="370"/>
    </row>
    <row r="90" spans="20:20" x14ac:dyDescent="0.35">
      <c r="T90" s="370"/>
    </row>
    <row r="91" spans="20:20" x14ac:dyDescent="0.35">
      <c r="T91" s="370"/>
    </row>
    <row r="92" spans="20:20" x14ac:dyDescent="0.35">
      <c r="T92" s="370"/>
    </row>
    <row r="93" spans="20:20" x14ac:dyDescent="0.35">
      <c r="T93" s="370"/>
    </row>
    <row r="94" spans="20:20" x14ac:dyDescent="0.35">
      <c r="T94" s="370"/>
    </row>
    <row r="95" spans="20:20" x14ac:dyDescent="0.35">
      <c r="T95" s="370"/>
    </row>
    <row r="96" spans="20:20" x14ac:dyDescent="0.35">
      <c r="T96" s="370"/>
    </row>
    <row r="97" spans="20:20" x14ac:dyDescent="0.35">
      <c r="T97" s="370"/>
    </row>
    <row r="98" spans="20:20" x14ac:dyDescent="0.35">
      <c r="T98" s="370"/>
    </row>
    <row r="99" spans="20:20" x14ac:dyDescent="0.35">
      <c r="T99" s="370"/>
    </row>
    <row r="100" spans="20:20" x14ac:dyDescent="0.35">
      <c r="T100" s="370"/>
    </row>
    <row r="101" spans="20:20" x14ac:dyDescent="0.35">
      <c r="T101" s="370"/>
    </row>
    <row r="102" spans="20:20" x14ac:dyDescent="0.35">
      <c r="T102" s="370"/>
    </row>
    <row r="103" spans="20:20" x14ac:dyDescent="0.35">
      <c r="T103" s="370"/>
    </row>
    <row r="104" spans="20:20" x14ac:dyDescent="0.35">
      <c r="T104" s="370"/>
    </row>
    <row r="105" spans="20:20" x14ac:dyDescent="0.35">
      <c r="T105" s="370"/>
    </row>
    <row r="106" spans="20:20" x14ac:dyDescent="0.35">
      <c r="T106" s="370"/>
    </row>
    <row r="107" spans="20:20" x14ac:dyDescent="0.35">
      <c r="T107" s="370"/>
    </row>
    <row r="108" spans="20:20" x14ac:dyDescent="0.35">
      <c r="T108" s="370"/>
    </row>
    <row r="109" spans="20:20" x14ac:dyDescent="0.35">
      <c r="T109" s="370"/>
    </row>
    <row r="110" spans="20:20" x14ac:dyDescent="0.35">
      <c r="T110" s="370"/>
    </row>
    <row r="111" spans="20:20" x14ac:dyDescent="0.35">
      <c r="T111" s="370"/>
    </row>
    <row r="112" spans="20:20" x14ac:dyDescent="0.35">
      <c r="T112" s="370"/>
    </row>
    <row r="113" spans="20:20" x14ac:dyDescent="0.35">
      <c r="T113" s="370"/>
    </row>
    <row r="114" spans="20:20" x14ac:dyDescent="0.35">
      <c r="T114" s="370"/>
    </row>
    <row r="115" spans="20:20" x14ac:dyDescent="0.35">
      <c r="T115" s="370"/>
    </row>
    <row r="116" spans="20:20" x14ac:dyDescent="0.35">
      <c r="T116" s="370"/>
    </row>
    <row r="117" spans="20:20" x14ac:dyDescent="0.35">
      <c r="T117" s="370"/>
    </row>
    <row r="118" spans="20:20" x14ac:dyDescent="0.35">
      <c r="T118" s="370"/>
    </row>
    <row r="119" spans="20:20" x14ac:dyDescent="0.35">
      <c r="T119" s="370"/>
    </row>
    <row r="120" spans="20:20" x14ac:dyDescent="0.35">
      <c r="T120" s="370"/>
    </row>
    <row r="121" spans="20:20" x14ac:dyDescent="0.35">
      <c r="T121" s="370"/>
    </row>
    <row r="122" spans="20:20" x14ac:dyDescent="0.35">
      <c r="T122" s="370"/>
    </row>
    <row r="123" spans="20:20" x14ac:dyDescent="0.35">
      <c r="T123" s="370"/>
    </row>
    <row r="124" spans="20:20" x14ac:dyDescent="0.35">
      <c r="T124" s="370"/>
    </row>
    <row r="125" spans="20:20" x14ac:dyDescent="0.35">
      <c r="T125" s="370"/>
    </row>
    <row r="126" spans="20:20" x14ac:dyDescent="0.35">
      <c r="T126" s="370"/>
    </row>
    <row r="127" spans="20:20" x14ac:dyDescent="0.35">
      <c r="T127" s="370"/>
    </row>
    <row r="128" spans="20:20" x14ac:dyDescent="0.35">
      <c r="T128" s="370"/>
    </row>
    <row r="129" spans="20:20" x14ac:dyDescent="0.35">
      <c r="T129" s="370"/>
    </row>
    <row r="130" spans="20:20" x14ac:dyDescent="0.35">
      <c r="T130" s="370"/>
    </row>
    <row r="131" spans="20:20" x14ac:dyDescent="0.35">
      <c r="T131" s="370"/>
    </row>
    <row r="132" spans="20:20" x14ac:dyDescent="0.35">
      <c r="T132" s="370"/>
    </row>
    <row r="133" spans="20:20" x14ac:dyDescent="0.35">
      <c r="T133" s="370"/>
    </row>
    <row r="134" spans="20:20" x14ac:dyDescent="0.35">
      <c r="T134" s="370"/>
    </row>
    <row r="135" spans="20:20" x14ac:dyDescent="0.35">
      <c r="T135" s="370"/>
    </row>
    <row r="136" spans="20:20" x14ac:dyDescent="0.35">
      <c r="T136" s="370"/>
    </row>
    <row r="137" spans="20:20" x14ac:dyDescent="0.35">
      <c r="T137" s="370"/>
    </row>
    <row r="138" spans="20:20" x14ac:dyDescent="0.35">
      <c r="T138" s="370"/>
    </row>
    <row r="139" spans="20:20" x14ac:dyDescent="0.35">
      <c r="T139" s="370"/>
    </row>
    <row r="140" spans="20:20" x14ac:dyDescent="0.35">
      <c r="T140" s="370"/>
    </row>
    <row r="141" spans="20:20" x14ac:dyDescent="0.35">
      <c r="T141" s="370"/>
    </row>
    <row r="142" spans="20:20" x14ac:dyDescent="0.35">
      <c r="T142" s="370"/>
    </row>
    <row r="143" spans="20:20" x14ac:dyDescent="0.35">
      <c r="T143" s="370"/>
    </row>
    <row r="144" spans="20:20" x14ac:dyDescent="0.35">
      <c r="T144" s="370"/>
    </row>
    <row r="145" spans="20:20" x14ac:dyDescent="0.35">
      <c r="T145" s="370"/>
    </row>
    <row r="146" spans="20:20" x14ac:dyDescent="0.35">
      <c r="T146" s="370"/>
    </row>
  </sheetData>
  <mergeCells count="14">
    <mergeCell ref="W3:W6"/>
    <mergeCell ref="Y3:Y6"/>
    <mergeCell ref="Z3:Z6"/>
    <mergeCell ref="U3:U6"/>
    <mergeCell ref="B3:C6"/>
    <mergeCell ref="E3:F3"/>
    <mergeCell ref="E4:E5"/>
    <mergeCell ref="F4:F5"/>
    <mergeCell ref="V3:V6"/>
    <mergeCell ref="AF3:AG5"/>
    <mergeCell ref="AH3:AH6"/>
    <mergeCell ref="AA3:AA6"/>
    <mergeCell ref="AC3:AC6"/>
    <mergeCell ref="AD3:AD6"/>
  </mergeCells>
  <phoneticPr fontId="3"/>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2B875-0786-44A8-9F5B-2485E50AF842}">
  <dimension ref="A2:F192"/>
  <sheetViews>
    <sheetView workbookViewId="0"/>
  </sheetViews>
  <sheetFormatPr defaultRowHeight="12" x14ac:dyDescent="0.2"/>
  <cols>
    <col min="1" max="1" width="8.7265625" style="633"/>
    <col min="2" max="2" width="20.26953125" style="633" customWidth="1"/>
    <col min="3" max="3" width="13.90625" style="633" customWidth="1"/>
    <col min="4" max="4" width="12.1796875" style="633" customWidth="1"/>
    <col min="5" max="5" width="3" style="631" customWidth="1"/>
    <col min="6" max="6" width="10" style="631" bestFit="1" customWidth="1"/>
    <col min="7" max="16384" width="8.7265625" style="631"/>
  </cols>
  <sheetData>
    <row r="2" spans="1:6" x14ac:dyDescent="0.2">
      <c r="C2" s="634" t="s">
        <v>1645</v>
      </c>
      <c r="D2" s="634" t="s">
        <v>1646</v>
      </c>
    </row>
    <row r="3" spans="1:6" ht="24" x14ac:dyDescent="0.2">
      <c r="C3" s="635" t="s">
        <v>1647</v>
      </c>
      <c r="D3" s="635" t="s">
        <v>1648</v>
      </c>
    </row>
    <row r="4" spans="1:6" x14ac:dyDescent="0.2">
      <c r="A4" s="636" t="s">
        <v>351</v>
      </c>
      <c r="B4" s="637" t="s">
        <v>352</v>
      </c>
      <c r="C4" s="638">
        <v>0</v>
      </c>
      <c r="D4" s="638">
        <v>0</v>
      </c>
      <c r="F4" s="632"/>
    </row>
    <row r="5" spans="1:6" x14ac:dyDescent="0.2">
      <c r="A5" s="636" t="s">
        <v>353</v>
      </c>
      <c r="B5" s="637" t="s">
        <v>354</v>
      </c>
      <c r="C5" s="638">
        <v>5345</v>
      </c>
      <c r="D5" s="638">
        <v>0</v>
      </c>
    </row>
    <row r="6" spans="1:6" x14ac:dyDescent="0.2">
      <c r="A6" s="636" t="s">
        <v>355</v>
      </c>
      <c r="B6" s="637" t="s">
        <v>356</v>
      </c>
      <c r="C6" s="638">
        <v>84183</v>
      </c>
      <c r="D6" s="638">
        <v>0</v>
      </c>
    </row>
    <row r="7" spans="1:6" x14ac:dyDescent="0.2">
      <c r="A7" s="636" t="s">
        <v>357</v>
      </c>
      <c r="B7" s="637" t="s">
        <v>358</v>
      </c>
      <c r="C7" s="638">
        <v>35670</v>
      </c>
      <c r="D7" s="638">
        <v>0</v>
      </c>
    </row>
    <row r="8" spans="1:6" x14ac:dyDescent="0.2">
      <c r="A8" s="636" t="s">
        <v>359</v>
      </c>
      <c r="B8" s="637" t="s">
        <v>360</v>
      </c>
      <c r="C8" s="638">
        <v>130</v>
      </c>
      <c r="D8" s="638">
        <v>0</v>
      </c>
    </row>
    <row r="9" spans="1:6" x14ac:dyDescent="0.2">
      <c r="A9" s="636" t="s">
        <v>361</v>
      </c>
      <c r="B9" s="637" t="s">
        <v>362</v>
      </c>
      <c r="C9" s="638">
        <v>16696</v>
      </c>
      <c r="D9" s="638">
        <v>0</v>
      </c>
    </row>
    <row r="10" spans="1:6" x14ac:dyDescent="0.2">
      <c r="A10" s="636" t="s">
        <v>363</v>
      </c>
      <c r="B10" s="637" t="s">
        <v>364</v>
      </c>
      <c r="C10" s="638">
        <v>13984</v>
      </c>
      <c r="D10" s="638">
        <v>0</v>
      </c>
      <c r="F10" s="632"/>
    </row>
    <row r="11" spans="1:6" x14ac:dyDescent="0.2">
      <c r="A11" s="636" t="s">
        <v>365</v>
      </c>
      <c r="B11" s="637" t="s">
        <v>366</v>
      </c>
      <c r="C11" s="638">
        <v>28949</v>
      </c>
      <c r="D11" s="638">
        <v>0</v>
      </c>
    </row>
    <row r="12" spans="1:6" x14ac:dyDescent="0.2">
      <c r="A12" s="636" t="s">
        <v>367</v>
      </c>
      <c r="B12" s="637" t="s">
        <v>368</v>
      </c>
      <c r="C12" s="638">
        <v>0</v>
      </c>
      <c r="D12" s="638">
        <v>0</v>
      </c>
    </row>
    <row r="13" spans="1:6" x14ac:dyDescent="0.2">
      <c r="A13" s="636" t="s">
        <v>369</v>
      </c>
      <c r="B13" s="637" t="s">
        <v>370</v>
      </c>
      <c r="C13" s="638">
        <v>0</v>
      </c>
      <c r="D13" s="638">
        <v>0</v>
      </c>
      <c r="F13" s="632"/>
    </row>
    <row r="14" spans="1:6" x14ac:dyDescent="0.2">
      <c r="A14" s="636" t="s">
        <v>371</v>
      </c>
      <c r="B14" s="637" t="s">
        <v>372</v>
      </c>
      <c r="C14" s="638">
        <v>10327</v>
      </c>
      <c r="D14" s="638">
        <v>0</v>
      </c>
    </row>
    <row r="15" spans="1:6" x14ac:dyDescent="0.2">
      <c r="A15" s="636" t="s">
        <v>373</v>
      </c>
      <c r="B15" s="637" t="s">
        <v>374</v>
      </c>
      <c r="C15" s="638">
        <v>16686</v>
      </c>
      <c r="D15" s="638">
        <v>0</v>
      </c>
    </row>
    <row r="16" spans="1:6" x14ac:dyDescent="0.2">
      <c r="A16" s="636" t="s">
        <v>375</v>
      </c>
      <c r="B16" s="637" t="s">
        <v>376</v>
      </c>
      <c r="C16" s="638">
        <v>764</v>
      </c>
      <c r="D16" s="638">
        <v>0</v>
      </c>
    </row>
    <row r="17" spans="1:4" x14ac:dyDescent="0.2">
      <c r="A17" s="636" t="s">
        <v>377</v>
      </c>
      <c r="B17" s="637" t="s">
        <v>378</v>
      </c>
      <c r="C17" s="638">
        <v>1</v>
      </c>
      <c r="D17" s="638">
        <v>0</v>
      </c>
    </row>
    <row r="18" spans="1:4" x14ac:dyDescent="0.2">
      <c r="A18" s="636" t="s">
        <v>379</v>
      </c>
      <c r="B18" s="637" t="s">
        <v>380</v>
      </c>
      <c r="C18" s="638">
        <v>1</v>
      </c>
      <c r="D18" s="638">
        <v>0</v>
      </c>
    </row>
    <row r="19" spans="1:4" x14ac:dyDescent="0.2">
      <c r="A19" s="636" t="s">
        <v>381</v>
      </c>
      <c r="B19" s="637" t="s">
        <v>382</v>
      </c>
      <c r="C19" s="638">
        <v>-376</v>
      </c>
      <c r="D19" s="638">
        <v>0</v>
      </c>
    </row>
    <row r="20" spans="1:4" x14ac:dyDescent="0.2">
      <c r="A20" s="636" t="s">
        <v>383</v>
      </c>
      <c r="B20" s="637" t="s">
        <v>384</v>
      </c>
      <c r="C20" s="638">
        <v>238285</v>
      </c>
      <c r="D20" s="638">
        <v>0</v>
      </c>
    </row>
    <row r="21" spans="1:4" x14ac:dyDescent="0.2">
      <c r="A21" s="636" t="s">
        <v>385</v>
      </c>
      <c r="B21" s="637" t="s">
        <v>386</v>
      </c>
      <c r="C21" s="638">
        <v>169294</v>
      </c>
      <c r="D21" s="638">
        <v>0</v>
      </c>
    </row>
    <row r="22" spans="1:4" x14ac:dyDescent="0.2">
      <c r="A22" s="636" t="s">
        <v>387</v>
      </c>
      <c r="B22" s="637" t="s">
        <v>388</v>
      </c>
      <c r="C22" s="638">
        <v>75513</v>
      </c>
      <c r="D22" s="638">
        <v>0</v>
      </c>
    </row>
    <row r="23" spans="1:4" x14ac:dyDescent="0.2">
      <c r="A23" s="636" t="s">
        <v>389</v>
      </c>
      <c r="B23" s="637" t="s">
        <v>390</v>
      </c>
      <c r="C23" s="638">
        <v>330918</v>
      </c>
      <c r="D23" s="638">
        <v>0</v>
      </c>
    </row>
    <row r="24" spans="1:4" x14ac:dyDescent="0.2">
      <c r="A24" s="636" t="s">
        <v>391</v>
      </c>
      <c r="B24" s="637" t="s">
        <v>392</v>
      </c>
      <c r="C24" s="638">
        <v>48883</v>
      </c>
      <c r="D24" s="638">
        <v>0</v>
      </c>
    </row>
    <row r="25" spans="1:4" x14ac:dyDescent="0.2">
      <c r="A25" s="636" t="s">
        <v>393</v>
      </c>
      <c r="B25" s="637" t="s">
        <v>394</v>
      </c>
      <c r="C25" s="638">
        <v>65991</v>
      </c>
      <c r="D25" s="638">
        <v>0</v>
      </c>
    </row>
    <row r="26" spans="1:4" x14ac:dyDescent="0.2">
      <c r="A26" s="636" t="s">
        <v>395</v>
      </c>
      <c r="B26" s="637" t="s">
        <v>396</v>
      </c>
      <c r="C26" s="638">
        <v>230624</v>
      </c>
      <c r="D26" s="638">
        <v>0</v>
      </c>
    </row>
    <row r="27" spans="1:4" x14ac:dyDescent="0.2">
      <c r="A27" s="636" t="s">
        <v>397</v>
      </c>
      <c r="B27" s="637" t="s">
        <v>398</v>
      </c>
      <c r="C27" s="638">
        <v>83494</v>
      </c>
      <c r="D27" s="638">
        <v>0</v>
      </c>
    </row>
    <row r="28" spans="1:4" x14ac:dyDescent="0.2">
      <c r="A28" s="636" t="s">
        <v>399</v>
      </c>
      <c r="B28" s="637" t="s">
        <v>400</v>
      </c>
      <c r="C28" s="638">
        <v>153327</v>
      </c>
      <c r="D28" s="638">
        <v>0</v>
      </c>
    </row>
    <row r="29" spans="1:4" x14ac:dyDescent="0.2">
      <c r="A29" s="636" t="s">
        <v>401</v>
      </c>
      <c r="B29" s="637" t="s">
        <v>402</v>
      </c>
      <c r="C29" s="638">
        <v>12422</v>
      </c>
      <c r="D29" s="638">
        <v>0</v>
      </c>
    </row>
    <row r="30" spans="1:4" x14ac:dyDescent="0.2">
      <c r="A30" s="636" t="s">
        <v>403</v>
      </c>
      <c r="B30" s="637" t="s">
        <v>404</v>
      </c>
      <c r="C30" s="638">
        <v>173450</v>
      </c>
      <c r="D30" s="638">
        <v>0</v>
      </c>
    </row>
    <row r="31" spans="1:4" x14ac:dyDescent="0.2">
      <c r="A31" s="636" t="s">
        <v>405</v>
      </c>
      <c r="B31" s="637" t="s">
        <v>1649</v>
      </c>
      <c r="C31" s="638">
        <v>345</v>
      </c>
      <c r="D31" s="638">
        <v>0</v>
      </c>
    </row>
    <row r="32" spans="1:4" x14ac:dyDescent="0.2">
      <c r="A32" s="636" t="s">
        <v>407</v>
      </c>
      <c r="B32" s="637" t="s">
        <v>408</v>
      </c>
      <c r="C32" s="638">
        <v>1043</v>
      </c>
      <c r="D32" s="638">
        <v>0</v>
      </c>
    </row>
    <row r="33" spans="1:4" x14ac:dyDescent="0.2">
      <c r="A33" s="636" t="s">
        <v>409</v>
      </c>
      <c r="B33" s="637" t="s">
        <v>410</v>
      </c>
      <c r="C33" s="638">
        <v>36</v>
      </c>
      <c r="D33" s="638">
        <v>0</v>
      </c>
    </row>
    <row r="34" spans="1:4" x14ac:dyDescent="0.2">
      <c r="A34" s="636" t="s">
        <v>411</v>
      </c>
      <c r="B34" s="637" t="s">
        <v>412</v>
      </c>
      <c r="C34" s="638">
        <v>0</v>
      </c>
      <c r="D34" s="638">
        <v>0</v>
      </c>
    </row>
    <row r="35" spans="1:4" x14ac:dyDescent="0.2">
      <c r="A35" s="636" t="s">
        <v>413</v>
      </c>
      <c r="B35" s="637" t="s">
        <v>414</v>
      </c>
      <c r="C35" s="638">
        <v>2939</v>
      </c>
      <c r="D35" s="638">
        <v>0</v>
      </c>
    </row>
    <row r="36" spans="1:4" x14ac:dyDescent="0.2">
      <c r="A36" s="636" t="s">
        <v>415</v>
      </c>
      <c r="B36" s="637" t="s">
        <v>416</v>
      </c>
      <c r="C36" s="638">
        <v>187881</v>
      </c>
      <c r="D36" s="638">
        <v>0</v>
      </c>
    </row>
    <row r="37" spans="1:4" x14ac:dyDescent="0.2">
      <c r="A37" s="636" t="s">
        <v>417</v>
      </c>
      <c r="B37" s="637" t="s">
        <v>418</v>
      </c>
      <c r="C37" s="638">
        <v>33797</v>
      </c>
      <c r="D37" s="638">
        <v>0</v>
      </c>
    </row>
    <row r="38" spans="1:4" x14ac:dyDescent="0.2">
      <c r="A38" s="636" t="s">
        <v>419</v>
      </c>
      <c r="B38" s="637" t="s">
        <v>420</v>
      </c>
      <c r="C38" s="638">
        <v>36156</v>
      </c>
      <c r="D38" s="638">
        <v>0</v>
      </c>
    </row>
    <row r="39" spans="1:4" x14ac:dyDescent="0.2">
      <c r="A39" s="636" t="s">
        <v>421</v>
      </c>
      <c r="B39" s="637" t="s">
        <v>422</v>
      </c>
      <c r="C39" s="638">
        <v>4</v>
      </c>
      <c r="D39" s="638">
        <v>0</v>
      </c>
    </row>
    <row r="40" spans="1:4" x14ac:dyDescent="0.2">
      <c r="A40" s="636" t="s">
        <v>423</v>
      </c>
      <c r="B40" s="637" t="s">
        <v>424</v>
      </c>
      <c r="C40" s="638">
        <v>2534</v>
      </c>
      <c r="D40" s="638">
        <v>0</v>
      </c>
    </row>
    <row r="41" spans="1:4" x14ac:dyDescent="0.2">
      <c r="A41" s="636" t="s">
        <v>425</v>
      </c>
      <c r="B41" s="637" t="s">
        <v>426</v>
      </c>
      <c r="C41" s="638">
        <v>7234</v>
      </c>
      <c r="D41" s="638">
        <v>0</v>
      </c>
    </row>
    <row r="42" spans="1:4" x14ac:dyDescent="0.2">
      <c r="A42" s="636" t="s">
        <v>427</v>
      </c>
      <c r="B42" s="637" t="s">
        <v>428</v>
      </c>
      <c r="C42" s="638">
        <v>-8482</v>
      </c>
      <c r="D42" s="638">
        <v>0</v>
      </c>
    </row>
    <row r="43" spans="1:4" x14ac:dyDescent="0.2">
      <c r="A43" s="636" t="s">
        <v>429</v>
      </c>
      <c r="B43" s="637" t="s">
        <v>430</v>
      </c>
      <c r="C43" s="638">
        <v>2120</v>
      </c>
      <c r="D43" s="638">
        <v>0</v>
      </c>
    </row>
    <row r="44" spans="1:4" x14ac:dyDescent="0.2">
      <c r="A44" s="636">
        <v>1633</v>
      </c>
      <c r="B44" s="637" t="s">
        <v>1650</v>
      </c>
      <c r="C44" s="638">
        <v>49</v>
      </c>
      <c r="D44" s="638">
        <v>0</v>
      </c>
    </row>
    <row r="45" spans="1:4" x14ac:dyDescent="0.2">
      <c r="A45" s="636" t="s">
        <v>432</v>
      </c>
      <c r="B45" s="637" t="s">
        <v>433</v>
      </c>
      <c r="C45" s="638">
        <v>835</v>
      </c>
      <c r="D45" s="638">
        <v>0</v>
      </c>
    </row>
    <row r="46" spans="1:4" x14ac:dyDescent="0.2">
      <c r="A46" s="636" t="s">
        <v>434</v>
      </c>
      <c r="B46" s="637" t="s">
        <v>435</v>
      </c>
      <c r="C46" s="638">
        <v>15453</v>
      </c>
      <c r="D46" s="638">
        <v>0</v>
      </c>
    </row>
    <row r="47" spans="1:4" x14ac:dyDescent="0.2">
      <c r="A47" s="636" t="s">
        <v>436</v>
      </c>
      <c r="B47" s="637" t="s">
        <v>437</v>
      </c>
      <c r="C47" s="638">
        <v>2625</v>
      </c>
      <c r="D47" s="638">
        <v>0</v>
      </c>
    </row>
    <row r="48" spans="1:4" x14ac:dyDescent="0.2">
      <c r="A48" s="636" t="s">
        <v>438</v>
      </c>
      <c r="B48" s="637" t="s">
        <v>439</v>
      </c>
      <c r="C48" s="638">
        <v>483</v>
      </c>
      <c r="D48" s="638">
        <v>0</v>
      </c>
    </row>
    <row r="49" spans="1:4" x14ac:dyDescent="0.2">
      <c r="A49" s="636" t="s">
        <v>440</v>
      </c>
      <c r="B49" s="637" t="s">
        <v>441</v>
      </c>
      <c r="C49" s="638">
        <v>0</v>
      </c>
      <c r="D49" s="638">
        <v>0</v>
      </c>
    </row>
    <row r="50" spans="1:4" x14ac:dyDescent="0.2">
      <c r="A50" s="636" t="s">
        <v>442</v>
      </c>
      <c r="B50" s="637" t="s">
        <v>443</v>
      </c>
      <c r="C50" s="638">
        <v>539</v>
      </c>
      <c r="D50" s="638">
        <v>0</v>
      </c>
    </row>
    <row r="51" spans="1:4" x14ac:dyDescent="0.2">
      <c r="A51" s="636" t="s">
        <v>444</v>
      </c>
      <c r="B51" s="637" t="s">
        <v>445</v>
      </c>
      <c r="C51" s="638">
        <v>0</v>
      </c>
      <c r="D51" s="638">
        <v>0</v>
      </c>
    </row>
    <row r="52" spans="1:4" x14ac:dyDescent="0.2">
      <c r="A52" s="636" t="s">
        <v>446</v>
      </c>
      <c r="B52" s="637" t="s">
        <v>447</v>
      </c>
      <c r="C52" s="638">
        <v>9</v>
      </c>
      <c r="D52" s="638">
        <v>0</v>
      </c>
    </row>
    <row r="53" spans="1:4" x14ac:dyDescent="0.2">
      <c r="A53" s="636" t="s">
        <v>448</v>
      </c>
      <c r="B53" s="637" t="s">
        <v>449</v>
      </c>
      <c r="C53" s="638">
        <v>0</v>
      </c>
      <c r="D53" s="638">
        <v>0</v>
      </c>
    </row>
    <row r="54" spans="1:4" x14ac:dyDescent="0.2">
      <c r="A54" s="636" t="s">
        <v>450</v>
      </c>
      <c r="B54" s="637" t="s">
        <v>451</v>
      </c>
      <c r="C54" s="638">
        <v>0</v>
      </c>
      <c r="D54" s="638">
        <v>0</v>
      </c>
    </row>
    <row r="55" spans="1:4" x14ac:dyDescent="0.2">
      <c r="A55" s="636" t="s">
        <v>452</v>
      </c>
      <c r="B55" s="637" t="s">
        <v>453</v>
      </c>
      <c r="C55" s="638">
        <v>0</v>
      </c>
      <c r="D55" s="638">
        <v>0</v>
      </c>
    </row>
    <row r="56" spans="1:4" x14ac:dyDescent="0.2">
      <c r="A56" s="636" t="s">
        <v>454</v>
      </c>
      <c r="B56" s="637" t="s">
        <v>455</v>
      </c>
      <c r="C56" s="638">
        <v>0</v>
      </c>
      <c r="D56" s="638">
        <v>0</v>
      </c>
    </row>
    <row r="57" spans="1:4" x14ac:dyDescent="0.2">
      <c r="A57" s="636" t="s">
        <v>456</v>
      </c>
      <c r="B57" s="637" t="s">
        <v>457</v>
      </c>
      <c r="C57" s="638">
        <v>33008</v>
      </c>
      <c r="D57" s="638">
        <v>0</v>
      </c>
    </row>
    <row r="58" spans="1:4" x14ac:dyDescent="0.2">
      <c r="A58" s="636" t="s">
        <v>458</v>
      </c>
      <c r="B58" s="637" t="s">
        <v>459</v>
      </c>
      <c r="C58" s="638">
        <v>16907</v>
      </c>
      <c r="D58" s="638">
        <v>0</v>
      </c>
    </row>
    <row r="59" spans="1:4" x14ac:dyDescent="0.2">
      <c r="A59" s="636" t="s">
        <v>460</v>
      </c>
      <c r="B59" s="637" t="s">
        <v>461</v>
      </c>
      <c r="C59" s="638">
        <v>87938</v>
      </c>
      <c r="D59" s="638">
        <v>0</v>
      </c>
    </row>
    <row r="60" spans="1:4" x14ac:dyDescent="0.2">
      <c r="A60" s="636" t="s">
        <v>462</v>
      </c>
      <c r="B60" s="637" t="s">
        <v>463</v>
      </c>
      <c r="C60" s="638">
        <v>283</v>
      </c>
      <c r="D60" s="638">
        <v>0</v>
      </c>
    </row>
    <row r="61" spans="1:4" x14ac:dyDescent="0.2">
      <c r="A61" s="636" t="s">
        <v>464</v>
      </c>
      <c r="B61" s="637" t="s">
        <v>465</v>
      </c>
      <c r="C61" s="638">
        <v>2189</v>
      </c>
      <c r="D61" s="638">
        <v>0</v>
      </c>
    </row>
    <row r="62" spans="1:4" x14ac:dyDescent="0.2">
      <c r="A62" s="636" t="s">
        <v>466</v>
      </c>
      <c r="B62" s="637" t="s">
        <v>467</v>
      </c>
      <c r="C62" s="638">
        <v>10449</v>
      </c>
      <c r="D62" s="638">
        <v>0</v>
      </c>
    </row>
    <row r="63" spans="1:4" x14ac:dyDescent="0.2">
      <c r="A63" s="636" t="s">
        <v>468</v>
      </c>
      <c r="B63" s="637" t="s">
        <v>469</v>
      </c>
      <c r="C63" s="638">
        <v>385601</v>
      </c>
      <c r="D63" s="638">
        <v>0</v>
      </c>
    </row>
    <row r="64" spans="1:4" x14ac:dyDescent="0.2">
      <c r="A64" s="636" t="s">
        <v>470</v>
      </c>
      <c r="B64" s="637" t="s">
        <v>471</v>
      </c>
      <c r="C64" s="638">
        <v>-94</v>
      </c>
      <c r="D64" s="638">
        <v>0</v>
      </c>
    </row>
    <row r="65" spans="1:4" x14ac:dyDescent="0.2">
      <c r="A65" s="636" t="s">
        <v>472</v>
      </c>
      <c r="B65" s="637" t="s">
        <v>232</v>
      </c>
      <c r="C65" s="638">
        <v>23264</v>
      </c>
      <c r="D65" s="638">
        <v>0</v>
      </c>
    </row>
    <row r="66" spans="1:4" x14ac:dyDescent="0.2">
      <c r="A66" s="636" t="s">
        <v>473</v>
      </c>
      <c r="B66" s="637" t="s">
        <v>474</v>
      </c>
      <c r="C66" s="638">
        <v>394</v>
      </c>
      <c r="D66" s="638">
        <v>0</v>
      </c>
    </row>
    <row r="67" spans="1:4" x14ac:dyDescent="0.2">
      <c r="A67" s="636" t="s">
        <v>475</v>
      </c>
      <c r="B67" s="637" t="s">
        <v>476</v>
      </c>
      <c r="C67" s="638">
        <v>31687</v>
      </c>
      <c r="D67" s="638">
        <v>0</v>
      </c>
    </row>
    <row r="68" spans="1:4" x14ac:dyDescent="0.2">
      <c r="A68" s="636" t="s">
        <v>477</v>
      </c>
      <c r="B68" s="637" t="s">
        <v>478</v>
      </c>
      <c r="C68" s="638">
        <v>16441</v>
      </c>
      <c r="D68" s="638">
        <v>0</v>
      </c>
    </row>
    <row r="69" spans="1:4" x14ac:dyDescent="0.2">
      <c r="A69" s="636" t="s">
        <v>479</v>
      </c>
      <c r="B69" s="637" t="s">
        <v>480</v>
      </c>
      <c r="C69" s="638">
        <v>49205</v>
      </c>
      <c r="D69" s="638">
        <v>0</v>
      </c>
    </row>
    <row r="70" spans="1:4" x14ac:dyDescent="0.2">
      <c r="A70" s="636" t="s">
        <v>481</v>
      </c>
      <c r="B70" s="637" t="s">
        <v>482</v>
      </c>
      <c r="C70" s="638">
        <v>1070</v>
      </c>
      <c r="D70" s="638">
        <v>0</v>
      </c>
    </row>
    <row r="71" spans="1:4" x14ac:dyDescent="0.2">
      <c r="A71" s="636" t="s">
        <v>483</v>
      </c>
      <c r="B71" s="637" t="s">
        <v>484</v>
      </c>
      <c r="C71" s="638">
        <v>99</v>
      </c>
      <c r="D71" s="638">
        <v>0</v>
      </c>
    </row>
    <row r="72" spans="1:4" x14ac:dyDescent="0.2">
      <c r="A72" s="636" t="s">
        <v>485</v>
      </c>
      <c r="B72" s="637" t="s">
        <v>236</v>
      </c>
      <c r="C72" s="638">
        <v>1377</v>
      </c>
      <c r="D72" s="638">
        <v>0</v>
      </c>
    </row>
    <row r="73" spans="1:4" x14ac:dyDescent="0.2">
      <c r="A73" s="636" t="s">
        <v>486</v>
      </c>
      <c r="B73" s="637" t="s">
        <v>487</v>
      </c>
      <c r="C73" s="638">
        <v>12</v>
      </c>
      <c r="D73" s="638">
        <v>0</v>
      </c>
    </row>
    <row r="74" spans="1:4" x14ac:dyDescent="0.2">
      <c r="A74" s="636" t="s">
        <v>488</v>
      </c>
      <c r="B74" s="637" t="s">
        <v>237</v>
      </c>
      <c r="C74" s="638">
        <v>4832</v>
      </c>
      <c r="D74" s="638">
        <v>0</v>
      </c>
    </row>
    <row r="75" spans="1:4" x14ac:dyDescent="0.2">
      <c r="A75" s="636" t="s">
        <v>489</v>
      </c>
      <c r="B75" s="637" t="s">
        <v>490</v>
      </c>
      <c r="C75" s="638">
        <v>0</v>
      </c>
      <c r="D75" s="638">
        <v>0</v>
      </c>
    </row>
    <row r="76" spans="1:4" x14ac:dyDescent="0.2">
      <c r="A76" s="636">
        <v>2612</v>
      </c>
      <c r="B76" s="637" t="s">
        <v>491</v>
      </c>
      <c r="C76" s="638">
        <v>-2116</v>
      </c>
      <c r="D76" s="638">
        <v>0</v>
      </c>
    </row>
    <row r="77" spans="1:4" x14ac:dyDescent="0.2">
      <c r="A77" s="636" t="s">
        <v>492</v>
      </c>
      <c r="B77" s="637" t="s">
        <v>493</v>
      </c>
      <c r="C77" s="638">
        <v>0</v>
      </c>
      <c r="D77" s="638">
        <v>0</v>
      </c>
    </row>
    <row r="78" spans="1:4" x14ac:dyDescent="0.2">
      <c r="A78" s="636" t="s">
        <v>494</v>
      </c>
      <c r="B78" s="637" t="s">
        <v>495</v>
      </c>
      <c r="C78" s="638">
        <v>0</v>
      </c>
      <c r="D78" s="638">
        <v>0</v>
      </c>
    </row>
    <row r="79" spans="1:4" x14ac:dyDescent="0.2">
      <c r="A79" s="636" t="s">
        <v>496</v>
      </c>
      <c r="B79" s="637" t="s">
        <v>497</v>
      </c>
      <c r="C79" s="638">
        <v>0</v>
      </c>
      <c r="D79" s="638">
        <v>0</v>
      </c>
    </row>
    <row r="80" spans="1:4" x14ac:dyDescent="0.2">
      <c r="A80" s="636" t="s">
        <v>498</v>
      </c>
      <c r="B80" s="637" t="s">
        <v>499</v>
      </c>
      <c r="C80" s="638">
        <v>2</v>
      </c>
      <c r="D80" s="638">
        <v>0</v>
      </c>
    </row>
    <row r="81" spans="1:4" x14ac:dyDescent="0.2">
      <c r="A81" s="636" t="s">
        <v>500</v>
      </c>
      <c r="B81" s="637" t="s">
        <v>501</v>
      </c>
      <c r="C81" s="638">
        <v>0</v>
      </c>
      <c r="D81" s="638">
        <v>0</v>
      </c>
    </row>
    <row r="82" spans="1:4" x14ac:dyDescent="0.2">
      <c r="A82" s="636" t="s">
        <v>502</v>
      </c>
      <c r="B82" s="637" t="s">
        <v>503</v>
      </c>
      <c r="C82" s="638">
        <v>10286</v>
      </c>
      <c r="D82" s="638">
        <v>0</v>
      </c>
    </row>
    <row r="83" spans="1:4" x14ac:dyDescent="0.2">
      <c r="A83" s="636">
        <v>2712</v>
      </c>
      <c r="B83" s="637" t="s">
        <v>504</v>
      </c>
      <c r="C83" s="638">
        <v>-407</v>
      </c>
      <c r="D83" s="638">
        <v>0</v>
      </c>
    </row>
    <row r="84" spans="1:4" x14ac:dyDescent="0.2">
      <c r="A84" s="636" t="s">
        <v>505</v>
      </c>
      <c r="B84" s="637" t="s">
        <v>506</v>
      </c>
      <c r="C84" s="638">
        <v>0</v>
      </c>
      <c r="D84" s="638">
        <v>0</v>
      </c>
    </row>
    <row r="85" spans="1:4" x14ac:dyDescent="0.2">
      <c r="A85" s="636" t="s">
        <v>507</v>
      </c>
      <c r="B85" s="637" t="s">
        <v>508</v>
      </c>
      <c r="C85" s="638">
        <v>389</v>
      </c>
      <c r="D85" s="638">
        <v>0</v>
      </c>
    </row>
    <row r="86" spans="1:4" x14ac:dyDescent="0.2">
      <c r="A86" s="636" t="s">
        <v>509</v>
      </c>
      <c r="B86" s="637" t="s">
        <v>510</v>
      </c>
      <c r="C86" s="638">
        <v>0</v>
      </c>
      <c r="D86" s="638">
        <v>0</v>
      </c>
    </row>
    <row r="87" spans="1:4" x14ac:dyDescent="0.2">
      <c r="A87" s="636" t="s">
        <v>511</v>
      </c>
      <c r="B87" s="637" t="s">
        <v>512</v>
      </c>
      <c r="C87" s="638">
        <v>2033</v>
      </c>
      <c r="D87" s="638">
        <v>0</v>
      </c>
    </row>
    <row r="88" spans="1:4" x14ac:dyDescent="0.2">
      <c r="A88" s="636" t="s">
        <v>513</v>
      </c>
      <c r="B88" s="637" t="s">
        <v>514</v>
      </c>
      <c r="C88" s="638">
        <v>3900</v>
      </c>
      <c r="D88" s="638">
        <v>0</v>
      </c>
    </row>
    <row r="89" spans="1:4" x14ac:dyDescent="0.2">
      <c r="A89" s="636" t="s">
        <v>515</v>
      </c>
      <c r="B89" s="637" t="s">
        <v>516</v>
      </c>
      <c r="C89" s="638">
        <v>12531</v>
      </c>
      <c r="D89" s="638">
        <v>0</v>
      </c>
    </row>
    <row r="90" spans="1:4" x14ac:dyDescent="0.2">
      <c r="A90" s="636" t="s">
        <v>517</v>
      </c>
      <c r="B90" s="637" t="s">
        <v>518</v>
      </c>
      <c r="C90" s="638">
        <v>0</v>
      </c>
      <c r="D90" s="638">
        <v>0</v>
      </c>
    </row>
    <row r="91" spans="1:4" x14ac:dyDescent="0.2">
      <c r="A91" s="636" t="s">
        <v>519</v>
      </c>
      <c r="B91" s="637" t="s">
        <v>520</v>
      </c>
      <c r="C91" s="638">
        <v>771</v>
      </c>
      <c r="D91" s="638">
        <v>0</v>
      </c>
    </row>
    <row r="92" spans="1:4" x14ac:dyDescent="0.2">
      <c r="A92" s="636" t="s">
        <v>521</v>
      </c>
      <c r="B92" s="637" t="s">
        <v>522</v>
      </c>
      <c r="C92" s="638">
        <v>0</v>
      </c>
      <c r="D92" s="638">
        <v>0</v>
      </c>
    </row>
    <row r="93" spans="1:4" x14ac:dyDescent="0.2">
      <c r="A93" s="636" t="s">
        <v>523</v>
      </c>
      <c r="B93" s="637" t="s">
        <v>524</v>
      </c>
      <c r="C93" s="638">
        <v>0</v>
      </c>
      <c r="D93" s="638">
        <v>0</v>
      </c>
    </row>
    <row r="94" spans="1:4" x14ac:dyDescent="0.2">
      <c r="A94" s="636" t="s">
        <v>525</v>
      </c>
      <c r="B94" s="637" t="s">
        <v>526</v>
      </c>
      <c r="C94" s="638">
        <v>41</v>
      </c>
      <c r="D94" s="638">
        <v>0</v>
      </c>
    </row>
    <row r="95" spans="1:4" x14ac:dyDescent="0.2">
      <c r="A95" s="636" t="s">
        <v>527</v>
      </c>
      <c r="B95" s="637" t="s">
        <v>528</v>
      </c>
      <c r="C95" s="638">
        <v>0</v>
      </c>
      <c r="D95" s="638">
        <v>0</v>
      </c>
    </row>
    <row r="96" spans="1:4" x14ac:dyDescent="0.2">
      <c r="A96" s="636" t="s">
        <v>529</v>
      </c>
      <c r="B96" s="637" t="s">
        <v>530</v>
      </c>
      <c r="C96" s="638">
        <v>0</v>
      </c>
      <c r="D96" s="638">
        <v>0</v>
      </c>
    </row>
    <row r="97" spans="1:4" x14ac:dyDescent="0.2">
      <c r="A97" s="636" t="s">
        <v>531</v>
      </c>
      <c r="B97" s="637" t="s">
        <v>532</v>
      </c>
      <c r="C97" s="638">
        <v>417</v>
      </c>
      <c r="D97" s="638">
        <v>0</v>
      </c>
    </row>
    <row r="98" spans="1:4" x14ac:dyDescent="0.2">
      <c r="A98" s="636" t="s">
        <v>533</v>
      </c>
      <c r="B98" s="637" t="s">
        <v>534</v>
      </c>
      <c r="C98" s="638">
        <v>0</v>
      </c>
      <c r="D98" s="638">
        <v>0</v>
      </c>
    </row>
    <row r="99" spans="1:4" x14ac:dyDescent="0.2">
      <c r="A99" s="636" t="s">
        <v>535</v>
      </c>
      <c r="B99" s="637" t="s">
        <v>536</v>
      </c>
      <c r="C99" s="638">
        <v>0</v>
      </c>
      <c r="D99" s="638">
        <v>0</v>
      </c>
    </row>
    <row r="100" spans="1:4" x14ac:dyDescent="0.2">
      <c r="A100" s="636" t="s">
        <v>537</v>
      </c>
      <c r="B100" s="637" t="s">
        <v>538</v>
      </c>
      <c r="C100" s="638">
        <v>44</v>
      </c>
      <c r="D100" s="638">
        <v>0</v>
      </c>
    </row>
    <row r="101" spans="1:4" x14ac:dyDescent="0.2">
      <c r="A101" s="636" t="s">
        <v>539</v>
      </c>
      <c r="B101" s="637" t="s">
        <v>540</v>
      </c>
      <c r="C101" s="638">
        <v>0</v>
      </c>
      <c r="D101" s="638">
        <v>0</v>
      </c>
    </row>
    <row r="102" spans="1:4" x14ac:dyDescent="0.2">
      <c r="A102" s="636" t="s">
        <v>541</v>
      </c>
      <c r="B102" s="637" t="s">
        <v>542</v>
      </c>
      <c r="C102" s="638">
        <v>0</v>
      </c>
      <c r="D102" s="638">
        <v>0</v>
      </c>
    </row>
    <row r="103" spans="1:4" x14ac:dyDescent="0.2">
      <c r="A103" s="636" t="s">
        <v>543</v>
      </c>
      <c r="B103" s="637" t="s">
        <v>544</v>
      </c>
      <c r="C103" s="638">
        <v>973</v>
      </c>
      <c r="D103" s="638">
        <v>0</v>
      </c>
    </row>
    <row r="104" spans="1:4" x14ac:dyDescent="0.2">
      <c r="A104" s="636" t="s">
        <v>545</v>
      </c>
      <c r="B104" s="637" t="s">
        <v>546</v>
      </c>
      <c r="C104" s="638">
        <v>0</v>
      </c>
      <c r="D104" s="638">
        <v>0</v>
      </c>
    </row>
    <row r="105" spans="1:4" x14ac:dyDescent="0.2">
      <c r="A105" s="636" t="s">
        <v>547</v>
      </c>
      <c r="B105" s="637" t="s">
        <v>548</v>
      </c>
      <c r="C105" s="638">
        <v>3129</v>
      </c>
      <c r="D105" s="638">
        <v>0</v>
      </c>
    </row>
    <row r="106" spans="1:4" x14ac:dyDescent="0.2">
      <c r="A106" s="636" t="s">
        <v>549</v>
      </c>
      <c r="B106" s="637" t="s">
        <v>550</v>
      </c>
      <c r="C106" s="638">
        <v>2</v>
      </c>
      <c r="D106" s="638">
        <v>0</v>
      </c>
    </row>
    <row r="107" spans="1:4" x14ac:dyDescent="0.2">
      <c r="A107" s="636" t="s">
        <v>551</v>
      </c>
      <c r="B107" s="637" t="s">
        <v>552</v>
      </c>
      <c r="C107" s="638">
        <v>2285</v>
      </c>
      <c r="D107" s="638">
        <v>0</v>
      </c>
    </row>
    <row r="108" spans="1:4" x14ac:dyDescent="0.2">
      <c r="A108" s="636" t="s">
        <v>553</v>
      </c>
      <c r="B108" s="637" t="s">
        <v>554</v>
      </c>
      <c r="C108" s="638">
        <v>0</v>
      </c>
      <c r="D108" s="638">
        <v>0</v>
      </c>
    </row>
    <row r="109" spans="1:4" x14ac:dyDescent="0.2">
      <c r="A109" s="636" t="s">
        <v>555</v>
      </c>
      <c r="B109" s="637" t="s">
        <v>556</v>
      </c>
      <c r="C109" s="638">
        <v>107</v>
      </c>
      <c r="D109" s="638">
        <v>0</v>
      </c>
    </row>
    <row r="110" spans="1:4" x14ac:dyDescent="0.2">
      <c r="A110" s="636" t="s">
        <v>557</v>
      </c>
      <c r="B110" s="637" t="s">
        <v>558</v>
      </c>
      <c r="C110" s="638">
        <v>9292</v>
      </c>
      <c r="D110" s="638">
        <v>0</v>
      </c>
    </row>
    <row r="111" spans="1:4" x14ac:dyDescent="0.2">
      <c r="A111" s="636" t="s">
        <v>559</v>
      </c>
      <c r="B111" s="637" t="s">
        <v>560</v>
      </c>
      <c r="C111" s="638">
        <v>497</v>
      </c>
      <c r="D111" s="638">
        <v>0</v>
      </c>
    </row>
    <row r="112" spans="1:4" x14ac:dyDescent="0.2">
      <c r="A112" s="636" t="s">
        <v>561</v>
      </c>
      <c r="B112" s="637" t="s">
        <v>562</v>
      </c>
      <c r="C112" s="638">
        <v>146984</v>
      </c>
      <c r="D112" s="638">
        <v>0</v>
      </c>
    </row>
    <row r="113" spans="1:4" x14ac:dyDescent="0.2">
      <c r="A113" s="636" t="s">
        <v>563</v>
      </c>
      <c r="B113" s="637" t="s">
        <v>564</v>
      </c>
      <c r="C113" s="638">
        <v>0</v>
      </c>
      <c r="D113" s="638">
        <v>0</v>
      </c>
    </row>
    <row r="114" spans="1:4" x14ac:dyDescent="0.2">
      <c r="A114" s="636" t="s">
        <v>565</v>
      </c>
      <c r="B114" s="637" t="s">
        <v>566</v>
      </c>
      <c r="C114" s="638">
        <v>6</v>
      </c>
      <c r="D114" s="638">
        <v>0</v>
      </c>
    </row>
    <row r="115" spans="1:4" x14ac:dyDescent="0.2">
      <c r="A115" s="636" t="s">
        <v>567</v>
      </c>
      <c r="B115" s="637" t="s">
        <v>568</v>
      </c>
      <c r="C115" s="638">
        <v>44874</v>
      </c>
      <c r="D115" s="638">
        <v>0</v>
      </c>
    </row>
    <row r="116" spans="1:4" x14ac:dyDescent="0.2">
      <c r="A116" s="636" t="s">
        <v>569</v>
      </c>
      <c r="B116" s="637" t="s">
        <v>570</v>
      </c>
      <c r="C116" s="638">
        <v>129006</v>
      </c>
      <c r="D116" s="638">
        <v>0</v>
      </c>
    </row>
    <row r="117" spans="1:4" x14ac:dyDescent="0.2">
      <c r="A117" s="636" t="s">
        <v>571</v>
      </c>
      <c r="B117" s="637" t="s">
        <v>572</v>
      </c>
      <c r="C117" s="638">
        <v>27003</v>
      </c>
      <c r="D117" s="638">
        <v>0</v>
      </c>
    </row>
    <row r="118" spans="1:4" x14ac:dyDescent="0.2">
      <c r="A118" s="636" t="s">
        <v>573</v>
      </c>
      <c r="B118" s="637" t="s">
        <v>574</v>
      </c>
      <c r="C118" s="638">
        <v>38546</v>
      </c>
      <c r="D118" s="638">
        <v>0</v>
      </c>
    </row>
    <row r="119" spans="1:4" x14ac:dyDescent="0.2">
      <c r="A119" s="636" t="s">
        <v>575</v>
      </c>
      <c r="B119" s="637" t="s">
        <v>576</v>
      </c>
      <c r="C119" s="638">
        <v>435890</v>
      </c>
      <c r="D119" s="638">
        <v>0</v>
      </c>
    </row>
    <row r="120" spans="1:4" x14ac:dyDescent="0.2">
      <c r="A120" s="636" t="s">
        <v>577</v>
      </c>
      <c r="B120" s="637" t="s">
        <v>578</v>
      </c>
      <c r="C120" s="638">
        <v>32362</v>
      </c>
      <c r="D120" s="638">
        <v>0</v>
      </c>
    </row>
    <row r="121" spans="1:4" x14ac:dyDescent="0.2">
      <c r="A121" s="636" t="s">
        <v>579</v>
      </c>
      <c r="B121" s="637" t="s">
        <v>580</v>
      </c>
      <c r="C121" s="638">
        <v>874</v>
      </c>
      <c r="D121" s="638">
        <v>0</v>
      </c>
    </row>
    <row r="122" spans="1:4" x14ac:dyDescent="0.2">
      <c r="A122" s="636" t="s">
        <v>581</v>
      </c>
      <c r="B122" s="637" t="s">
        <v>582</v>
      </c>
      <c r="C122" s="638">
        <v>1385</v>
      </c>
      <c r="D122" s="638">
        <v>0</v>
      </c>
    </row>
    <row r="123" spans="1:4" x14ac:dyDescent="0.2">
      <c r="A123" s="636" t="s">
        <v>583</v>
      </c>
      <c r="B123" s="637" t="s">
        <v>584</v>
      </c>
      <c r="C123" s="638">
        <v>0</v>
      </c>
      <c r="D123" s="638">
        <v>0</v>
      </c>
    </row>
    <row r="124" spans="1:4" x14ac:dyDescent="0.2">
      <c r="A124" s="636" t="s">
        <v>585</v>
      </c>
      <c r="B124" s="637" t="s">
        <v>586</v>
      </c>
      <c r="C124" s="638">
        <v>0</v>
      </c>
      <c r="D124" s="638">
        <v>0</v>
      </c>
    </row>
    <row r="125" spans="1:4" x14ac:dyDescent="0.2">
      <c r="A125" s="636" t="s">
        <v>587</v>
      </c>
      <c r="B125" s="637" t="s">
        <v>242</v>
      </c>
      <c r="C125" s="638">
        <v>10167</v>
      </c>
      <c r="D125" s="638">
        <v>0</v>
      </c>
    </row>
    <row r="126" spans="1:4" x14ac:dyDescent="0.2">
      <c r="A126" s="636" t="s">
        <v>588</v>
      </c>
      <c r="B126" s="637" t="s">
        <v>589</v>
      </c>
      <c r="C126" s="638">
        <v>35515</v>
      </c>
      <c r="D126" s="638">
        <v>0</v>
      </c>
    </row>
    <row r="127" spans="1:4" x14ac:dyDescent="0.2">
      <c r="A127" s="636" t="s">
        <v>590</v>
      </c>
      <c r="B127" s="637" t="s">
        <v>4</v>
      </c>
      <c r="C127" s="638">
        <v>86152</v>
      </c>
      <c r="D127" s="638">
        <v>0</v>
      </c>
    </row>
    <row r="128" spans="1:4" x14ac:dyDescent="0.2">
      <c r="A128" s="636" t="s">
        <v>591</v>
      </c>
      <c r="B128" s="637" t="s">
        <v>592</v>
      </c>
      <c r="C128" s="638">
        <v>6361</v>
      </c>
      <c r="D128" s="638">
        <v>0</v>
      </c>
    </row>
    <row r="129" spans="1:6" x14ac:dyDescent="0.2">
      <c r="A129" s="636" t="s">
        <v>593</v>
      </c>
      <c r="B129" s="637" t="s">
        <v>594</v>
      </c>
      <c r="C129" s="638">
        <v>0</v>
      </c>
      <c r="D129" s="638">
        <v>0</v>
      </c>
    </row>
    <row r="130" spans="1:6" x14ac:dyDescent="0.2">
      <c r="A130" s="636" t="s">
        <v>595</v>
      </c>
      <c r="B130" s="637" t="s">
        <v>596</v>
      </c>
      <c r="C130" s="638">
        <v>0</v>
      </c>
      <c r="D130" s="638">
        <v>0</v>
      </c>
    </row>
    <row r="131" spans="1:6" x14ac:dyDescent="0.2">
      <c r="A131" s="636" t="s">
        <v>597</v>
      </c>
      <c r="B131" s="637" t="s">
        <v>598</v>
      </c>
      <c r="C131" s="638">
        <v>0</v>
      </c>
      <c r="D131" s="638">
        <v>0</v>
      </c>
    </row>
    <row r="132" spans="1:6" x14ac:dyDescent="0.2">
      <c r="A132" s="636" t="s">
        <v>599</v>
      </c>
      <c r="B132" s="637" t="s">
        <v>600</v>
      </c>
      <c r="C132" s="638">
        <v>0</v>
      </c>
      <c r="D132" s="638">
        <v>0</v>
      </c>
    </row>
    <row r="133" spans="1:6" x14ac:dyDescent="0.2">
      <c r="A133" s="636" t="s">
        <v>601</v>
      </c>
      <c r="B133" s="637" t="s">
        <v>602</v>
      </c>
      <c r="C133" s="638">
        <v>0</v>
      </c>
      <c r="D133" s="638">
        <v>0</v>
      </c>
    </row>
    <row r="134" spans="1:6" x14ac:dyDescent="0.2">
      <c r="A134" s="636" t="s">
        <v>603</v>
      </c>
      <c r="B134" s="637" t="s">
        <v>604</v>
      </c>
      <c r="C134" s="638">
        <v>334547</v>
      </c>
      <c r="D134" s="638">
        <v>0</v>
      </c>
    </row>
    <row r="135" spans="1:6" x14ac:dyDescent="0.2">
      <c r="A135" s="636" t="s">
        <v>605</v>
      </c>
      <c r="B135" s="637" t="s">
        <v>606</v>
      </c>
      <c r="C135" s="638">
        <v>92424</v>
      </c>
      <c r="D135" s="638">
        <v>0</v>
      </c>
    </row>
    <row r="136" spans="1:6" x14ac:dyDescent="0.2">
      <c r="A136" s="636" t="s">
        <v>607</v>
      </c>
      <c r="B136" s="637" t="s">
        <v>608</v>
      </c>
      <c r="C136" s="638">
        <v>284</v>
      </c>
      <c r="D136" s="638">
        <v>0</v>
      </c>
    </row>
    <row r="137" spans="1:6" x14ac:dyDescent="0.2">
      <c r="A137" s="636" t="s">
        <v>609</v>
      </c>
      <c r="B137" s="637" t="s">
        <v>5</v>
      </c>
      <c r="C137" s="638">
        <v>105807</v>
      </c>
      <c r="D137" s="638">
        <v>0</v>
      </c>
    </row>
    <row r="138" spans="1:6" x14ac:dyDescent="0.2">
      <c r="A138" s="636" t="s">
        <v>610</v>
      </c>
      <c r="B138" s="637" t="s">
        <v>6</v>
      </c>
      <c r="C138" s="638">
        <v>22216</v>
      </c>
      <c r="D138" s="638">
        <v>0</v>
      </c>
    </row>
    <row r="139" spans="1:6" x14ac:dyDescent="0.2">
      <c r="A139" s="636" t="s">
        <v>611</v>
      </c>
      <c r="B139" s="637" t="s">
        <v>612</v>
      </c>
      <c r="C139" s="638">
        <v>746514</v>
      </c>
      <c r="D139" s="638">
        <v>0</v>
      </c>
    </row>
    <row r="140" spans="1:6" x14ac:dyDescent="0.2">
      <c r="A140" s="636" t="s">
        <v>613</v>
      </c>
      <c r="B140" s="637" t="s">
        <v>614</v>
      </c>
      <c r="C140" s="638">
        <v>2181325</v>
      </c>
      <c r="D140" s="638">
        <v>0</v>
      </c>
    </row>
    <row r="141" spans="1:6" x14ac:dyDescent="0.2">
      <c r="A141" s="636" t="s">
        <v>615</v>
      </c>
      <c r="B141" s="637" t="s">
        <v>616</v>
      </c>
      <c r="C141" s="638">
        <v>307596</v>
      </c>
      <c r="D141" s="638">
        <v>0</v>
      </c>
    </row>
    <row r="142" spans="1:6" x14ac:dyDescent="0.2">
      <c r="A142" s="636" t="s">
        <v>617</v>
      </c>
      <c r="B142" s="637" t="s">
        <v>618</v>
      </c>
      <c r="C142" s="638">
        <v>777541</v>
      </c>
      <c r="D142" s="638">
        <v>0</v>
      </c>
    </row>
    <row r="143" spans="1:6" x14ac:dyDescent="0.2">
      <c r="A143" s="636" t="s">
        <v>619</v>
      </c>
      <c r="B143" s="637" t="s">
        <v>620</v>
      </c>
      <c r="C143" s="638">
        <v>34125</v>
      </c>
      <c r="D143" s="638">
        <v>0</v>
      </c>
    </row>
    <row r="144" spans="1:6" x14ac:dyDescent="0.2">
      <c r="A144" s="636" t="s">
        <v>621</v>
      </c>
      <c r="B144" s="637" t="s">
        <v>622</v>
      </c>
      <c r="C144" s="638">
        <v>835756</v>
      </c>
      <c r="D144" s="638">
        <v>0</v>
      </c>
      <c r="F144" s="632"/>
    </row>
    <row r="145" spans="1:6" ht="12.5" thickBot="1" x14ac:dyDescent="0.25">
      <c r="A145" s="636" t="s">
        <v>623</v>
      </c>
      <c r="B145" s="637" t="s">
        <v>1651</v>
      </c>
      <c r="C145" s="638">
        <v>3021537</v>
      </c>
      <c r="D145" s="638">
        <v>0</v>
      </c>
    </row>
    <row r="146" spans="1:6" x14ac:dyDescent="0.2">
      <c r="A146" s="643" t="s">
        <v>625</v>
      </c>
      <c r="B146" s="644" t="s">
        <v>626</v>
      </c>
      <c r="C146" s="645">
        <v>250362</v>
      </c>
      <c r="D146" s="653">
        <v>0</v>
      </c>
      <c r="F146" s="632">
        <f>SUM(C146:C160)</f>
        <v>825395</v>
      </c>
    </row>
    <row r="147" spans="1:6" x14ac:dyDescent="0.2">
      <c r="A147" s="647" t="s">
        <v>627</v>
      </c>
      <c r="B147" s="640" t="s">
        <v>628</v>
      </c>
      <c r="C147" s="641">
        <v>1426</v>
      </c>
      <c r="D147" s="654">
        <v>0</v>
      </c>
    </row>
    <row r="148" spans="1:6" x14ac:dyDescent="0.2">
      <c r="A148" s="647" t="s">
        <v>629</v>
      </c>
      <c r="B148" s="640" t="s">
        <v>630</v>
      </c>
      <c r="C148" s="641">
        <v>66311</v>
      </c>
      <c r="D148" s="654">
        <v>0</v>
      </c>
    </row>
    <row r="149" spans="1:6" x14ac:dyDescent="0.2">
      <c r="A149" s="647" t="s">
        <v>631</v>
      </c>
      <c r="B149" s="640" t="s">
        <v>632</v>
      </c>
      <c r="C149" s="641">
        <v>163619</v>
      </c>
      <c r="D149" s="648">
        <v>6</v>
      </c>
    </row>
    <row r="150" spans="1:6" x14ac:dyDescent="0.2">
      <c r="A150" s="647" t="s">
        <v>633</v>
      </c>
      <c r="B150" s="640" t="s">
        <v>634</v>
      </c>
      <c r="C150" s="641">
        <v>0</v>
      </c>
      <c r="D150" s="654">
        <v>0</v>
      </c>
    </row>
    <row r="151" spans="1:6" x14ac:dyDescent="0.2">
      <c r="A151" s="647" t="s">
        <v>635</v>
      </c>
      <c r="B151" s="640" t="s">
        <v>636</v>
      </c>
      <c r="C151" s="641">
        <v>0</v>
      </c>
      <c r="D151" s="654">
        <v>0</v>
      </c>
    </row>
    <row r="152" spans="1:6" x14ac:dyDescent="0.2">
      <c r="A152" s="647" t="s">
        <v>637</v>
      </c>
      <c r="B152" s="640" t="s">
        <v>638</v>
      </c>
      <c r="C152" s="641">
        <v>199</v>
      </c>
      <c r="D152" s="654">
        <v>0</v>
      </c>
    </row>
    <row r="153" spans="1:6" x14ac:dyDescent="0.2">
      <c r="A153" s="647" t="s">
        <v>639</v>
      </c>
      <c r="B153" s="640" t="s">
        <v>640</v>
      </c>
      <c r="C153" s="641">
        <v>9504</v>
      </c>
      <c r="D153" s="654">
        <v>0</v>
      </c>
    </row>
    <row r="154" spans="1:6" x14ac:dyDescent="0.2">
      <c r="A154" s="647" t="s">
        <v>641</v>
      </c>
      <c r="B154" s="640" t="s">
        <v>642</v>
      </c>
      <c r="C154" s="641">
        <v>2510</v>
      </c>
      <c r="D154" s="654">
        <v>0</v>
      </c>
    </row>
    <row r="155" spans="1:6" x14ac:dyDescent="0.2">
      <c r="A155" s="647" t="s">
        <v>643</v>
      </c>
      <c r="B155" s="640" t="s">
        <v>644</v>
      </c>
      <c r="C155" s="641">
        <v>125661</v>
      </c>
      <c r="D155" s="654">
        <v>0</v>
      </c>
    </row>
    <row r="156" spans="1:6" x14ac:dyDescent="0.2">
      <c r="A156" s="647" t="s">
        <v>645</v>
      </c>
      <c r="B156" s="640" t="s">
        <v>646</v>
      </c>
      <c r="C156" s="641">
        <v>11153</v>
      </c>
      <c r="D156" s="654">
        <v>0</v>
      </c>
    </row>
    <row r="157" spans="1:6" x14ac:dyDescent="0.2">
      <c r="A157" s="647" t="s">
        <v>647</v>
      </c>
      <c r="B157" s="640" t="s">
        <v>648</v>
      </c>
      <c r="C157" s="641">
        <v>13761</v>
      </c>
      <c r="D157" s="654">
        <v>0</v>
      </c>
    </row>
    <row r="158" spans="1:6" x14ac:dyDescent="0.2">
      <c r="A158" s="647" t="s">
        <v>649</v>
      </c>
      <c r="B158" s="640" t="s">
        <v>650</v>
      </c>
      <c r="C158" s="641">
        <v>9247</v>
      </c>
      <c r="D158" s="654">
        <v>0</v>
      </c>
    </row>
    <row r="159" spans="1:6" x14ac:dyDescent="0.2">
      <c r="A159" s="647" t="s">
        <v>651</v>
      </c>
      <c r="B159" s="640" t="s">
        <v>652</v>
      </c>
      <c r="C159" s="641">
        <v>162278</v>
      </c>
      <c r="D159" s="654">
        <v>0</v>
      </c>
    </row>
    <row r="160" spans="1:6" ht="12.5" thickBot="1" x14ac:dyDescent="0.25">
      <c r="A160" s="649" t="s">
        <v>653</v>
      </c>
      <c r="B160" s="650" t="s">
        <v>654</v>
      </c>
      <c r="C160" s="651">
        <v>9364</v>
      </c>
      <c r="D160" s="652">
        <v>0</v>
      </c>
    </row>
    <row r="161" spans="1:6" x14ac:dyDescent="0.2">
      <c r="A161" s="636" t="s">
        <v>655</v>
      </c>
      <c r="B161" s="637" t="s">
        <v>656</v>
      </c>
      <c r="C161" s="638">
        <v>550122</v>
      </c>
      <c r="D161" s="638">
        <v>0</v>
      </c>
    </row>
    <row r="162" spans="1:6" x14ac:dyDescent="0.2">
      <c r="A162" s="636" t="s">
        <v>657</v>
      </c>
      <c r="B162" s="637" t="s">
        <v>658</v>
      </c>
      <c r="C162" s="638">
        <v>79856</v>
      </c>
      <c r="D162" s="638">
        <v>0</v>
      </c>
    </row>
    <row r="163" spans="1:6" x14ac:dyDescent="0.2">
      <c r="A163" s="636" t="s">
        <v>659</v>
      </c>
      <c r="B163" s="637" t="s">
        <v>660</v>
      </c>
      <c r="C163" s="638">
        <v>66473</v>
      </c>
      <c r="D163" s="638">
        <v>0</v>
      </c>
    </row>
    <row r="164" spans="1:6" x14ac:dyDescent="0.2">
      <c r="A164" s="636" t="s">
        <v>661</v>
      </c>
      <c r="B164" s="637" t="s">
        <v>662</v>
      </c>
      <c r="C164" s="638">
        <v>47584</v>
      </c>
      <c r="D164" s="638">
        <v>0</v>
      </c>
    </row>
    <row r="165" spans="1:6" x14ac:dyDescent="0.2">
      <c r="A165" s="636" t="s">
        <v>663</v>
      </c>
      <c r="B165" s="637" t="s">
        <v>664</v>
      </c>
      <c r="C165" s="638">
        <v>71422</v>
      </c>
      <c r="D165" s="638">
        <v>0</v>
      </c>
    </row>
    <row r="166" spans="1:6" x14ac:dyDescent="0.2">
      <c r="A166" s="636" t="s">
        <v>665</v>
      </c>
      <c r="B166" s="637" t="s">
        <v>666</v>
      </c>
      <c r="C166" s="638">
        <v>1252</v>
      </c>
      <c r="D166" s="638">
        <v>0</v>
      </c>
    </row>
    <row r="167" spans="1:6" ht="12.5" thickBot="1" x14ac:dyDescent="0.25">
      <c r="A167" s="636" t="s">
        <v>667</v>
      </c>
      <c r="B167" s="637" t="s">
        <v>668</v>
      </c>
      <c r="C167" s="638">
        <v>76529</v>
      </c>
      <c r="D167" s="638">
        <v>0</v>
      </c>
    </row>
    <row r="168" spans="1:6" x14ac:dyDescent="0.2">
      <c r="A168" s="643" t="s">
        <v>669</v>
      </c>
      <c r="B168" s="644" t="s">
        <v>670</v>
      </c>
      <c r="C168" s="645">
        <v>347005</v>
      </c>
      <c r="D168" s="646">
        <v>169277</v>
      </c>
      <c r="F168" s="632">
        <f>SUM(C168:C171)</f>
        <v>376054</v>
      </c>
    </row>
    <row r="169" spans="1:6" x14ac:dyDescent="0.2">
      <c r="A169" s="647" t="s">
        <v>671</v>
      </c>
      <c r="B169" s="640" t="s">
        <v>672</v>
      </c>
      <c r="C169" s="641">
        <v>29049</v>
      </c>
      <c r="D169" s="648">
        <v>11022</v>
      </c>
    </row>
    <row r="170" spans="1:6" x14ac:dyDescent="0.2">
      <c r="A170" s="647" t="s">
        <v>673</v>
      </c>
      <c r="B170" s="640" t="s">
        <v>674</v>
      </c>
      <c r="C170" s="641">
        <v>0</v>
      </c>
      <c r="D170" s="648">
        <v>9242</v>
      </c>
    </row>
    <row r="171" spans="1:6" ht="12.5" thickBot="1" x14ac:dyDescent="0.25">
      <c r="A171" s="649" t="s">
        <v>675</v>
      </c>
      <c r="B171" s="650" t="s">
        <v>676</v>
      </c>
      <c r="C171" s="651">
        <v>0</v>
      </c>
      <c r="D171" s="652">
        <v>0</v>
      </c>
    </row>
    <row r="172" spans="1:6" x14ac:dyDescent="0.2">
      <c r="A172" s="643" t="s">
        <v>677</v>
      </c>
      <c r="B172" s="644" t="s">
        <v>678</v>
      </c>
      <c r="C172" s="645">
        <v>516024</v>
      </c>
      <c r="D172" s="653">
        <v>0</v>
      </c>
      <c r="F172" s="632">
        <f>SUM(C172:C175)</f>
        <v>721224</v>
      </c>
    </row>
    <row r="173" spans="1:6" x14ac:dyDescent="0.2">
      <c r="A173" s="647" t="s">
        <v>679</v>
      </c>
      <c r="B173" s="640" t="s">
        <v>680</v>
      </c>
      <c r="C173" s="641">
        <v>12459</v>
      </c>
      <c r="D173" s="654">
        <v>0</v>
      </c>
    </row>
    <row r="174" spans="1:6" x14ac:dyDescent="0.2">
      <c r="A174" s="647" t="s">
        <v>681</v>
      </c>
      <c r="B174" s="640" t="s">
        <v>682</v>
      </c>
      <c r="C174" s="641">
        <v>149019</v>
      </c>
      <c r="D174" s="648">
        <v>186388</v>
      </c>
    </row>
    <row r="175" spans="1:6" ht="12.5" thickBot="1" x14ac:dyDescent="0.25">
      <c r="A175" s="649" t="s">
        <v>683</v>
      </c>
      <c r="B175" s="650" t="s">
        <v>684</v>
      </c>
      <c r="C175" s="651">
        <v>43722</v>
      </c>
      <c r="D175" s="652">
        <v>0</v>
      </c>
    </row>
    <row r="176" spans="1:6" ht="12.5" thickBot="1" x14ac:dyDescent="0.25">
      <c r="A176" s="655" t="s">
        <v>685</v>
      </c>
      <c r="B176" s="656" t="s">
        <v>127</v>
      </c>
      <c r="C176" s="657">
        <v>129699</v>
      </c>
      <c r="D176" s="658">
        <v>57442</v>
      </c>
      <c r="F176" s="632">
        <f>+C176</f>
        <v>129699</v>
      </c>
    </row>
    <row r="177" spans="1:4" x14ac:dyDescent="0.2">
      <c r="A177" s="636" t="s">
        <v>686</v>
      </c>
      <c r="B177" s="637" t="s">
        <v>687</v>
      </c>
      <c r="C177" s="638">
        <v>19637</v>
      </c>
      <c r="D177" s="638">
        <v>0</v>
      </c>
    </row>
    <row r="178" spans="1:4" x14ac:dyDescent="0.2">
      <c r="A178" s="636" t="s">
        <v>688</v>
      </c>
      <c r="B178" s="637" t="s">
        <v>689</v>
      </c>
      <c r="C178" s="638">
        <v>6608</v>
      </c>
      <c r="D178" s="638">
        <v>0</v>
      </c>
    </row>
    <row r="179" spans="1:4" x14ac:dyDescent="0.2">
      <c r="A179" s="636" t="s">
        <v>690</v>
      </c>
      <c r="B179" s="637" t="s">
        <v>691</v>
      </c>
      <c r="C179" s="638">
        <v>256</v>
      </c>
      <c r="D179" s="638">
        <v>0</v>
      </c>
    </row>
    <row r="180" spans="1:4" x14ac:dyDescent="0.2">
      <c r="A180" s="636" t="s">
        <v>692</v>
      </c>
      <c r="B180" s="637" t="s">
        <v>693</v>
      </c>
      <c r="C180" s="638">
        <v>198023</v>
      </c>
      <c r="D180" s="638">
        <v>0</v>
      </c>
    </row>
    <row r="181" spans="1:4" x14ac:dyDescent="0.2">
      <c r="A181" s="636" t="s">
        <v>694</v>
      </c>
      <c r="B181" s="637" t="s">
        <v>695</v>
      </c>
      <c r="C181" s="638">
        <v>5806</v>
      </c>
      <c r="D181" s="638">
        <v>0</v>
      </c>
    </row>
    <row r="182" spans="1:4" x14ac:dyDescent="0.2">
      <c r="A182" s="636" t="s">
        <v>696</v>
      </c>
      <c r="B182" s="637" t="s">
        <v>697</v>
      </c>
      <c r="C182" s="638">
        <v>40817</v>
      </c>
      <c r="D182" s="638">
        <v>0</v>
      </c>
    </row>
    <row r="183" spans="1:4" x14ac:dyDescent="0.2">
      <c r="A183" s="636" t="s">
        <v>698</v>
      </c>
      <c r="B183" s="637" t="s">
        <v>699</v>
      </c>
      <c r="C183" s="638">
        <v>197699</v>
      </c>
      <c r="D183" s="638">
        <v>0</v>
      </c>
    </row>
    <row r="184" spans="1:4" x14ac:dyDescent="0.2">
      <c r="A184" s="636" t="s">
        <v>700</v>
      </c>
      <c r="B184" s="637" t="s">
        <v>701</v>
      </c>
      <c r="C184" s="638">
        <v>1236943</v>
      </c>
      <c r="D184" s="638">
        <v>0</v>
      </c>
    </row>
    <row r="185" spans="1:4" x14ac:dyDescent="0.2">
      <c r="A185" s="636" t="s">
        <v>702</v>
      </c>
      <c r="B185" s="637" t="s">
        <v>703</v>
      </c>
      <c r="C185" s="638">
        <v>260197</v>
      </c>
      <c r="D185" s="638">
        <v>0</v>
      </c>
    </row>
    <row r="186" spans="1:4" x14ac:dyDescent="0.2">
      <c r="A186" s="636" t="s">
        <v>704</v>
      </c>
      <c r="B186" s="637" t="s">
        <v>705</v>
      </c>
      <c r="C186" s="638">
        <v>543680</v>
      </c>
      <c r="D186" s="638">
        <v>0</v>
      </c>
    </row>
    <row r="187" spans="1:4" x14ac:dyDescent="0.2">
      <c r="A187" s="636" t="s">
        <v>706</v>
      </c>
      <c r="B187" s="637" t="s">
        <v>707</v>
      </c>
      <c r="C187" s="638">
        <v>453180</v>
      </c>
      <c r="D187" s="638">
        <v>0</v>
      </c>
    </row>
    <row r="188" spans="1:4" x14ac:dyDescent="0.2">
      <c r="A188" s="636" t="s">
        <v>708</v>
      </c>
      <c r="B188" s="637" t="s">
        <v>1652</v>
      </c>
      <c r="C188" s="638">
        <v>0</v>
      </c>
      <c r="D188" s="638">
        <v>0</v>
      </c>
    </row>
    <row r="189" spans="1:4" x14ac:dyDescent="0.2">
      <c r="A189" s="636" t="s">
        <v>710</v>
      </c>
      <c r="B189" s="637" t="s">
        <v>1653</v>
      </c>
      <c r="C189" s="638">
        <v>614</v>
      </c>
      <c r="D189" s="638">
        <v>0</v>
      </c>
    </row>
    <row r="190" spans="1:4" x14ac:dyDescent="0.2">
      <c r="C190" s="638">
        <v>18152866</v>
      </c>
      <c r="D190" s="638">
        <v>433377</v>
      </c>
    </row>
    <row r="192" spans="1:4" x14ac:dyDescent="0.2">
      <c r="C192" s="639">
        <f>SUM(C190:D190)</f>
        <v>18586243</v>
      </c>
    </row>
  </sheetData>
  <phoneticPr fontId="8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1概要</vt:lpstr>
      <vt:lpstr>2S</vt:lpstr>
      <vt:lpstr>3利用の手引</vt:lpstr>
      <vt:lpstr>4入力と結果</vt:lpstr>
      <vt:lpstr>5消費転換率</vt:lpstr>
      <vt:lpstr>6まとめ</vt:lpstr>
      <vt:lpstr>7波及推計</vt:lpstr>
      <vt:lpstr>8各種係数表</vt:lpstr>
      <vt:lpstr>9 7211</vt:lpstr>
      <vt:lpstr>10賃金</vt:lpstr>
      <vt:lpstr>11生産者価格評価表</vt:lpstr>
      <vt:lpstr>12投入係数表</vt:lpstr>
      <vt:lpstr>13逆行列係数表</vt:lpstr>
      <vt:lpstr>14雇用表</vt:lpstr>
      <vt:lpstr>15I</vt:lpstr>
      <vt:lpstr>16Ḿ</vt:lpstr>
      <vt:lpstr>17部門</vt:lpstr>
      <vt:lpstr>DProduce_inc</vt:lpstr>
      <vt:lpstr>DPurchase_inc</vt:lpstr>
      <vt:lpstr>margin_D</vt:lpstr>
      <vt:lpstr>margin_set</vt:lpstr>
      <vt:lpstr>margin_title</vt:lpstr>
      <vt:lpstr>'1概要'!Print_Area</vt:lpstr>
      <vt:lpstr>'3利用の手引'!Print_Area</vt:lpstr>
      <vt:lpstr>'5消費転換率'!Print_Area</vt:lpstr>
      <vt:lpstr>'8各種係数表'!Print_Area</vt:lpstr>
      <vt:lpstr>'11生産者価格評価表'!Print_Titles</vt:lpstr>
      <vt:lpstr>'12投入係数表'!Print_Titles</vt:lpstr>
      <vt:lpstr>'13逆行列係数表'!Print_Titles</vt:lpstr>
      <vt:lpstr>'4入力と結果'!Print_Titles</vt:lpstr>
      <vt:lpstr>'7波及推計'!Print_Titles</vt:lpstr>
      <vt:lpstr>'8各種係数表'!Print_Titles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2026-01-07T04:26:03Z</dcterms:modified>
</cp:coreProperties>
</file>