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chicedjp-my.sharepoint.com/personal/s6010014_aichi-c_ed_jp/Documents/センター寺田/高課研/教材/春日井泉_長谷川先生/④寺田改フォルダ（20241216)/"/>
    </mc:Choice>
  </mc:AlternateContent>
  <xr:revisionPtr revIDLastSave="10" documentId="11_B8DEFC124FC29BF23F097157786B4D3CA91E02B9" xr6:coauthVersionLast="47" xr6:coauthVersionMax="47" xr10:uidLastSave="{4BCEA3C9-A1A5-4D67-B4A7-3F17FDDE105C}"/>
  <bookViews>
    <workbookView xWindow="-98" yWindow="-98" windowWidth="21795" windowHeight="13875" xr2:uid="{00000000-000D-0000-FFFF-FFFF00000000}"/>
  </bookViews>
  <sheets>
    <sheet name="トヨタ" sheetId="1" r:id="rId1"/>
    <sheet name="日産" sheetId="5" r:id="rId2"/>
    <sheet name="本田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1" l="1"/>
  <c r="I118" i="5"/>
  <c r="I123" i="6"/>
  <c r="I109" i="5"/>
  <c r="J109" i="5"/>
  <c r="I111" i="5"/>
  <c r="J111" i="5"/>
  <c r="I116" i="5"/>
  <c r="J116" i="6"/>
  <c r="I116" i="6"/>
  <c r="J102" i="1"/>
  <c r="I102" i="1"/>
  <c r="J114" i="6"/>
  <c r="I114" i="6"/>
  <c r="J100" i="1"/>
  <c r="I100" i="1"/>
  <c r="J112" i="6"/>
  <c r="I112" i="6"/>
  <c r="J107" i="5"/>
  <c r="I107" i="5"/>
  <c r="J98" i="1"/>
  <c r="I98" i="1"/>
  <c r="J95" i="1"/>
  <c r="I95" i="1"/>
  <c r="E124" i="6"/>
  <c r="D112" i="6"/>
  <c r="E112" i="6"/>
  <c r="D84" i="6"/>
  <c r="E75" i="6"/>
  <c r="D75" i="6"/>
  <c r="E136" i="5"/>
  <c r="E59" i="5"/>
  <c r="J116" i="5" s="1"/>
  <c r="D59" i="5"/>
  <c r="E84" i="6"/>
  <c r="E95" i="6"/>
  <c r="D95" i="6"/>
  <c r="E31" i="6"/>
  <c r="D31" i="6"/>
  <c r="D124" i="6" l="1"/>
  <c r="E120" i="6"/>
  <c r="E116" i="6"/>
  <c r="D116" i="6"/>
  <c r="E105" i="6"/>
  <c r="D105" i="6"/>
  <c r="E90" i="6"/>
  <c r="D90" i="6"/>
  <c r="E64" i="6"/>
  <c r="D64" i="6"/>
  <c r="I121" i="6" s="1"/>
  <c r="E40" i="6"/>
  <c r="D40" i="6"/>
  <c r="E26" i="6"/>
  <c r="D26" i="6"/>
  <c r="E14" i="6"/>
  <c r="J117" i="6" s="1"/>
  <c r="D14" i="6"/>
  <c r="I117" i="6" s="1"/>
  <c r="E132" i="5"/>
  <c r="E124" i="5"/>
  <c r="E116" i="5"/>
  <c r="D132" i="5"/>
  <c r="D124" i="5"/>
  <c r="E90" i="5"/>
  <c r="D90" i="5"/>
  <c r="D77" i="5"/>
  <c r="E34" i="5"/>
  <c r="E25" i="5"/>
  <c r="D136" i="5"/>
  <c r="D116" i="5"/>
  <c r="E110" i="5"/>
  <c r="D110" i="5"/>
  <c r="E100" i="5"/>
  <c r="D100" i="5"/>
  <c r="E84" i="5"/>
  <c r="D84" i="5"/>
  <c r="E77" i="5"/>
  <c r="E69" i="5"/>
  <c r="D69" i="5"/>
  <c r="D34" i="5"/>
  <c r="D25" i="5"/>
  <c r="E14" i="5"/>
  <c r="J112" i="5" s="1"/>
  <c r="D14" i="5"/>
  <c r="I112" i="5" s="1"/>
  <c r="E104" i="1"/>
  <c r="E105" i="1" s="1"/>
  <c r="E99" i="1"/>
  <c r="E95" i="1"/>
  <c r="E88" i="1"/>
  <c r="J94" i="1" s="1"/>
  <c r="D104" i="1"/>
  <c r="D105" i="1" s="1"/>
  <c r="D99" i="1"/>
  <c r="D95" i="1"/>
  <c r="D88" i="1"/>
  <c r="I94" i="1" s="1"/>
  <c r="E78" i="1"/>
  <c r="E73" i="1"/>
  <c r="E65" i="1"/>
  <c r="E56" i="1"/>
  <c r="E49" i="1"/>
  <c r="J107" i="1" s="1"/>
  <c r="D78" i="1"/>
  <c r="D73" i="1"/>
  <c r="D65" i="1"/>
  <c r="D56" i="1"/>
  <c r="D49" i="1"/>
  <c r="I107" i="1" s="1"/>
  <c r="E32" i="1"/>
  <c r="E24" i="1"/>
  <c r="E13" i="1"/>
  <c r="J103" i="1" s="1"/>
  <c r="D32" i="1"/>
  <c r="D24" i="1"/>
  <c r="D13" i="1"/>
  <c r="D107" i="6" l="1"/>
  <c r="I108" i="6"/>
  <c r="E76" i="6"/>
  <c r="J119" i="6" s="1"/>
  <c r="J121" i="6"/>
  <c r="E107" i="6"/>
  <c r="J108" i="6"/>
  <c r="D102" i="5"/>
  <c r="I103" i="5"/>
  <c r="E102" i="5"/>
  <c r="J103" i="5"/>
  <c r="I97" i="1"/>
  <c r="I93" i="1"/>
  <c r="I110" i="1"/>
  <c r="J97" i="1"/>
  <c r="I103" i="1"/>
  <c r="E86" i="5"/>
  <c r="E91" i="5" s="1"/>
  <c r="E100" i="1"/>
  <c r="D100" i="1"/>
  <c r="D57" i="1"/>
  <c r="I105" i="1" s="1"/>
  <c r="E41" i="6"/>
  <c r="D41" i="6"/>
  <c r="D76" i="6"/>
  <c r="D92" i="6"/>
  <c r="D117" i="6"/>
  <c r="E117" i="6"/>
  <c r="E92" i="6"/>
  <c r="E96" i="6" s="1"/>
  <c r="D86" i="5"/>
  <c r="D91" i="5" s="1"/>
  <c r="D117" i="5"/>
  <c r="E117" i="5"/>
  <c r="E35" i="5"/>
  <c r="D35" i="5"/>
  <c r="D70" i="5"/>
  <c r="I114" i="5" s="1"/>
  <c r="E70" i="5"/>
  <c r="J114" i="5" s="1"/>
  <c r="D75" i="1"/>
  <c r="D79" i="1" s="1"/>
  <c r="E75" i="1"/>
  <c r="E79" i="1" s="1"/>
  <c r="E57" i="1"/>
  <c r="J105" i="1" s="1"/>
  <c r="D33" i="1"/>
  <c r="E33" i="1"/>
  <c r="E42" i="6" l="1"/>
  <c r="J122" i="6"/>
  <c r="J120" i="6"/>
  <c r="J115" i="6"/>
  <c r="I110" i="6"/>
  <c r="J110" i="6"/>
  <c r="D42" i="6"/>
  <c r="I122" i="6"/>
  <c r="I120" i="6"/>
  <c r="I115" i="6"/>
  <c r="J109" i="6"/>
  <c r="J104" i="6"/>
  <c r="I109" i="6"/>
  <c r="E133" i="5"/>
  <c r="E137" i="5" s="1"/>
  <c r="J105" i="5"/>
  <c r="J99" i="5"/>
  <c r="J104" i="5"/>
  <c r="D133" i="5"/>
  <c r="D137" i="5" s="1"/>
  <c r="I105" i="5"/>
  <c r="E40" i="5"/>
  <c r="J117" i="5"/>
  <c r="J115" i="5"/>
  <c r="J110" i="5"/>
  <c r="D40" i="5"/>
  <c r="I117" i="5"/>
  <c r="I115" i="5"/>
  <c r="I110" i="5"/>
  <c r="I104" i="5"/>
  <c r="D34" i="1"/>
  <c r="I106" i="1" s="1"/>
  <c r="I101" i="1"/>
  <c r="I108" i="1"/>
  <c r="J96" i="1"/>
  <c r="E34" i="1"/>
  <c r="J106" i="1" s="1"/>
  <c r="J101" i="1"/>
  <c r="J108" i="1"/>
  <c r="I96" i="1"/>
  <c r="J93" i="1"/>
  <c r="D121" i="6"/>
  <c r="D125" i="6" s="1"/>
  <c r="E121" i="6"/>
  <c r="E125" i="6" s="1"/>
  <c r="D80" i="1"/>
  <c r="D96" i="6"/>
  <c r="E97" i="6"/>
  <c r="J113" i="6" s="1"/>
  <c r="E92" i="5"/>
  <c r="J108" i="5" s="1"/>
  <c r="D92" i="5"/>
  <c r="I108" i="5" s="1"/>
  <c r="E80" i="1"/>
  <c r="J104" i="1" s="1"/>
  <c r="I111" i="6" l="1"/>
  <c r="I107" i="6"/>
  <c r="J107" i="6"/>
  <c r="I124" i="6"/>
  <c r="J111" i="6"/>
  <c r="J106" i="6"/>
  <c r="D97" i="6"/>
  <c r="I106" i="6" s="1"/>
  <c r="J105" i="6"/>
  <c r="I119" i="6"/>
  <c r="J118" i="6"/>
  <c r="I99" i="5"/>
  <c r="I100" i="5"/>
  <c r="J100" i="5"/>
  <c r="I113" i="5"/>
  <c r="I102" i="5"/>
  <c r="I101" i="5"/>
  <c r="I106" i="5"/>
  <c r="J113" i="5"/>
  <c r="J102" i="5"/>
  <c r="J101" i="5"/>
  <c r="I119" i="5"/>
  <c r="J106" i="5"/>
  <c r="I99" i="1"/>
  <c r="I90" i="1"/>
  <c r="I92" i="1"/>
  <c r="I91" i="1"/>
  <c r="I104" i="1"/>
  <c r="J90" i="1"/>
  <c r="J99" i="1"/>
  <c r="J92" i="1"/>
  <c r="J91" i="1"/>
  <c r="I113" i="6" l="1"/>
  <c r="I104" i="6"/>
  <c r="I105" i="6"/>
  <c r="I118" i="6"/>
</calcChain>
</file>

<file path=xl/sharedStrings.xml><?xml version="1.0" encoding="utf-8"?>
<sst xmlns="http://schemas.openxmlformats.org/spreadsheetml/2006/main" count="364" uniqueCount="159">
  <si>
    <t>貸借対照表</t>
    <rPh sb="0" eb="2">
      <t>タイシャク</t>
    </rPh>
    <rPh sb="2" eb="5">
      <t>タイショウヒョウ</t>
    </rPh>
    <phoneticPr fontId="3"/>
  </si>
  <si>
    <t>トヨタ自動車</t>
    <rPh sb="3" eb="6">
      <t>ジドウシャ</t>
    </rPh>
    <phoneticPr fontId="3"/>
  </si>
  <si>
    <t>資産の部</t>
    <rPh sb="0" eb="2">
      <t>シサン</t>
    </rPh>
    <rPh sb="3" eb="4">
      <t>ブ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</si>
  <si>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</si>
  <si>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売掛金</t>
    <rPh sb="0" eb="2">
      <t>ウリカケ</t>
    </rPh>
    <rPh sb="2" eb="3">
      <t>キン</t>
    </rPh>
    <phoneticPr fontId="3"/>
  </si>
  <si>
    <t>有価証券</t>
    <rPh sb="0" eb="2">
      <t>ユウカ</t>
    </rPh>
    <rPh sb="2" eb="4">
      <t>ショウケン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</si>
  <si>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</si>
  <si>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3">
      <t>シカカリヒン</t>
    </rPh>
    <phoneticPr fontId="3"/>
  </si>
  <si>
    <t>原材料及び貯蔵品</t>
    <rPh sb="0" eb="3">
      <t>ゲンザイリョウ</t>
    </rPh>
    <rPh sb="3" eb="4">
      <t>オヨ</t>
    </rPh>
    <rPh sb="5" eb="8">
      <t>チョゾウヒン</t>
    </rPh>
    <phoneticPr fontId="3"/>
  </si>
  <si>
    <t>短期貸付金</t>
    <rPh sb="0" eb="2">
      <t>タンキ</t>
    </rPh>
    <rPh sb="2" eb="5">
      <t>カシツケキン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</si>
  <si>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</si>
  <si>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その他</t>
    <rPh sb="2" eb="3">
      <t>タ</t>
    </rPh>
    <phoneticPr fontId="3"/>
  </si>
  <si>
    <t>貸倒引当金</t>
    <rPh sb="0" eb="1">
      <t>カ</t>
    </rPh>
    <rPh sb="1" eb="2">
      <t>タオ</t>
    </rPh>
    <rPh sb="2" eb="5">
      <t>ヒキアテキン</t>
    </rPh>
    <phoneticPr fontId="3"/>
  </si>
  <si>
    <t>流動資産合計</t>
    <rPh sb="0" eb="2">
      <t>リュウドウ</t>
    </rPh>
    <rPh sb="2" eb="4">
      <t>シサン</t>
    </rPh>
    <rPh sb="4" eb="6">
      <t>ゴウケイ</t>
    </rPh>
    <phoneticPr fontId="3"/>
  </si>
  <si>
    <t>固定資産</t>
    <rPh sb="0" eb="4">
      <t>コテイシサン</t>
    </rPh>
    <phoneticPr fontId="3"/>
  </si>
  <si>
    <t>有形固定資産</t>
    <rPh sb="0" eb="2">
      <t>ユウケイ</t>
    </rPh>
    <rPh sb="2" eb="6">
      <t>コテイシサン</t>
    </rPh>
    <phoneticPr fontId="3"/>
  </si>
  <si>
    <t>建物</t>
    <rPh sb="0" eb="2">
      <t>タテモノ</t>
    </rPh>
    <phoneticPr fontId="3"/>
  </si>
  <si>
    <t>構築物</t>
    <rPh sb="0" eb="3">
      <t>コウチクブツ</t>
    </rPh>
    <phoneticPr fontId="3"/>
  </si>
  <si>
    <t>機械及び装置</t>
    <rPh sb="0" eb="3">
      <t>キカイオヨ</t>
    </rPh>
    <rPh sb="4" eb="6">
      <t>ソウチ</t>
    </rPh>
    <phoneticPr fontId="3"/>
  </si>
  <si>
    <t>車両運搬具</t>
    <rPh sb="0" eb="2">
      <t>シャリョウ</t>
    </rPh>
    <rPh sb="2" eb="5">
      <t>ウンパング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</si>
  <si>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</si>
  <si>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</si>
  <si>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</si>
  <si>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3"/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</si>
  <si>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</si>
  <si>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6">
      <t>ユウカショウケン</t>
    </rPh>
    <phoneticPr fontId="3"/>
  </si>
  <si>
    <t>関係会社株式・出資金</t>
    <rPh sb="0" eb="2">
      <t>カンケイ</t>
    </rPh>
    <rPh sb="2" eb="4">
      <t>カイシャ</t>
    </rPh>
    <rPh sb="4" eb="6">
      <t>カブシキ</t>
    </rPh>
    <rPh sb="7" eb="10">
      <t>シュッシキン</t>
    </rPh>
    <phoneticPr fontId="3"/>
  </si>
  <si>
    <t>長期貸付金</t>
    <rPh sb="0" eb="2">
      <t>チョウキ</t>
    </rPh>
    <rPh sb="2" eb="5">
      <t>カシツケキン</t>
    </rPh>
    <phoneticPr fontId="3"/>
  </si>
  <si>
    <t>投資その他の資産合計</t>
    <rPh sb="0" eb="2">
      <t>トウシ</t>
    </rPh>
    <rPh sb="4" eb="5">
      <t>タ</t>
    </rPh>
    <rPh sb="6" eb="8">
      <t>シサン</t>
    </rPh>
    <rPh sb="8" eb="10">
      <t>ゴウケイ</t>
    </rPh>
    <phoneticPr fontId="3"/>
  </si>
  <si>
    <t>固定資産合計</t>
    <rPh sb="0" eb="4">
      <t>コテイシサン</t>
    </rPh>
    <rPh sb="4" eb="6">
      <t>ゴウケイ</t>
    </rPh>
    <phoneticPr fontId="3"/>
  </si>
  <si>
    <t>資産合計</t>
    <rPh sb="0" eb="2">
      <t>シサン</t>
    </rPh>
    <rPh sb="2" eb="4">
      <t>ゴウケイ</t>
    </rPh>
    <phoneticPr fontId="3"/>
  </si>
  <si>
    <t>単位：百万円</t>
    <rPh sb="0" eb="2">
      <t>タンイ</t>
    </rPh>
    <rPh sb="3" eb="6">
      <t>ヒャクマンエン</t>
    </rPh>
    <phoneticPr fontId="3"/>
  </si>
  <si>
    <t>負債の部</t>
    <rPh sb="0" eb="2">
      <t>フサイ</t>
    </rPh>
    <rPh sb="3" eb="4">
      <t>ブ</t>
    </rPh>
    <phoneticPr fontId="3"/>
  </si>
  <si>
    <t>流動負債</t>
    <rPh sb="0" eb="2">
      <t>リュウドウ</t>
    </rPh>
    <rPh sb="2" eb="4">
      <t>フサイ</t>
    </rPh>
    <phoneticPr fontId="3"/>
  </si>
  <si>
    <t>支払手形</t>
    <rPh sb="0" eb="2">
      <t>シハラ</t>
    </rPh>
    <rPh sb="2" eb="4">
      <t>テガタ</t>
    </rPh>
    <phoneticPr fontId="3"/>
  </si>
  <si>
    <t>電子記録債務</t>
    <rPh sb="0" eb="2">
      <t>デンシ</t>
    </rPh>
    <rPh sb="2" eb="4">
      <t>キロク</t>
    </rPh>
    <rPh sb="4" eb="6">
      <t>サイム</t>
    </rPh>
    <phoneticPr fontId="3"/>
  </si>
  <si>
    <t>買掛金</t>
    <rPh sb="0" eb="3">
      <t>カイカケキン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</si>
  <si>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</si>
  <si>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１年内償還予定の社債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3"/>
  </si>
  <si>
    <t>未払金</t>
    <rPh sb="0" eb="2">
      <t>ミバラ</t>
    </rPh>
    <rPh sb="2" eb="3">
      <t>キン</t>
    </rPh>
    <phoneticPr fontId="3"/>
  </si>
  <si>
    <t>未払法人税等</t>
    <rPh sb="0" eb="2">
      <t>ミバラ</t>
    </rPh>
    <rPh sb="2" eb="5">
      <t>ホウジンゼイ</t>
    </rPh>
    <rPh sb="5" eb="6">
      <t>トウ</t>
    </rPh>
    <phoneticPr fontId="3"/>
  </si>
  <si>
    <t>未払費用</t>
    <rPh sb="0" eb="2">
      <t>ミバラ</t>
    </rPh>
    <rPh sb="2" eb="4">
      <t>ヒヨウ</t>
    </rPh>
    <phoneticPr fontId="3"/>
  </si>
  <si>
    <t>預り金</t>
    <rPh sb="0" eb="1">
      <t>アズ</t>
    </rPh>
    <rPh sb="2" eb="3">
      <t>キン</t>
    </rPh>
    <phoneticPr fontId="3"/>
  </si>
  <si>
    <t>製品保証引当金</t>
    <rPh sb="0" eb="2">
      <t>セイヒン</t>
    </rPh>
    <rPh sb="2" eb="4">
      <t>ホショウ</t>
    </rPh>
    <rPh sb="4" eb="7">
      <t>ヒキアテキン</t>
    </rPh>
    <phoneticPr fontId="3"/>
  </si>
  <si>
    <t>役員賞与引当金</t>
    <rPh sb="0" eb="2">
      <t>ヤクイン</t>
    </rPh>
    <rPh sb="2" eb="4">
      <t>ショウヨ</t>
    </rPh>
    <rPh sb="4" eb="7">
      <t>ヒキアテキン</t>
    </rPh>
    <phoneticPr fontId="3"/>
  </si>
  <si>
    <t>流動負債合計</t>
    <rPh sb="0" eb="2">
      <t>リュウドウ</t>
    </rPh>
    <rPh sb="2" eb="4">
      <t>フサイ</t>
    </rPh>
    <rPh sb="4" eb="6">
      <t>ゴウケイ</t>
    </rPh>
    <phoneticPr fontId="3"/>
  </si>
  <si>
    <t>固定負債</t>
    <rPh sb="0" eb="2">
      <t>コテイ</t>
    </rPh>
    <rPh sb="2" eb="4">
      <t>フサイ</t>
    </rPh>
    <phoneticPr fontId="3"/>
  </si>
  <si>
    <t>社債</t>
    <rPh sb="0" eb="2">
      <t>シャサイ</t>
    </rPh>
    <phoneticPr fontId="3"/>
  </si>
  <si>
    <t>退職給付引当金</t>
    <rPh sb="0" eb="2">
      <t>タイショク</t>
    </rPh>
    <rPh sb="2" eb="4">
      <t>キュウフ</t>
    </rPh>
    <rPh sb="4" eb="7">
      <t>ヒキアテキン</t>
    </rPh>
    <phoneticPr fontId="3"/>
  </si>
  <si>
    <t>固定負債合計</t>
    <rPh sb="0" eb="2">
      <t>コテイ</t>
    </rPh>
    <rPh sb="2" eb="4">
      <t>フサイ</t>
    </rPh>
    <rPh sb="4" eb="6">
      <t>ゴウケイ</t>
    </rPh>
    <phoneticPr fontId="3"/>
  </si>
  <si>
    <t>負債合計</t>
    <rPh sb="0" eb="2">
      <t>フサイ</t>
    </rPh>
    <rPh sb="2" eb="4">
      <t>ゴウケイ</t>
    </rPh>
    <phoneticPr fontId="3"/>
  </si>
  <si>
    <t>純資産の部</t>
    <rPh sb="0" eb="1">
      <t>ジュン</t>
    </rPh>
    <rPh sb="1" eb="3">
      <t>シサン</t>
    </rPh>
    <rPh sb="4" eb="5">
      <t>ブ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</si>
  <si>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</si>
  <si>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</si>
  <si>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</si>
  <si>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</si>
  <si>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</si>
  <si>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資本剰余金合計</t>
    <rPh sb="0" eb="2">
      <t>シホン</t>
    </rPh>
    <rPh sb="2" eb="5">
      <t>ジョウヨキン</t>
    </rPh>
    <rPh sb="5" eb="7">
      <t>ゴウケイ</t>
    </rPh>
    <phoneticPr fontId="3"/>
  </si>
  <si>
    <t>利益剰余金</t>
    <rPh sb="0" eb="2">
      <t>リエキ</t>
    </rPh>
    <rPh sb="2" eb="5">
      <t>ジョウヨキン</t>
    </rPh>
    <phoneticPr fontId="3"/>
  </si>
  <si>
    <t>利益準備金</t>
    <rPh sb="0" eb="2">
      <t>リエキ</t>
    </rPh>
    <rPh sb="2" eb="4">
      <t>ジュンビ</t>
    </rPh>
    <rPh sb="4" eb="5">
      <t>キン</t>
    </rPh>
    <phoneticPr fontId="3"/>
  </si>
  <si>
    <t>その他利益剰余金</t>
    <rPh sb="2" eb="3">
      <t>タ</t>
    </rPh>
    <rPh sb="3" eb="5">
      <t>リエキ</t>
    </rPh>
    <rPh sb="5" eb="8">
      <t>ジョウヨキン</t>
    </rPh>
    <phoneticPr fontId="3"/>
  </si>
  <si>
    <t>特別償却準備金</t>
    <rPh sb="0" eb="2">
      <t>トクベツ</t>
    </rPh>
    <rPh sb="2" eb="4">
      <t>ショウキャク</t>
    </rPh>
    <rPh sb="4" eb="7">
      <t>ジュンビキン</t>
    </rPh>
    <phoneticPr fontId="3"/>
  </si>
  <si>
    <t>固定資産圧縮積立金</t>
    <rPh sb="0" eb="2">
      <t>コテイ</t>
    </rPh>
    <rPh sb="2" eb="4">
      <t>シサン</t>
    </rPh>
    <rPh sb="4" eb="6">
      <t>アッシュク</t>
    </rPh>
    <rPh sb="6" eb="9">
      <t>ツミタテキン</t>
    </rPh>
    <phoneticPr fontId="3"/>
  </si>
  <si>
    <t>別途積立金</t>
    <rPh sb="0" eb="2">
      <t>ベット</t>
    </rPh>
    <rPh sb="2" eb="5">
      <t>ツミタテキン</t>
    </rPh>
    <phoneticPr fontId="3"/>
  </si>
  <si>
    <t>繰延利益剰余金</t>
    <rPh sb="0" eb="2">
      <t>クリノベ</t>
    </rPh>
    <rPh sb="2" eb="4">
      <t>リエキ</t>
    </rPh>
    <rPh sb="4" eb="7">
      <t>ジョウヨキン</t>
    </rPh>
    <phoneticPr fontId="3"/>
  </si>
  <si>
    <t>利益剰余金合計</t>
    <rPh sb="0" eb="2">
      <t>リエキ</t>
    </rPh>
    <rPh sb="2" eb="5">
      <t>ジョウヨキン</t>
    </rPh>
    <rPh sb="5" eb="7">
      <t>ゴウケイ</t>
    </rPh>
    <phoneticPr fontId="3"/>
  </si>
  <si>
    <t>自己株式</t>
    <rPh sb="0" eb="2">
      <t>ジコ</t>
    </rPh>
    <rPh sb="2" eb="4">
      <t>カブシキ</t>
    </rPh>
    <phoneticPr fontId="3"/>
  </si>
  <si>
    <t>株主資本合計</t>
    <rPh sb="0" eb="2">
      <t>カブヌシ</t>
    </rPh>
    <rPh sb="2" eb="4">
      <t>シホン</t>
    </rPh>
    <rPh sb="4" eb="6">
      <t>ゴウケイ</t>
    </rPh>
    <phoneticPr fontId="3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</si>
  <si>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</si>
  <si>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</si>
  <si>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評価・換算差額等合計</t>
    <rPh sb="0" eb="2">
      <t>ヒョウカ</t>
    </rPh>
    <rPh sb="3" eb="5">
      <t>カンサン</t>
    </rPh>
    <rPh sb="5" eb="8">
      <t>サガクトウ</t>
    </rPh>
    <rPh sb="8" eb="10">
      <t>ゴウケイ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</si>
  <si>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</si>
  <si>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</si>
  <si>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-</t>
    <phoneticPr fontId="3"/>
  </si>
  <si>
    <t>日産自動車</t>
    <rPh sb="0" eb="2">
      <t>ニッサン</t>
    </rPh>
    <rPh sb="2" eb="5">
      <t>ジドウシャ</t>
    </rPh>
    <phoneticPr fontId="3"/>
  </si>
  <si>
    <t>損益計算書</t>
    <rPh sb="0" eb="2">
      <t>ソンエキ</t>
    </rPh>
    <rPh sb="2" eb="5">
      <t>ケイサンショ</t>
    </rPh>
    <phoneticPr fontId="3"/>
  </si>
  <si>
    <t>売上高</t>
    <rPh sb="0" eb="3">
      <t>ウリアゲダカ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</si>
  <si>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</si>
  <si>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</si>
  <si>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販売費及び一般管理費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</si>
  <si>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</si>
  <si>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</si>
  <si>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</si>
  <si>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</si>
  <si>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営業外収益合計</t>
    <rPh sb="0" eb="3">
      <t>エイギョウガイ</t>
    </rPh>
    <rPh sb="3" eb="5">
      <t>シュウエキ</t>
    </rPh>
    <rPh sb="5" eb="7">
      <t>ゴウケイ</t>
    </rPh>
    <phoneticPr fontId="3"/>
  </si>
  <si>
    <t>営業外費用</t>
    <rPh sb="0" eb="3">
      <t>エイギョウガイ</t>
    </rPh>
    <rPh sb="3" eb="5">
      <t>ヒヨウ</t>
    </rPh>
    <phoneticPr fontId="3"/>
  </si>
  <si>
    <t>支払利息</t>
    <rPh sb="0" eb="4">
      <t>シハライリソク</t>
    </rPh>
    <phoneticPr fontId="3"/>
  </si>
  <si>
    <t>営業外費用合計</t>
    <rPh sb="0" eb="3">
      <t>エイギョウガイ</t>
    </rPh>
    <rPh sb="3" eb="5">
      <t>ヒヨウ</t>
    </rPh>
    <rPh sb="5" eb="7">
      <t>ゴウケイ</t>
    </rPh>
    <phoneticPr fontId="3"/>
  </si>
  <si>
    <t>経常利益</t>
    <rPh sb="0" eb="2">
      <t>ケイジョウ</t>
    </rPh>
    <rPh sb="2" eb="4">
      <t>リエキ</t>
    </rPh>
    <phoneticPr fontId="3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</si>
  <si>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3"/>
  </si>
  <si>
    <t>法人税・住民税及び事業税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</si>
  <si>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トウ</t>
    </rPh>
    <rPh sb="4" eb="7">
      <t>チョウセイガク</t>
    </rPh>
    <phoneticPr fontId="3"/>
  </si>
  <si>
    <t>法人税等合計</t>
    <rPh sb="0" eb="4">
      <t>ホウジンゼイトウ</t>
    </rPh>
    <rPh sb="4" eb="6">
      <t>ゴウケイ</t>
    </rPh>
    <phoneticPr fontId="3"/>
  </si>
  <si>
    <t>当期純利益</t>
    <rPh sb="0" eb="5">
      <t>トウキジュンリエキ</t>
    </rPh>
    <phoneticPr fontId="3"/>
  </si>
  <si>
    <t>前払費用</t>
    <rPh sb="0" eb="2">
      <t>マエバラ</t>
    </rPh>
    <rPh sb="2" eb="4">
      <t>ヒヨウ</t>
    </rPh>
    <phoneticPr fontId="3"/>
  </si>
  <si>
    <t>関係会社短期貸付金</t>
    <rPh sb="0" eb="4">
      <t>カンケイカイシャ</t>
    </rPh>
    <rPh sb="4" eb="6">
      <t>タンキ</t>
    </rPh>
    <rPh sb="6" eb="9">
      <t>カシツケキン</t>
    </rPh>
    <phoneticPr fontId="3"/>
  </si>
  <si>
    <t>無形固定資産合計</t>
    <rPh sb="0" eb="2">
      <t>ムケイ</t>
    </rPh>
    <rPh sb="2" eb="6">
      <t>コテイシサン</t>
    </rPh>
    <rPh sb="6" eb="8">
      <t>ゴウケイ</t>
    </rPh>
    <phoneticPr fontId="3"/>
  </si>
  <si>
    <t>関係会社株式</t>
    <rPh sb="0" eb="2">
      <t>カンケイ</t>
    </rPh>
    <rPh sb="2" eb="4">
      <t>カイシャ</t>
    </rPh>
    <rPh sb="4" eb="6">
      <t>カブシキ</t>
    </rPh>
    <phoneticPr fontId="3"/>
  </si>
  <si>
    <t>関係会社長期貸付金</t>
    <rPh sb="0" eb="2">
      <t>カンケイ</t>
    </rPh>
    <rPh sb="2" eb="4">
      <t>カイシャ</t>
    </rPh>
    <rPh sb="4" eb="6">
      <t>チョウキ</t>
    </rPh>
    <rPh sb="6" eb="9">
      <t>カシツケキン</t>
    </rPh>
    <phoneticPr fontId="3"/>
  </si>
  <si>
    <t>１年内償還予定の長期借入金</t>
    <rPh sb="1" eb="2">
      <t>ネン</t>
    </rPh>
    <rPh sb="2" eb="3">
      <t>ナイ</t>
    </rPh>
    <rPh sb="3" eb="5">
      <t>ショウカン</t>
    </rPh>
    <rPh sb="5" eb="7">
      <t>ヨテイ</t>
    </rPh>
    <rPh sb="8" eb="10">
      <t>チョウキ</t>
    </rPh>
    <rPh sb="10" eb="12">
      <t>カリイレ</t>
    </rPh>
    <rPh sb="12" eb="13">
      <t>キン</t>
    </rPh>
    <phoneticPr fontId="3"/>
  </si>
  <si>
    <t>リース債務</t>
    <rPh sb="3" eb="5">
      <t>サイム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</si>
  <si>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</si>
  <si>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コマーシャル・ペーパー</t>
    <phoneticPr fontId="3"/>
  </si>
  <si>
    <t>-</t>
    <phoneticPr fontId="3"/>
  </si>
  <si>
    <t>買換資産圧縮積立金</t>
    <rPh sb="0" eb="2">
      <t>カイカ</t>
    </rPh>
    <rPh sb="2" eb="4">
      <t>シサン</t>
    </rPh>
    <rPh sb="4" eb="6">
      <t>アッシュク</t>
    </rPh>
    <rPh sb="6" eb="9">
      <t>ツミタテキン</t>
    </rPh>
    <phoneticPr fontId="3"/>
  </si>
  <si>
    <t>特別償却積立金</t>
    <rPh sb="0" eb="2">
      <t>トクベツ</t>
    </rPh>
    <rPh sb="2" eb="4">
      <t>ショウキャク</t>
    </rPh>
    <rPh sb="4" eb="7">
      <t>ツミタテキン</t>
    </rPh>
    <phoneticPr fontId="3"/>
  </si>
  <si>
    <t>繰延ヘッジ損金</t>
    <rPh sb="0" eb="2">
      <t>クリノベ</t>
    </rPh>
    <rPh sb="5" eb="7">
      <t>ソンキン</t>
    </rPh>
    <phoneticPr fontId="3"/>
  </si>
  <si>
    <t>特別利益</t>
    <rPh sb="0" eb="2">
      <t>トクベツ</t>
    </rPh>
    <rPh sb="2" eb="4">
      <t>リエキ</t>
    </rPh>
    <phoneticPr fontId="3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</si>
  <si>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3"/>
  </si>
  <si>
    <t>特別利益合計</t>
    <rPh sb="0" eb="2">
      <t>トクベツ</t>
    </rPh>
    <rPh sb="2" eb="4">
      <t>リエキ</t>
    </rPh>
    <rPh sb="4" eb="6">
      <t>ゴウケイ</t>
    </rPh>
    <phoneticPr fontId="3"/>
  </si>
  <si>
    <t>特別損失</t>
    <rPh sb="0" eb="2">
      <t>トクベツ</t>
    </rPh>
    <rPh sb="2" eb="4">
      <t>ソンシツ</t>
    </rPh>
    <phoneticPr fontId="3"/>
  </si>
  <si>
    <t>固定資産売却損</t>
    <rPh sb="0" eb="2">
      <t>コテイ</t>
    </rPh>
    <rPh sb="2" eb="4">
      <t>シサン</t>
    </rPh>
    <rPh sb="4" eb="6">
      <t>バイキャク</t>
    </rPh>
    <rPh sb="6" eb="7">
      <t>ソン</t>
    </rPh>
    <phoneticPr fontId="3"/>
  </si>
  <si>
    <t>固定資産廃棄損</t>
    <rPh sb="0" eb="2">
      <t>コテイ</t>
    </rPh>
    <rPh sb="2" eb="4">
      <t>シサン</t>
    </rPh>
    <rPh sb="4" eb="6">
      <t>ハイキ</t>
    </rPh>
    <rPh sb="6" eb="7">
      <t>ソン</t>
    </rPh>
    <phoneticPr fontId="3"/>
  </si>
  <si>
    <t>関係会社株式評価損</t>
    <rPh sb="0" eb="2">
      <t>カンケイ</t>
    </rPh>
    <rPh sb="2" eb="4">
      <t>カイシャ</t>
    </rPh>
    <rPh sb="4" eb="6">
      <t>カブシキ</t>
    </rPh>
    <rPh sb="6" eb="8">
      <t>ヒョウカ</t>
    </rPh>
    <rPh sb="8" eb="9">
      <t>ソン</t>
    </rPh>
    <phoneticPr fontId="3"/>
  </si>
  <si>
    <t>特別損失合計</t>
    <rPh sb="0" eb="2">
      <t>トクベツ</t>
    </rPh>
    <rPh sb="2" eb="4">
      <t>ソンシツ</t>
    </rPh>
    <rPh sb="4" eb="6">
      <t>ゴウケイ</t>
    </rPh>
    <phoneticPr fontId="3"/>
  </si>
  <si>
    <t>デリバティブ収益</t>
    <rPh sb="6" eb="8">
      <t>シュウエキ</t>
    </rPh>
    <phoneticPr fontId="3"/>
  </si>
  <si>
    <t>関係会社株式売却益</t>
    <rPh sb="0" eb="2">
      <t>カンケイ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3"/>
  </si>
  <si>
    <t>有価証券</t>
    <phoneticPr fontId="3"/>
  </si>
  <si>
    <t>リース資産</t>
    <phoneticPr fontId="3"/>
  </si>
  <si>
    <t>無形固定資産</t>
    <rPh sb="0" eb="2">
      <t>ムケイ</t>
    </rPh>
    <rPh sb="2" eb="6">
      <t>コテイシサン</t>
    </rPh>
    <phoneticPr fontId="3"/>
  </si>
  <si>
    <t>ソフトウェア</t>
    <phoneticPr fontId="3"/>
  </si>
  <si>
    <t>リース資産</t>
    <phoneticPr fontId="3"/>
  </si>
  <si>
    <t>その他</t>
    <phoneticPr fontId="3"/>
  </si>
  <si>
    <t>無形固定資産合計</t>
    <phoneticPr fontId="3"/>
  </si>
  <si>
    <t>関係会社出資金</t>
    <rPh sb="0" eb="2">
      <t>カンケイ</t>
    </rPh>
    <rPh sb="2" eb="4">
      <t>カイシャ</t>
    </rPh>
    <phoneticPr fontId="3"/>
  </si>
  <si>
    <t>長期貸付金</t>
    <phoneticPr fontId="3"/>
  </si>
  <si>
    <t>繰延税金資産</t>
    <phoneticPr fontId="3"/>
  </si>
  <si>
    <t>前受金</t>
    <phoneticPr fontId="3"/>
  </si>
  <si>
    <t>前受収益</t>
    <phoneticPr fontId="3"/>
  </si>
  <si>
    <t>賞与引当金</t>
    <phoneticPr fontId="3"/>
  </si>
  <si>
    <t>役員賞与引当金</t>
    <phoneticPr fontId="3"/>
  </si>
  <si>
    <t>執行役員賞与引当金</t>
    <phoneticPr fontId="3"/>
  </si>
  <si>
    <t>圧縮記帳積立金</t>
    <phoneticPr fontId="3"/>
  </si>
  <si>
    <t>その他資本剰余金</t>
    <phoneticPr fontId="3"/>
  </si>
  <si>
    <t>本田技研工業</t>
    <phoneticPr fontId="3"/>
  </si>
  <si>
    <t>本田技研工業</t>
    <phoneticPr fontId="3"/>
  </si>
  <si>
    <t>長期借入金</t>
    <rPh sb="0" eb="5">
      <t>チョウキカリイレキン</t>
    </rPh>
    <phoneticPr fontId="3"/>
  </si>
  <si>
    <t>未収入金</t>
    <rPh sb="0" eb="2">
      <t>ミシュウ</t>
    </rPh>
    <rPh sb="2" eb="4">
      <t>ニュウキン</t>
    </rPh>
    <phoneticPr fontId="3"/>
  </si>
  <si>
    <t>繰延資産</t>
    <rPh sb="0" eb="2">
      <t>クリノベ</t>
    </rPh>
    <rPh sb="2" eb="4">
      <t>シサン</t>
    </rPh>
    <phoneticPr fontId="3"/>
  </si>
  <si>
    <t>社債発行費</t>
    <rPh sb="0" eb="2">
      <t>シャサイ</t>
    </rPh>
    <rPh sb="2" eb="5">
      <t>ハッコウヒ</t>
    </rPh>
    <phoneticPr fontId="3"/>
  </si>
  <si>
    <t>繰延資産合計</t>
    <rPh sb="0" eb="2">
      <t>クリノベ</t>
    </rPh>
    <rPh sb="2" eb="4">
      <t>シサン</t>
    </rPh>
    <rPh sb="4" eb="6">
      <t>ゴウケイ</t>
    </rPh>
    <phoneticPr fontId="3"/>
  </si>
  <si>
    <t>未払法人税等</t>
    <rPh sb="0" eb="2">
      <t>ミバラ</t>
    </rPh>
    <rPh sb="2" eb="6">
      <t>ホウジンゼイトウ</t>
    </rPh>
    <phoneticPr fontId="3"/>
  </si>
  <si>
    <t>契約負債</t>
    <rPh sb="0" eb="2">
      <t>ケイヤク</t>
    </rPh>
    <rPh sb="2" eb="4">
      <t>フサイ</t>
    </rPh>
    <phoneticPr fontId="3"/>
  </si>
  <si>
    <t>前受金</t>
    <rPh sb="0" eb="2">
      <t>マエウ</t>
    </rPh>
    <rPh sb="2" eb="3">
      <t>キン</t>
    </rPh>
    <phoneticPr fontId="3"/>
  </si>
  <si>
    <t>関係会社事業損失引当金</t>
    <rPh sb="0" eb="2">
      <t>カンケイ</t>
    </rPh>
    <rPh sb="2" eb="4">
      <t>カイシャ</t>
    </rPh>
    <rPh sb="4" eb="6">
      <t>ジギョウ</t>
    </rPh>
    <rPh sb="6" eb="8">
      <t>ソンシツ</t>
    </rPh>
    <rPh sb="8" eb="11">
      <t>ヒキアテキン</t>
    </rPh>
    <phoneticPr fontId="3"/>
  </si>
  <si>
    <t>受取保証料</t>
    <rPh sb="0" eb="2">
      <t>ウケトリ</t>
    </rPh>
    <rPh sb="2" eb="5">
      <t>ホショウリョウ</t>
    </rPh>
    <phoneticPr fontId="3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</si>
  <si>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3"/>
  </si>
  <si>
    <t>為替差損</t>
    <rPh sb="0" eb="2">
      <t>カワセ</t>
    </rPh>
    <rPh sb="2" eb="3">
      <t>サ</t>
    </rPh>
    <rPh sb="3" eb="4">
      <t>ソン</t>
    </rPh>
    <phoneticPr fontId="3"/>
  </si>
  <si>
    <t>貸倒引当金繰入額</t>
    <rPh sb="0" eb="2">
      <t>カシダオレ</t>
    </rPh>
    <rPh sb="2" eb="5">
      <t>ヒキアテキン</t>
    </rPh>
    <rPh sb="5" eb="8">
      <t>クリイレガク</t>
    </rPh>
    <phoneticPr fontId="3"/>
  </si>
  <si>
    <t>投資有価証券売却益</t>
    <rPh sb="0" eb="2">
      <t>トウシ</t>
    </rPh>
    <rPh sb="2" eb="6">
      <t>ユウカショウケン</t>
    </rPh>
    <rPh sb="6" eb="9">
      <t>バイキャクエキ</t>
    </rPh>
    <phoneticPr fontId="3"/>
  </si>
  <si>
    <t>関係会社事業損失引当金戻入額</t>
    <rPh sb="0" eb="2">
      <t>カンケイ</t>
    </rPh>
    <rPh sb="2" eb="4">
      <t>カイシャ</t>
    </rPh>
    <rPh sb="4" eb="6">
      <t>ジギョウ</t>
    </rPh>
    <rPh sb="6" eb="8">
      <t>ソンシツ</t>
    </rPh>
    <rPh sb="8" eb="11">
      <t>ヒキアテキン</t>
    </rPh>
    <rPh sb="11" eb="13">
      <t>モドシイレ</t>
    </rPh>
    <rPh sb="13" eb="14">
      <t>ガク</t>
    </rPh>
    <phoneticPr fontId="3"/>
  </si>
  <si>
    <t>関係会社事業損失引当金繰入額</t>
    <rPh sb="0" eb="2">
      <t>カンケイ</t>
    </rPh>
    <rPh sb="2" eb="4">
      <t>カイシャ</t>
    </rPh>
    <rPh sb="4" eb="6">
      <t>ジギョウ</t>
    </rPh>
    <rPh sb="6" eb="8">
      <t>ソンシツ</t>
    </rPh>
    <rPh sb="8" eb="11">
      <t>ヒキアテキン</t>
    </rPh>
    <rPh sb="11" eb="14">
      <t>クリイレガク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</si>
  <si>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</si>
  <si>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１年内償還予定の社債</t>
    <rPh sb="1" eb="3">
      <t>ネンナイ</t>
    </rPh>
    <rPh sb="3" eb="5">
      <t>ショウカン</t>
    </rPh>
    <rPh sb="5" eb="7">
      <t>ヨテイ</t>
    </rPh>
    <rPh sb="8" eb="10">
      <t>シャサイ</t>
    </rPh>
    <phoneticPr fontId="3"/>
  </si>
  <si>
    <t>移転価格調整引当金</t>
    <rPh sb="0" eb="2">
      <t>イテン</t>
    </rPh>
    <rPh sb="2" eb="4">
      <t>カカク</t>
    </rPh>
    <rPh sb="4" eb="6">
      <t>チョウセイ</t>
    </rPh>
    <rPh sb="6" eb="9">
      <t>ヒキアテキン</t>
    </rPh>
    <phoneticPr fontId="3"/>
  </si>
  <si>
    <t>役員株式給付引当金</t>
    <rPh sb="0" eb="2">
      <t>ヤクイン</t>
    </rPh>
    <rPh sb="2" eb="4">
      <t>カブシキ</t>
    </rPh>
    <rPh sb="4" eb="6">
      <t>キュウフ</t>
    </rPh>
    <rPh sb="6" eb="9">
      <t>ヒキアテキン</t>
    </rPh>
    <phoneticPr fontId="3"/>
  </si>
  <si>
    <t>執行役員株式給付引当金</t>
    <rPh sb="0" eb="2">
      <t>シッコウ</t>
    </rPh>
    <rPh sb="2" eb="4">
      <t>ヤクイン</t>
    </rPh>
    <rPh sb="4" eb="6">
      <t>カブシキ</t>
    </rPh>
    <rPh sb="6" eb="8">
      <t>キュウフ</t>
    </rPh>
    <rPh sb="8" eb="11">
      <t>ヒキアテキン</t>
    </rPh>
    <phoneticPr fontId="3"/>
  </si>
  <si>
    <t>受取配当金</t>
    <rPh sb="0" eb="5">
      <t>ウケトリハイトウキン</t>
    </rPh>
    <phoneticPr fontId="3"/>
  </si>
  <si>
    <t>移転価格税制調整金</t>
    <rPh sb="0" eb="2">
      <t>イテン</t>
    </rPh>
    <rPh sb="2" eb="4">
      <t>カカク</t>
    </rPh>
    <rPh sb="4" eb="5">
      <t>ゼイ</t>
    </rPh>
    <rPh sb="5" eb="6">
      <t>セイ</t>
    </rPh>
    <rPh sb="6" eb="9">
      <t>チョウセイキン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</si>
</sst>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" fontId="0" fillId="0" borderId="0" xfId="0" applyNumberFormat="1">
      <alignment vertical="center"/>
    </xf>
    <xf numFmtId="31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4" xfId="1" applyFont="1" applyBorder="1">
      <alignment vertical="center"/>
    </xf>
    <xf numFmtId="38" fontId="0" fillId="0" borderId="2" xfId="0" applyNumberFormat="1" applyBorder="1">
      <alignment vertical="center"/>
    </xf>
    <xf numFmtId="38" fontId="2" fillId="0" borderId="0" xfId="1" applyFont="1">
      <alignment vertical="center"/>
    </xf>
    <xf numFmtId="38" fontId="0" fillId="0" borderId="5" xfId="0" applyNumberFormat="1" applyBorder="1">
      <alignment vertical="center"/>
    </xf>
    <xf numFmtId="3" fontId="0" fillId="0" borderId="4" xfId="0" applyNumberFormat="1" applyBorder="1">
      <alignment vertical="center"/>
    </xf>
    <xf numFmtId="3" fontId="1" fillId="0" borderId="0" xfId="1" applyNumberFormat="1" applyFont="1">
      <alignment vertical="center"/>
    </xf>
    <xf numFmtId="31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0" fillId="0" borderId="0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5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0" fontId="0" fillId="2" borderId="0" xfId="0" applyFill="1">
      <alignment vertical="center"/>
    </xf>
    <xf numFmtId="38" fontId="0" fillId="2" borderId="4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4" xfId="0" applyNumberFormat="1" applyFill="1" applyBorder="1">
      <alignment vertical="center"/>
    </xf>
    <xf numFmtId="38" fontId="0" fillId="2" borderId="2" xfId="0" applyNumberFormat="1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3" xfId="1" applyFont="1" applyFill="1" applyBorder="1">
      <alignment vertical="center"/>
    </xf>
    <xf numFmtId="176" fontId="0" fillId="0" borderId="0" xfId="2" applyNumberFormat="1" applyFont="1">
      <alignment vertical="center"/>
    </xf>
    <xf numFmtId="176" fontId="0" fillId="3" borderId="0" xfId="2" applyNumberFormat="1" applyFont="1" applyFill="1">
      <alignment vertical="center"/>
    </xf>
    <xf numFmtId="177" fontId="0" fillId="4" borderId="0" xfId="0" applyNumberFormat="1" applyFill="1">
      <alignment vertical="center"/>
    </xf>
    <xf numFmtId="176" fontId="0" fillId="4" borderId="0" xfId="2" applyNumberFormat="1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view="pageBreakPreview" zoomScaleNormal="100" zoomScaleSheetLayoutView="100" workbookViewId="0"/>
  </sheetViews>
  <sheetFormatPr defaultRowHeight="12.75" x14ac:dyDescent="0.25"/>
  <cols>
    <col min="4" max="5" width="14.59765625" bestFit="1" customWidth="1"/>
    <col min="6" max="6" width="9.265625" bestFit="1" customWidth="1"/>
    <col min="7" max="7" width="9.265625" customWidth="1"/>
    <col min="9" max="9" width="9.59765625" hidden="1" customWidth="1"/>
    <col min="10" max="10" width="9.1328125" hidden="1" customWidth="1"/>
    <col min="11" max="11" width="0" hidden="1" customWidth="1"/>
  </cols>
  <sheetData>
    <row r="1" spans="1:5" x14ac:dyDescent="0.25">
      <c r="A1" t="s">
        <v>0</v>
      </c>
      <c r="C1" t="s">
        <v>1</v>
      </c>
      <c r="E1" t="s">
        <v>31</v>
      </c>
    </row>
    <row r="2" spans="1:5" x14ac:dyDescent="0.25">
      <c r="D2" s="2">
        <v>45016</v>
      </c>
      <c r="E2" s="2">
        <v>45382</v>
      </c>
    </row>
    <row r="3" spans="1:5" x14ac:dyDescent="0.25">
      <c r="A3" t="s">
        <v>2</v>
      </c>
    </row>
    <row r="4" spans="1:5" x14ac:dyDescent="0.25">
      <c r="A4" t="s">
        <v>3</v>
      </c>
      <c r="D4" s="3">
        <v>2965923</v>
      </c>
      <c r="E4" s="3">
        <v>4278139</v>
      </c>
    </row>
    <row r="5" spans="1:5" x14ac:dyDescent="0.25">
      <c r="A5" t="s">
        <v>4</v>
      </c>
      <c r="D5" s="3">
        <v>1665652</v>
      </c>
      <c r="E5" s="3">
        <v>1888956</v>
      </c>
    </row>
    <row r="6" spans="1:5" x14ac:dyDescent="0.25">
      <c r="A6" t="s">
        <v>5</v>
      </c>
      <c r="D6" s="3">
        <v>1069082</v>
      </c>
      <c r="E6" s="3">
        <v>3938698</v>
      </c>
    </row>
    <row r="7" spans="1:5" x14ac:dyDescent="0.25">
      <c r="A7" t="s">
        <v>6</v>
      </c>
      <c r="D7" s="3">
        <v>271851</v>
      </c>
      <c r="E7" s="3">
        <v>257113</v>
      </c>
    </row>
    <row r="8" spans="1:5" ht="13.5" customHeight="1" x14ac:dyDescent="0.25">
      <c r="A8" t="s">
        <v>7</v>
      </c>
      <c r="D8" s="3">
        <v>92409</v>
      </c>
      <c r="E8" s="3">
        <v>91278</v>
      </c>
    </row>
    <row r="9" spans="1:5" x14ac:dyDescent="0.25">
      <c r="A9" t="s">
        <v>8</v>
      </c>
      <c r="D9" s="3">
        <v>606535</v>
      </c>
      <c r="E9" s="3">
        <v>533511</v>
      </c>
    </row>
    <row r="10" spans="1:5" x14ac:dyDescent="0.25">
      <c r="A10" t="s">
        <v>9</v>
      </c>
      <c r="D10" s="3">
        <v>1905695</v>
      </c>
      <c r="E10" s="3">
        <v>2133043</v>
      </c>
    </row>
    <row r="11" spans="1:5" x14ac:dyDescent="0.25">
      <c r="A11" t="s">
        <v>11</v>
      </c>
      <c r="D11" s="3">
        <v>1071649</v>
      </c>
      <c r="E11" s="3">
        <v>985022</v>
      </c>
    </row>
    <row r="12" spans="1:5" ht="13.5" customHeight="1" x14ac:dyDescent="0.25">
      <c r="A12" t="s">
        <v>12</v>
      </c>
      <c r="D12" s="4">
        <v>-2300</v>
      </c>
      <c r="E12" s="13">
        <v>-3400</v>
      </c>
    </row>
    <row r="13" spans="1:5" x14ac:dyDescent="0.25">
      <c r="A13" t="s">
        <v>13</v>
      </c>
      <c r="D13" s="11">
        <f>SUM(D4:D12)</f>
        <v>9646496</v>
      </c>
      <c r="E13" s="11">
        <f>SUM(E4:E12)</f>
        <v>14102360</v>
      </c>
    </row>
    <row r="14" spans="1:5" ht="13.5" customHeight="1" x14ac:dyDescent="0.25">
      <c r="D14" s="3"/>
      <c r="E14" s="3"/>
    </row>
    <row r="15" spans="1:5" x14ac:dyDescent="0.25">
      <c r="A15" t="s">
        <v>14</v>
      </c>
      <c r="D15" s="3"/>
      <c r="E15" s="3"/>
    </row>
    <row r="16" spans="1:5" x14ac:dyDescent="0.25">
      <c r="A16" t="s">
        <v>15</v>
      </c>
      <c r="D16" s="3"/>
      <c r="E16" s="3"/>
    </row>
    <row r="17" spans="1:5" ht="14.25" customHeight="1" x14ac:dyDescent="0.25">
      <c r="A17" t="s">
        <v>16</v>
      </c>
      <c r="D17" s="3">
        <v>368733</v>
      </c>
      <c r="E17" s="3">
        <v>428180</v>
      </c>
    </row>
    <row r="18" spans="1:5" x14ac:dyDescent="0.25">
      <c r="A18" t="s">
        <v>17</v>
      </c>
      <c r="D18" s="3">
        <v>72847</v>
      </c>
      <c r="E18" s="3">
        <v>73120</v>
      </c>
    </row>
    <row r="19" spans="1:5" ht="13.5" customHeight="1" x14ac:dyDescent="0.25">
      <c r="A19" t="s">
        <v>18</v>
      </c>
      <c r="D19" s="3">
        <v>276458</v>
      </c>
      <c r="E19" s="3">
        <v>276405</v>
      </c>
    </row>
    <row r="20" spans="1:5" ht="13.5" customHeight="1" x14ac:dyDescent="0.25">
      <c r="A20" t="s">
        <v>19</v>
      </c>
      <c r="D20" s="3">
        <v>32902</v>
      </c>
      <c r="E20" s="3">
        <v>29433</v>
      </c>
    </row>
    <row r="21" spans="1:5" ht="13.5" customHeight="1" x14ac:dyDescent="0.25">
      <c r="A21" t="s">
        <v>20</v>
      </c>
      <c r="D21" s="3">
        <v>84331</v>
      </c>
      <c r="E21" s="3">
        <v>88358</v>
      </c>
    </row>
    <row r="22" spans="1:5" ht="13.5" customHeight="1" x14ac:dyDescent="0.25">
      <c r="A22" t="s">
        <v>21</v>
      </c>
      <c r="D22" s="3">
        <v>476445</v>
      </c>
      <c r="E22" s="3">
        <v>473723</v>
      </c>
    </row>
    <row r="23" spans="1:5" ht="13.5" customHeight="1" x14ac:dyDescent="0.25">
      <c r="A23" t="s">
        <v>22</v>
      </c>
      <c r="D23" s="3">
        <v>182132</v>
      </c>
      <c r="E23" s="3">
        <v>289744</v>
      </c>
    </row>
    <row r="24" spans="1:5" ht="13.5" customHeight="1" x14ac:dyDescent="0.25">
      <c r="A24" t="s">
        <v>23</v>
      </c>
      <c r="D24" s="11">
        <f>SUM(D17:D23)</f>
        <v>1493848</v>
      </c>
      <c r="E24" s="11">
        <f>SUM(E17:E23)</f>
        <v>1658963</v>
      </c>
    </row>
    <row r="25" spans="1:5" x14ac:dyDescent="0.25">
      <c r="A25" t="s">
        <v>24</v>
      </c>
      <c r="D25" s="3"/>
      <c r="E25" s="3"/>
    </row>
    <row r="26" spans="1:5" x14ac:dyDescent="0.25">
      <c r="A26" t="s">
        <v>25</v>
      </c>
      <c r="D26" s="7">
        <v>8396332</v>
      </c>
      <c r="E26" s="7">
        <v>9001303</v>
      </c>
    </row>
    <row r="27" spans="1:5" ht="14.25" customHeight="1" x14ac:dyDescent="0.25">
      <c r="A27" t="s">
        <v>26</v>
      </c>
      <c r="D27" s="7">
        <v>2923559</v>
      </c>
      <c r="E27" s="7">
        <v>2919321</v>
      </c>
    </row>
    <row r="28" spans="1:5" ht="13.5" customHeight="1" x14ac:dyDescent="0.25">
      <c r="A28" t="s">
        <v>27</v>
      </c>
      <c r="D28" s="7">
        <v>306069</v>
      </c>
      <c r="E28" s="7">
        <v>116715</v>
      </c>
    </row>
    <row r="29" spans="1:5" ht="13.5" customHeight="1" x14ac:dyDescent="0.25">
      <c r="A29" t="s">
        <v>10</v>
      </c>
      <c r="D29" s="3">
        <v>203011</v>
      </c>
      <c r="E29" s="3">
        <v>15691</v>
      </c>
    </row>
    <row r="30" spans="1:5" x14ac:dyDescent="0.25">
      <c r="A30" t="s">
        <v>11</v>
      </c>
      <c r="D30" s="7">
        <v>307705</v>
      </c>
      <c r="E30" s="7">
        <v>397302</v>
      </c>
    </row>
    <row r="31" spans="1:5" ht="13.5" customHeight="1" x14ac:dyDescent="0.25">
      <c r="A31" t="s">
        <v>12</v>
      </c>
      <c r="D31" s="7">
        <v>-46700</v>
      </c>
      <c r="E31" s="7">
        <v>-49700</v>
      </c>
    </row>
    <row r="32" spans="1:5" s="25" customFormat="1" x14ac:dyDescent="0.25">
      <c r="A32" s="25" t="s">
        <v>28</v>
      </c>
      <c r="D32" s="26">
        <f>SUM(D26:D31)</f>
        <v>12089976</v>
      </c>
      <c r="E32" s="26">
        <f>SUM(E26:E31)</f>
        <v>12400632</v>
      </c>
    </row>
    <row r="33" spans="1:5" s="25" customFormat="1" x14ac:dyDescent="0.25">
      <c r="A33" s="25" t="s">
        <v>29</v>
      </c>
      <c r="D33" s="26">
        <f>D24+D32</f>
        <v>13583824</v>
      </c>
      <c r="E33" s="26">
        <f>E24+E32</f>
        <v>14059595</v>
      </c>
    </row>
    <row r="34" spans="1:5" s="25" customFormat="1" ht="13.15" thickBot="1" x14ac:dyDescent="0.3">
      <c r="A34" s="25" t="s">
        <v>30</v>
      </c>
      <c r="D34" s="27">
        <f>D13+D33</f>
        <v>23230320</v>
      </c>
      <c r="E34" s="27">
        <f>E13+E33</f>
        <v>28161955</v>
      </c>
    </row>
    <row r="35" spans="1:5" ht="15" customHeight="1" thickTop="1" x14ac:dyDescent="0.25"/>
    <row r="36" spans="1:5" ht="14.25" customHeight="1" x14ac:dyDescent="0.25">
      <c r="A36" t="s">
        <v>32</v>
      </c>
    </row>
    <row r="37" spans="1:5" x14ac:dyDescent="0.25">
      <c r="A37" t="s">
        <v>33</v>
      </c>
    </row>
    <row r="38" spans="1:5" x14ac:dyDescent="0.25">
      <c r="A38" t="s">
        <v>35</v>
      </c>
      <c r="D38" s="3">
        <v>359552</v>
      </c>
      <c r="E38" s="3">
        <v>295130</v>
      </c>
    </row>
    <row r="39" spans="1:5" ht="13.5" customHeight="1" x14ac:dyDescent="0.25">
      <c r="A39" t="s">
        <v>36</v>
      </c>
      <c r="D39" s="3">
        <v>1264905</v>
      </c>
      <c r="E39" s="3">
        <v>1177710</v>
      </c>
    </row>
    <row r="40" spans="1:5" ht="14.25" customHeight="1" x14ac:dyDescent="0.25">
      <c r="A40" t="s">
        <v>101</v>
      </c>
      <c r="D40" s="3">
        <v>131000</v>
      </c>
      <c r="E40" s="3">
        <v>58000</v>
      </c>
    </row>
    <row r="41" spans="1:5" x14ac:dyDescent="0.25">
      <c r="A41" t="s">
        <v>38</v>
      </c>
      <c r="D41" s="3">
        <v>287060</v>
      </c>
      <c r="E41" s="3">
        <v>105705</v>
      </c>
    </row>
    <row r="42" spans="1:5" ht="13.5" customHeight="1" x14ac:dyDescent="0.25">
      <c r="A42" t="s">
        <v>39</v>
      </c>
      <c r="D42" s="3">
        <v>499418</v>
      </c>
      <c r="E42" s="3">
        <v>489180</v>
      </c>
    </row>
    <row r="43" spans="1:5" ht="13.5" customHeight="1" x14ac:dyDescent="0.25">
      <c r="A43" t="s">
        <v>40</v>
      </c>
      <c r="D43" s="3">
        <v>124141</v>
      </c>
      <c r="E43" s="3">
        <v>864385</v>
      </c>
    </row>
    <row r="44" spans="1:5" ht="13.5" customHeight="1" x14ac:dyDescent="0.25">
      <c r="A44" t="s">
        <v>41</v>
      </c>
      <c r="D44" s="3">
        <v>587714</v>
      </c>
      <c r="E44" s="3">
        <v>711991</v>
      </c>
    </row>
    <row r="45" spans="1:5" ht="13.5" customHeight="1" x14ac:dyDescent="0.25">
      <c r="A45" t="s">
        <v>42</v>
      </c>
      <c r="D45" s="3">
        <v>971746</v>
      </c>
      <c r="E45" s="3">
        <v>1012052</v>
      </c>
    </row>
    <row r="46" spans="1:5" x14ac:dyDescent="0.25">
      <c r="A46" t="s">
        <v>43</v>
      </c>
      <c r="D46" s="3">
        <v>922221</v>
      </c>
      <c r="E46" s="3">
        <v>877570</v>
      </c>
    </row>
    <row r="47" spans="1:5" ht="13.5" customHeight="1" x14ac:dyDescent="0.25">
      <c r="A47" t="s">
        <v>44</v>
      </c>
      <c r="D47" s="3">
        <v>904</v>
      </c>
      <c r="E47" s="3">
        <v>2415</v>
      </c>
    </row>
    <row r="48" spans="1:5" ht="13.5" customHeight="1" x14ac:dyDescent="0.25">
      <c r="A48" t="s">
        <v>11</v>
      </c>
      <c r="D48" s="3">
        <v>128447</v>
      </c>
      <c r="E48" s="3">
        <v>125224</v>
      </c>
    </row>
    <row r="49" spans="1:5" s="25" customFormat="1" x14ac:dyDescent="0.25">
      <c r="A49" s="25" t="s">
        <v>45</v>
      </c>
      <c r="D49" s="28">
        <f>SUM(D38:D48)</f>
        <v>5277108</v>
      </c>
      <c r="E49" s="28">
        <f>SUM(E38:E48)</f>
        <v>5719362</v>
      </c>
    </row>
    <row r="50" spans="1:5" ht="14.25" customHeight="1" x14ac:dyDescent="0.25"/>
    <row r="51" spans="1:5" ht="13.5" customHeight="1" x14ac:dyDescent="0.25">
      <c r="A51" t="s">
        <v>46</v>
      </c>
    </row>
    <row r="52" spans="1:5" ht="14.25" customHeight="1" x14ac:dyDescent="0.25">
      <c r="A52" t="s">
        <v>47</v>
      </c>
      <c r="D52" s="3">
        <v>840590</v>
      </c>
      <c r="E52" s="3">
        <v>1115640</v>
      </c>
    </row>
    <row r="53" spans="1:5" ht="14.25" customHeight="1" x14ac:dyDescent="0.25">
      <c r="A53" t="s">
        <v>136</v>
      </c>
      <c r="D53" s="3">
        <v>165000</v>
      </c>
      <c r="E53" s="3">
        <v>240000</v>
      </c>
    </row>
    <row r="54" spans="1:5" ht="13.5" customHeight="1" x14ac:dyDescent="0.25">
      <c r="A54" t="s">
        <v>48</v>
      </c>
      <c r="D54" s="3">
        <v>358876</v>
      </c>
      <c r="E54" s="3">
        <v>360796</v>
      </c>
    </row>
    <row r="55" spans="1:5" x14ac:dyDescent="0.25">
      <c r="A55" t="s">
        <v>11</v>
      </c>
      <c r="D55" s="3">
        <v>95704</v>
      </c>
      <c r="E55" s="3">
        <v>286076</v>
      </c>
    </row>
    <row r="56" spans="1:5" ht="14.25" customHeight="1" x14ac:dyDescent="0.25">
      <c r="A56" t="s">
        <v>49</v>
      </c>
      <c r="D56" s="10">
        <f>SUM(D52:D55)</f>
        <v>1460170</v>
      </c>
      <c r="E56" s="10">
        <f>SUM(E52:E55)</f>
        <v>2002512</v>
      </c>
    </row>
    <row r="57" spans="1:5" s="25" customFormat="1" ht="14.25" customHeight="1" thickBot="1" x14ac:dyDescent="0.3">
      <c r="A57" s="25" t="s">
        <v>50</v>
      </c>
      <c r="D57" s="29">
        <f>D49+D56</f>
        <v>6737278</v>
      </c>
      <c r="E57" s="29">
        <f>E49+E56</f>
        <v>7721874</v>
      </c>
    </row>
    <row r="58" spans="1:5" ht="13.15" thickTop="1" x14ac:dyDescent="0.25"/>
    <row r="59" spans="1:5" ht="14.25" customHeight="1" x14ac:dyDescent="0.25">
      <c r="A59" t="s">
        <v>51</v>
      </c>
    </row>
    <row r="60" spans="1:5" x14ac:dyDescent="0.25">
      <c r="A60" t="s">
        <v>52</v>
      </c>
    </row>
    <row r="61" spans="1:5" x14ac:dyDescent="0.25">
      <c r="A61" t="s">
        <v>53</v>
      </c>
      <c r="D61" s="3">
        <v>635402</v>
      </c>
      <c r="E61" s="3">
        <v>635402</v>
      </c>
    </row>
    <row r="62" spans="1:5" x14ac:dyDescent="0.25">
      <c r="A62" t="s">
        <v>54</v>
      </c>
      <c r="D62" s="3"/>
      <c r="E62" s="3"/>
    </row>
    <row r="63" spans="1:5" x14ac:dyDescent="0.25">
      <c r="A63" t="s">
        <v>55</v>
      </c>
      <c r="D63" s="3">
        <v>655322</v>
      </c>
      <c r="E63" s="3">
        <v>655323</v>
      </c>
    </row>
    <row r="64" spans="1:5" x14ac:dyDescent="0.25">
      <c r="A64" t="s">
        <v>56</v>
      </c>
      <c r="D64" s="3">
        <v>334</v>
      </c>
      <c r="E64" s="4">
        <v>596</v>
      </c>
    </row>
    <row r="65" spans="1:5" x14ac:dyDescent="0.25">
      <c r="A65" t="s">
        <v>57</v>
      </c>
      <c r="D65" s="11">
        <f>SUM(D63:D64)</f>
        <v>655656</v>
      </c>
      <c r="E65" s="11">
        <f>SUM(E63:E64)</f>
        <v>655919</v>
      </c>
    </row>
    <row r="66" spans="1:5" ht="14.25" customHeight="1" x14ac:dyDescent="0.25">
      <c r="A66" t="s">
        <v>58</v>
      </c>
    </row>
    <row r="67" spans="1:5" ht="14.25" customHeight="1" x14ac:dyDescent="0.25">
      <c r="A67" t="s">
        <v>59</v>
      </c>
      <c r="D67" s="3">
        <v>99454</v>
      </c>
      <c r="E67" s="3">
        <v>99454</v>
      </c>
    </row>
    <row r="68" spans="1:5" x14ac:dyDescent="0.25">
      <c r="A68" t="s">
        <v>60</v>
      </c>
      <c r="D68" s="3"/>
      <c r="E68" s="3"/>
    </row>
    <row r="69" spans="1:5" x14ac:dyDescent="0.25">
      <c r="A69" t="s">
        <v>61</v>
      </c>
      <c r="D69" s="3">
        <v>8</v>
      </c>
      <c r="E69" s="3">
        <v>2</v>
      </c>
    </row>
    <row r="70" spans="1:5" ht="13.5" customHeight="1" x14ac:dyDescent="0.25">
      <c r="A70" t="s">
        <v>62</v>
      </c>
      <c r="D70" s="3">
        <v>8852</v>
      </c>
      <c r="E70" s="3">
        <v>8818</v>
      </c>
    </row>
    <row r="71" spans="1:5" ht="13.5" customHeight="1" x14ac:dyDescent="0.25">
      <c r="A71" t="s">
        <v>63</v>
      </c>
      <c r="D71" s="3">
        <v>6340926</v>
      </c>
      <c r="E71" s="3">
        <v>6340927</v>
      </c>
    </row>
    <row r="72" spans="1:5" ht="13.5" customHeight="1" x14ac:dyDescent="0.25">
      <c r="A72" t="s">
        <v>64</v>
      </c>
      <c r="D72" s="3">
        <v>10826003</v>
      </c>
      <c r="E72" s="3">
        <v>14345700</v>
      </c>
    </row>
    <row r="73" spans="1:5" x14ac:dyDescent="0.25">
      <c r="A73" t="s">
        <v>65</v>
      </c>
      <c r="D73" s="10">
        <f>SUM(D67:D72)</f>
        <v>17275243</v>
      </c>
      <c r="E73" s="10">
        <f>SUM(E67:E72)</f>
        <v>20794901</v>
      </c>
    </row>
    <row r="74" spans="1:5" s="25" customFormat="1" ht="14.25" customHeight="1" x14ac:dyDescent="0.25">
      <c r="A74" s="25" t="s">
        <v>66</v>
      </c>
      <c r="D74" s="30">
        <v>-3741727</v>
      </c>
      <c r="E74" s="30">
        <v>-3972148</v>
      </c>
    </row>
    <row r="75" spans="1:5" s="25" customFormat="1" ht="14.25" customHeight="1" x14ac:dyDescent="0.25">
      <c r="A75" s="25" t="s">
        <v>67</v>
      </c>
      <c r="D75" s="28">
        <f>D61+D65+D73+D74</f>
        <v>14824574</v>
      </c>
      <c r="E75" s="28">
        <f>E61+E65+E73+E74</f>
        <v>18114074</v>
      </c>
    </row>
    <row r="76" spans="1:5" x14ac:dyDescent="0.25">
      <c r="A76" t="s">
        <v>68</v>
      </c>
    </row>
    <row r="77" spans="1:5" ht="14.25" customHeight="1" x14ac:dyDescent="0.25">
      <c r="A77" t="s">
        <v>69</v>
      </c>
      <c r="D77" s="3">
        <v>1668468</v>
      </c>
      <c r="E77" s="3">
        <v>2326007</v>
      </c>
    </row>
    <row r="78" spans="1:5" ht="13.5" customHeight="1" x14ac:dyDescent="0.25">
      <c r="A78" t="s">
        <v>70</v>
      </c>
      <c r="D78" s="11">
        <f>D77</f>
        <v>1668468</v>
      </c>
      <c r="E78" s="11">
        <f>E77</f>
        <v>2326007</v>
      </c>
    </row>
    <row r="79" spans="1:5" s="25" customFormat="1" ht="14.25" customHeight="1" thickBot="1" x14ac:dyDescent="0.3">
      <c r="A79" s="25" t="s">
        <v>71</v>
      </c>
      <c r="D79" s="27">
        <f>D75+D78</f>
        <v>16493042</v>
      </c>
      <c r="E79" s="27">
        <f>E75+E78</f>
        <v>20440081</v>
      </c>
    </row>
    <row r="80" spans="1:5" s="25" customFormat="1" ht="13.5" thickTop="1" thickBot="1" x14ac:dyDescent="0.3">
      <c r="A80" s="25" t="s">
        <v>72</v>
      </c>
      <c r="D80" s="31">
        <f>D79+D57</f>
        <v>23230320</v>
      </c>
      <c r="E80" s="31">
        <f>E79+E57</f>
        <v>28161955</v>
      </c>
    </row>
    <row r="81" spans="1:14" ht="13.15" thickTop="1" x14ac:dyDescent="0.25"/>
    <row r="82" spans="1:14" ht="14.25" customHeight="1" x14ac:dyDescent="0.25"/>
    <row r="83" spans="1:14" x14ac:dyDescent="0.25">
      <c r="A83" t="s">
        <v>75</v>
      </c>
      <c r="C83" t="s">
        <v>1</v>
      </c>
      <c r="E83" t="s">
        <v>31</v>
      </c>
    </row>
    <row r="84" spans="1:14" x14ac:dyDescent="0.25">
      <c r="D84" s="17">
        <v>44652</v>
      </c>
      <c r="E84" s="17">
        <v>45017</v>
      </c>
    </row>
    <row r="85" spans="1:14" x14ac:dyDescent="0.25">
      <c r="D85" s="2">
        <v>45016</v>
      </c>
      <c r="E85" s="2">
        <v>45382</v>
      </c>
    </row>
    <row r="86" spans="1:14" x14ac:dyDescent="0.25">
      <c r="A86" t="s">
        <v>76</v>
      </c>
      <c r="D86" s="3">
        <v>14076956</v>
      </c>
      <c r="E86" s="3">
        <v>17575593</v>
      </c>
    </row>
    <row r="87" spans="1:14" x14ac:dyDescent="0.25">
      <c r="A87" t="s">
        <v>77</v>
      </c>
      <c r="D87" s="3">
        <v>11039192</v>
      </c>
      <c r="E87" s="3">
        <v>12919593</v>
      </c>
    </row>
    <row r="88" spans="1:14" x14ac:dyDescent="0.25">
      <c r="A88" t="s">
        <v>78</v>
      </c>
      <c r="D88" s="11">
        <f>D86-D87</f>
        <v>3037764</v>
      </c>
      <c r="E88" s="11">
        <f>E86-E87</f>
        <v>4656000</v>
      </c>
    </row>
    <row r="89" spans="1:14" x14ac:dyDescent="0.25">
      <c r="A89" t="s">
        <v>79</v>
      </c>
      <c r="D89" s="3">
        <v>1367280</v>
      </c>
      <c r="E89" s="3">
        <v>1561506</v>
      </c>
      <c r="M89" s="1"/>
      <c r="N89" s="1"/>
    </row>
    <row r="90" spans="1:14" x14ac:dyDescent="0.25">
      <c r="A90" t="s">
        <v>80</v>
      </c>
      <c r="D90" s="11">
        <v>1670484</v>
      </c>
      <c r="E90" s="11">
        <v>3094495</v>
      </c>
      <c r="F90" s="8"/>
      <c r="G90" s="8"/>
      <c r="I90" s="33">
        <f>D90/D80</f>
        <v>7.1909642226194045E-2</v>
      </c>
      <c r="J90" s="33">
        <f>E90/E80</f>
        <v>0.10988210868173037</v>
      </c>
    </row>
    <row r="91" spans="1:14" x14ac:dyDescent="0.25">
      <c r="A91" t="s">
        <v>81</v>
      </c>
      <c r="D91" s="3"/>
      <c r="E91" s="3"/>
      <c r="I91" s="33">
        <f>D100/D80</f>
        <v>0.15156261299887389</v>
      </c>
      <c r="J91" s="33">
        <f>E100/E80</f>
        <v>0.19809331418930257</v>
      </c>
      <c r="M91" s="1"/>
      <c r="N91" s="1"/>
    </row>
    <row r="92" spans="1:14" x14ac:dyDescent="0.25">
      <c r="A92" t="s">
        <v>82</v>
      </c>
      <c r="D92" s="3">
        <v>156740</v>
      </c>
      <c r="E92" s="3">
        <v>306401</v>
      </c>
      <c r="I92" s="33">
        <f>D105/D80</f>
        <v>0.1264028648765923</v>
      </c>
      <c r="J92" s="33">
        <f>E105/E80</f>
        <v>0.15623400435090531</v>
      </c>
    </row>
    <row r="93" spans="1:14" x14ac:dyDescent="0.25">
      <c r="A93" t="s">
        <v>83</v>
      </c>
      <c r="D93" s="1">
        <v>1575737</v>
      </c>
      <c r="E93" s="3">
        <v>1281540</v>
      </c>
      <c r="I93" s="33">
        <f>D105/D79</f>
        <v>0.17803744148593084</v>
      </c>
      <c r="J93" s="33">
        <f>E105/E79</f>
        <v>0.21525624091215687</v>
      </c>
      <c r="M93" s="1"/>
      <c r="N93" s="1"/>
    </row>
    <row r="94" spans="1:14" x14ac:dyDescent="0.25">
      <c r="A94" t="s">
        <v>11</v>
      </c>
      <c r="D94" s="1">
        <v>425349</v>
      </c>
      <c r="E94" s="3">
        <v>1044706</v>
      </c>
      <c r="I94" s="33">
        <f>D88/D86</f>
        <v>0.21579693791754412</v>
      </c>
      <c r="J94" s="33">
        <f>E88/E86</f>
        <v>0.26491282541647387</v>
      </c>
      <c r="M94" s="1"/>
      <c r="N94" s="1"/>
    </row>
    <row r="95" spans="1:14" x14ac:dyDescent="0.25">
      <c r="A95" t="s">
        <v>84</v>
      </c>
      <c r="D95" s="10">
        <f>SUM(D92:D94)</f>
        <v>2157826</v>
      </c>
      <c r="E95" s="11">
        <f>SUM(E92:E94)</f>
        <v>2632647</v>
      </c>
      <c r="I95" s="33">
        <f>D90/D86</f>
        <v>0.1186679847546586</v>
      </c>
      <c r="J95" s="33">
        <f>E90/E86</f>
        <v>0.17606774348950843</v>
      </c>
      <c r="M95" s="1"/>
      <c r="N95" s="1"/>
    </row>
    <row r="96" spans="1:14" x14ac:dyDescent="0.25">
      <c r="A96" t="s">
        <v>85</v>
      </c>
      <c r="E96" s="3"/>
      <c r="I96" s="33">
        <f>D100/D86</f>
        <v>0.25011430027912285</v>
      </c>
      <c r="J96" s="33">
        <f>E100/E86</f>
        <v>0.31741148079612447</v>
      </c>
    </row>
    <row r="97" spans="1:14" x14ac:dyDescent="0.25">
      <c r="A97" t="s">
        <v>86</v>
      </c>
      <c r="D97" s="1">
        <v>19998</v>
      </c>
      <c r="E97" s="3">
        <v>32795</v>
      </c>
      <c r="I97" s="33">
        <f>D105/D86</f>
        <v>0.2085947416472709</v>
      </c>
      <c r="J97" s="33">
        <f>E105/E86</f>
        <v>0.25033892170807553</v>
      </c>
      <c r="K97" s="1"/>
    </row>
    <row r="98" spans="1:14" x14ac:dyDescent="0.25">
      <c r="A98" t="s">
        <v>11</v>
      </c>
      <c r="D98" s="1">
        <v>287464</v>
      </c>
      <c r="E98" s="3">
        <v>115652</v>
      </c>
      <c r="I98" s="33">
        <f>D87/D86</f>
        <v>0.78420306208245594</v>
      </c>
      <c r="J98" s="33">
        <f>E87/E86</f>
        <v>0.73508717458352613</v>
      </c>
      <c r="M98" s="1"/>
      <c r="N98" s="1"/>
    </row>
    <row r="99" spans="1:14" x14ac:dyDescent="0.25">
      <c r="A99" t="s">
        <v>87</v>
      </c>
      <c r="D99" s="15">
        <f>SUM(D97:D98)</f>
        <v>307462</v>
      </c>
      <c r="E99" s="15">
        <f>SUM(E97:E98)</f>
        <v>148447</v>
      </c>
      <c r="I99" s="34">
        <f>D86/D80</f>
        <v>0.60597340028032332</v>
      </c>
      <c r="J99" s="34">
        <f>E86/E80</f>
        <v>0.62408994688046338</v>
      </c>
    </row>
    <row r="100" spans="1:14" x14ac:dyDescent="0.25">
      <c r="A100" t="s">
        <v>88</v>
      </c>
      <c r="D100" s="10">
        <f>D90+D95-D99</f>
        <v>3520848</v>
      </c>
      <c r="E100" s="10">
        <f>E90+E95-E99</f>
        <v>5578695</v>
      </c>
      <c r="I100" s="34">
        <f>D87/D7</f>
        <v>40.607509260587598</v>
      </c>
      <c r="J100" s="34">
        <f>E87/E7</f>
        <v>50.248696098602558</v>
      </c>
    </row>
    <row r="101" spans="1:14" x14ac:dyDescent="0.25">
      <c r="A101" t="s">
        <v>89</v>
      </c>
      <c r="D101" s="10">
        <v>3520848</v>
      </c>
      <c r="E101" s="10">
        <v>5578695</v>
      </c>
      <c r="I101" s="34">
        <f>D86/D33</f>
        <v>1.036302884960818</v>
      </c>
      <c r="J101" s="34">
        <f>E86/E33</f>
        <v>1.2500781850401808</v>
      </c>
      <c r="K101" s="1"/>
      <c r="M101" s="1"/>
      <c r="N101" s="1"/>
    </row>
    <row r="102" spans="1:14" x14ac:dyDescent="0.25">
      <c r="A102" t="s">
        <v>90</v>
      </c>
      <c r="D102" s="1">
        <v>591860</v>
      </c>
      <c r="E102" s="3">
        <v>1253728</v>
      </c>
      <c r="I102" s="34">
        <f>D86/D5</f>
        <v>8.4513187628628312</v>
      </c>
      <c r="J102" s="34">
        <f>E86/E5</f>
        <v>9.3043951261966935</v>
      </c>
      <c r="M102" s="1"/>
      <c r="N102" s="1"/>
    </row>
    <row r="103" spans="1:14" x14ac:dyDescent="0.25">
      <c r="A103" t="s">
        <v>91</v>
      </c>
      <c r="D103" s="1">
        <v>-7391</v>
      </c>
      <c r="E103" s="16">
        <v>-74888</v>
      </c>
      <c r="I103" s="35">
        <f>D13/D49</f>
        <v>1.8279891182822106</v>
      </c>
      <c r="J103" s="35">
        <f>E13/E49</f>
        <v>2.4657225753501875</v>
      </c>
      <c r="M103" s="1"/>
      <c r="N103" s="1"/>
    </row>
    <row r="104" spans="1:14" x14ac:dyDescent="0.25">
      <c r="A104" t="s">
        <v>92</v>
      </c>
      <c r="D104" s="15">
        <f>D102+D103</f>
        <v>584469</v>
      </c>
      <c r="E104" s="15">
        <f>E102+E103</f>
        <v>1178840</v>
      </c>
      <c r="I104" s="35">
        <f>D79/D80</f>
        <v>0.70997911350338694</v>
      </c>
      <c r="J104" s="35">
        <f>E79/E80</f>
        <v>0.72580476035843389</v>
      </c>
    </row>
    <row r="105" spans="1:14" ht="13.15" thickBot="1" x14ac:dyDescent="0.3">
      <c r="A105" t="s">
        <v>93</v>
      </c>
      <c r="D105" s="12">
        <f>D101-D104</f>
        <v>2936379</v>
      </c>
      <c r="E105" s="12">
        <f>E101-E104</f>
        <v>4399855</v>
      </c>
      <c r="I105" s="35">
        <f>D57/D79</f>
        <v>0.40849213868490725</v>
      </c>
      <c r="J105" s="35">
        <f>E57/E79</f>
        <v>0.37778098824559453</v>
      </c>
      <c r="M105" s="1"/>
      <c r="N105" s="1"/>
    </row>
    <row r="106" spans="1:14" ht="13.15" thickTop="1" x14ac:dyDescent="0.25">
      <c r="I106" s="35">
        <f>D34/D79</f>
        <v>1.4084921386849072</v>
      </c>
      <c r="J106" s="35">
        <f>E34/E79</f>
        <v>1.3777809882455945</v>
      </c>
      <c r="M106" s="1"/>
      <c r="N106" s="1"/>
    </row>
    <row r="107" spans="1:14" x14ac:dyDescent="0.25">
      <c r="I107" s="35">
        <f>(D4+D5+D6)/D49</f>
        <v>1.0802615750899924</v>
      </c>
      <c r="J107" s="35">
        <f>(E4+E5+E6)/E49</f>
        <v>1.7669441101997041</v>
      </c>
    </row>
    <row r="108" spans="1:14" x14ac:dyDescent="0.25">
      <c r="I108" s="32">
        <f>D33/(D56+D79)</f>
        <v>0.75662360584835742</v>
      </c>
      <c r="J108" s="32">
        <f>E33/(E56+E79)</f>
        <v>0.62646927652254802</v>
      </c>
    </row>
    <row r="109" spans="1:14" x14ac:dyDescent="0.25">
      <c r="I109" s="32">
        <f>(E86-D86)/D86</f>
        <v>0.24853647336824808</v>
      </c>
    </row>
    <row r="110" spans="1:14" x14ac:dyDescent="0.25">
      <c r="I110" s="32">
        <f>(E105-D105)/D105</f>
        <v>0.49839479168050171</v>
      </c>
    </row>
    <row r="112" spans="1:14" x14ac:dyDescent="0.25">
      <c r="I112" s="1"/>
    </row>
    <row r="113" spans="9:9" x14ac:dyDescent="0.25">
      <c r="I113" s="1"/>
    </row>
    <row r="118" spans="9:9" x14ac:dyDescent="0.25">
      <c r="I118" s="1"/>
    </row>
    <row r="119" spans="9:9" x14ac:dyDescent="0.25">
      <c r="I119" s="1"/>
    </row>
    <row r="121" spans="9:9" x14ac:dyDescent="0.25">
      <c r="I121" s="1"/>
    </row>
    <row r="122" spans="9:9" x14ac:dyDescent="0.25">
      <c r="I122" s="1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8"/>
  <sheetViews>
    <sheetView view="pageBreakPreview" zoomScale="115" zoomScaleNormal="100" zoomScaleSheetLayoutView="115" workbookViewId="0">
      <selection activeCell="H73" sqref="H1:K1048576"/>
    </sheetView>
  </sheetViews>
  <sheetFormatPr defaultRowHeight="12.75" x14ac:dyDescent="0.25"/>
  <cols>
    <col min="3" max="3" width="16.6640625" customWidth="1"/>
    <col min="4" max="5" width="14.59765625" bestFit="1" customWidth="1"/>
    <col min="6" max="6" width="9.265625" bestFit="1" customWidth="1"/>
    <col min="7" max="7" width="9.265625" customWidth="1"/>
    <col min="8" max="8" width="0" hidden="1" customWidth="1"/>
    <col min="9" max="10" width="9.59765625" hidden="1" customWidth="1"/>
    <col min="11" max="11" width="0" hidden="1" customWidth="1"/>
    <col min="12" max="12" width="19.46484375" customWidth="1"/>
    <col min="13" max="13" width="15" hidden="1" customWidth="1"/>
  </cols>
  <sheetData>
    <row r="1" spans="1:5" x14ac:dyDescent="0.25">
      <c r="A1" t="s">
        <v>0</v>
      </c>
      <c r="C1" t="s">
        <v>74</v>
      </c>
      <c r="E1" t="s">
        <v>31</v>
      </c>
    </row>
    <row r="2" spans="1:5" x14ac:dyDescent="0.25">
      <c r="D2" s="2">
        <v>45016</v>
      </c>
      <c r="E2" s="2">
        <v>45382</v>
      </c>
    </row>
    <row r="3" spans="1:5" ht="13.5" customHeight="1" x14ac:dyDescent="0.25">
      <c r="A3" t="s">
        <v>2</v>
      </c>
    </row>
    <row r="4" spans="1:5" ht="13.5" customHeight="1" x14ac:dyDescent="0.25">
      <c r="A4" t="s">
        <v>3</v>
      </c>
      <c r="D4" s="3">
        <v>459750</v>
      </c>
      <c r="E4" s="3">
        <v>533948</v>
      </c>
    </row>
    <row r="5" spans="1:5" x14ac:dyDescent="0.25">
      <c r="A5" t="s">
        <v>4</v>
      </c>
      <c r="D5" s="3">
        <v>308806</v>
      </c>
      <c r="E5" s="3">
        <v>354071</v>
      </c>
    </row>
    <row r="6" spans="1:5" x14ac:dyDescent="0.25">
      <c r="A6" t="s">
        <v>6</v>
      </c>
      <c r="D6" s="3">
        <v>135047</v>
      </c>
      <c r="E6" s="3">
        <v>178115</v>
      </c>
    </row>
    <row r="7" spans="1:5" ht="13.5" customHeight="1" x14ac:dyDescent="0.25">
      <c r="A7" t="s">
        <v>7</v>
      </c>
      <c r="D7" s="3">
        <v>37525</v>
      </c>
      <c r="E7" s="3">
        <v>41726</v>
      </c>
    </row>
    <row r="8" spans="1:5" ht="13.5" customHeight="1" x14ac:dyDescent="0.25">
      <c r="A8" t="s">
        <v>8</v>
      </c>
      <c r="D8" s="3">
        <v>277243</v>
      </c>
      <c r="E8" s="3">
        <v>259690</v>
      </c>
    </row>
    <row r="9" spans="1:5" x14ac:dyDescent="0.25">
      <c r="A9" t="s">
        <v>94</v>
      </c>
      <c r="D9" s="3">
        <v>29764</v>
      </c>
      <c r="E9" s="3">
        <v>42364</v>
      </c>
    </row>
    <row r="10" spans="1:5" ht="13.5" customHeight="1" x14ac:dyDescent="0.25">
      <c r="A10" t="s">
        <v>95</v>
      </c>
      <c r="D10" s="3">
        <v>943605</v>
      </c>
      <c r="E10" s="3">
        <v>759326</v>
      </c>
    </row>
    <row r="11" spans="1:5" ht="13.5" customHeight="1" x14ac:dyDescent="0.25">
      <c r="A11" t="s">
        <v>137</v>
      </c>
      <c r="D11" s="3">
        <v>175476</v>
      </c>
      <c r="E11" s="3">
        <v>159839</v>
      </c>
    </row>
    <row r="12" spans="1:5" ht="13.5" customHeight="1" x14ac:dyDescent="0.25">
      <c r="A12" t="s">
        <v>11</v>
      </c>
      <c r="D12" s="3">
        <v>85998</v>
      </c>
      <c r="E12" s="3">
        <v>94283</v>
      </c>
    </row>
    <row r="13" spans="1:5" ht="13.5" customHeight="1" x14ac:dyDescent="0.25">
      <c r="A13" t="s">
        <v>12</v>
      </c>
      <c r="D13" s="4">
        <v>-28340</v>
      </c>
      <c r="E13" s="13">
        <v>-35203</v>
      </c>
    </row>
    <row r="14" spans="1:5" ht="13.5" customHeight="1" x14ac:dyDescent="0.25">
      <c r="A14" t="s">
        <v>13</v>
      </c>
      <c r="D14" s="11">
        <f>SUM(D4:D13)</f>
        <v>2424874</v>
      </c>
      <c r="E14" s="11">
        <f>SUM(E4:E13)</f>
        <v>2388159</v>
      </c>
    </row>
    <row r="15" spans="1:5" ht="13.5" customHeight="1" x14ac:dyDescent="0.25">
      <c r="D15" s="3"/>
      <c r="E15" s="3"/>
    </row>
    <row r="16" spans="1:5" x14ac:dyDescent="0.25">
      <c r="A16" t="s">
        <v>14</v>
      </c>
      <c r="D16" s="3"/>
      <c r="E16" s="3"/>
    </row>
    <row r="17" spans="1:5" x14ac:dyDescent="0.25">
      <c r="A17" t="s">
        <v>15</v>
      </c>
      <c r="D17" s="3"/>
      <c r="E17" s="3"/>
    </row>
    <row r="18" spans="1:5" ht="14.25" customHeight="1" x14ac:dyDescent="0.25">
      <c r="A18" t="s">
        <v>16</v>
      </c>
      <c r="D18" s="3">
        <v>220228</v>
      </c>
      <c r="E18" s="3">
        <v>221185</v>
      </c>
    </row>
    <row r="19" spans="1:5" x14ac:dyDescent="0.25">
      <c r="A19" t="s">
        <v>17</v>
      </c>
      <c r="D19" s="3">
        <v>27543</v>
      </c>
      <c r="E19" s="3">
        <v>27459</v>
      </c>
    </row>
    <row r="20" spans="1:5" ht="13.5" customHeight="1" x14ac:dyDescent="0.25">
      <c r="A20" t="s">
        <v>18</v>
      </c>
      <c r="D20" s="3">
        <v>223974</v>
      </c>
      <c r="E20" s="3">
        <v>220938</v>
      </c>
    </row>
    <row r="21" spans="1:5" ht="13.5" customHeight="1" x14ac:dyDescent="0.25">
      <c r="A21" t="s">
        <v>19</v>
      </c>
      <c r="D21" s="3">
        <v>7619</v>
      </c>
      <c r="E21" s="3">
        <v>7351</v>
      </c>
    </row>
    <row r="22" spans="1:5" ht="13.5" customHeight="1" x14ac:dyDescent="0.25">
      <c r="A22" t="s">
        <v>20</v>
      </c>
      <c r="D22" s="3">
        <v>138959</v>
      </c>
      <c r="E22" s="3">
        <v>124228</v>
      </c>
    </row>
    <row r="23" spans="1:5" ht="13.5" customHeight="1" x14ac:dyDescent="0.25">
      <c r="A23" t="s">
        <v>21</v>
      </c>
      <c r="D23" s="3">
        <v>125594</v>
      </c>
      <c r="E23" s="3">
        <v>125594</v>
      </c>
    </row>
    <row r="24" spans="1:5" ht="13.5" customHeight="1" x14ac:dyDescent="0.25">
      <c r="A24" t="s">
        <v>22</v>
      </c>
      <c r="D24" s="3">
        <v>18748</v>
      </c>
      <c r="E24" s="3">
        <v>22152</v>
      </c>
    </row>
    <row r="25" spans="1:5" ht="13.5" customHeight="1" x14ac:dyDescent="0.25">
      <c r="A25" t="s">
        <v>23</v>
      </c>
      <c r="D25" s="11">
        <f>SUM(D18:D24)</f>
        <v>762665</v>
      </c>
      <c r="E25" s="11">
        <f>SUM(E18:E24)</f>
        <v>748907</v>
      </c>
    </row>
    <row r="26" spans="1:5" ht="13.5" customHeight="1" x14ac:dyDescent="0.25">
      <c r="A26" t="s">
        <v>96</v>
      </c>
      <c r="D26" s="11">
        <v>80475</v>
      </c>
      <c r="E26" s="11">
        <v>91007</v>
      </c>
    </row>
    <row r="27" spans="1:5" x14ac:dyDescent="0.25">
      <c r="A27" t="s">
        <v>24</v>
      </c>
      <c r="D27" s="3"/>
      <c r="E27" s="3"/>
    </row>
    <row r="28" spans="1:5" x14ac:dyDescent="0.25">
      <c r="A28" t="s">
        <v>25</v>
      </c>
      <c r="D28" s="1">
        <v>30214</v>
      </c>
      <c r="E28" s="1">
        <v>47649</v>
      </c>
    </row>
    <row r="29" spans="1:5" ht="14.25" customHeight="1" x14ac:dyDescent="0.25">
      <c r="A29" t="s">
        <v>97</v>
      </c>
      <c r="D29" s="1">
        <v>2158171</v>
      </c>
      <c r="E29" s="1">
        <v>2087837</v>
      </c>
    </row>
    <row r="30" spans="1:5" ht="13.5" customHeight="1" x14ac:dyDescent="0.25">
      <c r="A30" t="s">
        <v>98</v>
      </c>
      <c r="D30" s="1">
        <v>40000</v>
      </c>
      <c r="E30" s="1">
        <v>227831</v>
      </c>
    </row>
    <row r="31" spans="1:5" ht="13.5" customHeight="1" x14ac:dyDescent="0.25">
      <c r="A31" t="s">
        <v>10</v>
      </c>
      <c r="D31" s="1">
        <v>158391</v>
      </c>
      <c r="E31" s="1">
        <v>296962</v>
      </c>
    </row>
    <row r="32" spans="1:5" x14ac:dyDescent="0.25">
      <c r="A32" t="s">
        <v>11</v>
      </c>
      <c r="D32" s="1">
        <v>37056</v>
      </c>
      <c r="E32" s="1">
        <v>42034</v>
      </c>
    </row>
    <row r="33" spans="1:5" ht="13.5" customHeight="1" x14ac:dyDescent="0.25">
      <c r="A33" t="s">
        <v>12</v>
      </c>
      <c r="D33" s="7">
        <v>-419</v>
      </c>
      <c r="E33" s="1">
        <v>-414</v>
      </c>
    </row>
    <row r="34" spans="1:5" x14ac:dyDescent="0.25">
      <c r="A34" t="s">
        <v>28</v>
      </c>
      <c r="D34" s="11">
        <f>SUM(D28:D33)</f>
        <v>2423413</v>
      </c>
      <c r="E34" s="11">
        <f>SUM(E28:E33)</f>
        <v>2701899</v>
      </c>
    </row>
    <row r="35" spans="1:5" x14ac:dyDescent="0.25">
      <c r="A35" t="s">
        <v>29</v>
      </c>
      <c r="D35" s="11">
        <f>D25+D34+D26</f>
        <v>3266553</v>
      </c>
      <c r="E35" s="11">
        <f>E25+E34+E26</f>
        <v>3541813</v>
      </c>
    </row>
    <row r="36" spans="1:5" x14ac:dyDescent="0.25">
      <c r="D36" s="22"/>
      <c r="E36" s="22"/>
    </row>
    <row r="37" spans="1:5" x14ac:dyDescent="0.25">
      <c r="A37" t="s">
        <v>138</v>
      </c>
      <c r="D37" s="22"/>
      <c r="E37" s="22"/>
    </row>
    <row r="38" spans="1:5" x14ac:dyDescent="0.25">
      <c r="A38" t="s">
        <v>139</v>
      </c>
      <c r="D38" s="21">
        <v>5428</v>
      </c>
      <c r="E38" s="21">
        <v>4025</v>
      </c>
    </row>
    <row r="39" spans="1:5" x14ac:dyDescent="0.25">
      <c r="A39" t="s">
        <v>140</v>
      </c>
      <c r="D39" s="22">
        <v>5429</v>
      </c>
      <c r="E39" s="22">
        <v>4026</v>
      </c>
    </row>
    <row r="40" spans="1:5" ht="13.15" thickBot="1" x14ac:dyDescent="0.3">
      <c r="A40" t="s">
        <v>30</v>
      </c>
      <c r="D40" s="5">
        <f>D14+D35+D39</f>
        <v>5696856</v>
      </c>
      <c r="E40" s="5">
        <f>E14+E35+E39</f>
        <v>5933998</v>
      </c>
    </row>
    <row r="41" spans="1:5" ht="15" customHeight="1" thickTop="1" x14ac:dyDescent="0.25"/>
    <row r="42" spans="1:5" ht="14.25" customHeight="1" x14ac:dyDescent="0.25">
      <c r="A42" t="s">
        <v>32</v>
      </c>
    </row>
    <row r="43" spans="1:5" x14ac:dyDescent="0.25">
      <c r="A43" t="s">
        <v>33</v>
      </c>
    </row>
    <row r="44" spans="1:5" x14ac:dyDescent="0.25">
      <c r="A44" t="s">
        <v>35</v>
      </c>
      <c r="D44" s="4">
        <v>342407</v>
      </c>
      <c r="E44" s="3">
        <v>403560</v>
      </c>
    </row>
    <row r="45" spans="1:5" ht="13.5" customHeight="1" x14ac:dyDescent="0.25">
      <c r="A45" t="s">
        <v>36</v>
      </c>
      <c r="D45" s="18">
        <v>605594</v>
      </c>
      <c r="E45" s="3">
        <v>642892</v>
      </c>
    </row>
    <row r="46" spans="1:5" ht="14.25" customHeight="1" x14ac:dyDescent="0.25">
      <c r="A46" t="s">
        <v>37</v>
      </c>
      <c r="D46" s="18">
        <v>78704</v>
      </c>
      <c r="E46" s="3">
        <v>178928</v>
      </c>
    </row>
    <row r="47" spans="1:5" ht="14.25" customHeight="1" x14ac:dyDescent="0.25">
      <c r="A47" t="s">
        <v>99</v>
      </c>
      <c r="D47" s="18">
        <v>73858</v>
      </c>
      <c r="E47" s="3">
        <v>26000</v>
      </c>
    </row>
    <row r="48" spans="1:5" ht="14.25" customHeight="1" x14ac:dyDescent="0.25">
      <c r="A48" t="s">
        <v>102</v>
      </c>
      <c r="D48" s="19" t="s">
        <v>103</v>
      </c>
      <c r="E48" s="3">
        <v>45000</v>
      </c>
    </row>
    <row r="49" spans="1:5" x14ac:dyDescent="0.25">
      <c r="A49" t="s">
        <v>38</v>
      </c>
      <c r="D49" s="3">
        <v>287600</v>
      </c>
      <c r="E49" s="4" t="s">
        <v>73</v>
      </c>
    </row>
    <row r="50" spans="1:5" x14ac:dyDescent="0.25">
      <c r="A50" t="s">
        <v>100</v>
      </c>
      <c r="D50" s="3">
        <v>33681</v>
      </c>
      <c r="E50" s="3">
        <v>16251</v>
      </c>
    </row>
    <row r="51" spans="1:5" ht="13.5" customHeight="1" x14ac:dyDescent="0.25">
      <c r="A51" t="s">
        <v>39</v>
      </c>
      <c r="D51" s="3">
        <v>47888</v>
      </c>
      <c r="E51" s="3">
        <v>44412</v>
      </c>
    </row>
    <row r="52" spans="1:5" ht="13.5" customHeight="1" x14ac:dyDescent="0.25">
      <c r="A52" t="s">
        <v>41</v>
      </c>
      <c r="D52" s="3">
        <v>374597</v>
      </c>
      <c r="E52" s="3">
        <v>350564</v>
      </c>
    </row>
    <row r="53" spans="1:5" ht="13.5" customHeight="1" x14ac:dyDescent="0.25">
      <c r="A53" t="s">
        <v>141</v>
      </c>
      <c r="D53" s="3">
        <v>8142</v>
      </c>
      <c r="E53" s="3">
        <v>7515</v>
      </c>
    </row>
    <row r="54" spans="1:5" ht="13.5" customHeight="1" x14ac:dyDescent="0.25">
      <c r="A54" t="s">
        <v>142</v>
      </c>
      <c r="D54" s="3">
        <v>5060</v>
      </c>
      <c r="E54" s="3">
        <v>3252</v>
      </c>
    </row>
    <row r="55" spans="1:5" x14ac:dyDescent="0.25">
      <c r="A55" t="s">
        <v>143</v>
      </c>
      <c r="D55" s="3">
        <v>7034</v>
      </c>
      <c r="E55" s="3">
        <v>1700</v>
      </c>
    </row>
    <row r="56" spans="1:5" ht="13.5" customHeight="1" x14ac:dyDescent="0.25">
      <c r="A56" t="s">
        <v>42</v>
      </c>
      <c r="D56" s="3">
        <v>57958</v>
      </c>
      <c r="E56" s="3">
        <v>60048</v>
      </c>
    </row>
    <row r="57" spans="1:5" ht="13.5" customHeight="1" x14ac:dyDescent="0.25">
      <c r="A57" t="s">
        <v>43</v>
      </c>
      <c r="D57" s="3">
        <v>22707</v>
      </c>
      <c r="E57" s="3">
        <v>30431</v>
      </c>
    </row>
    <row r="58" spans="1:5" ht="13.5" customHeight="1" x14ac:dyDescent="0.25">
      <c r="A58" t="s">
        <v>11</v>
      </c>
      <c r="D58" s="3">
        <v>43129</v>
      </c>
      <c r="E58" s="3">
        <v>31855</v>
      </c>
    </row>
    <row r="59" spans="1:5" x14ac:dyDescent="0.25">
      <c r="A59" t="s">
        <v>45</v>
      </c>
      <c r="D59" s="10">
        <f>SUM(D44:D58)</f>
        <v>1988359</v>
      </c>
      <c r="E59" s="10">
        <f>SUM(E44:E58)</f>
        <v>1842408</v>
      </c>
    </row>
    <row r="60" spans="1:5" ht="14.25" customHeight="1" x14ac:dyDescent="0.25"/>
    <row r="61" spans="1:5" ht="13.5" customHeight="1" x14ac:dyDescent="0.25">
      <c r="A61" t="s">
        <v>46</v>
      </c>
    </row>
    <row r="62" spans="1:5" ht="14.25" customHeight="1" x14ac:dyDescent="0.25">
      <c r="A62" t="s">
        <v>47</v>
      </c>
      <c r="D62" s="3">
        <v>1317528</v>
      </c>
      <c r="E62" s="1">
        <v>1460028</v>
      </c>
    </row>
    <row r="63" spans="1:5" ht="14.25" customHeight="1" x14ac:dyDescent="0.25">
      <c r="A63" t="s">
        <v>101</v>
      </c>
      <c r="D63" s="3">
        <v>236000</v>
      </c>
      <c r="E63" s="1">
        <v>210000</v>
      </c>
    </row>
    <row r="64" spans="1:5" ht="14.25" customHeight="1" x14ac:dyDescent="0.25">
      <c r="A64" t="s">
        <v>100</v>
      </c>
      <c r="D64" s="3">
        <v>30464</v>
      </c>
      <c r="E64" s="4">
        <v>22647</v>
      </c>
    </row>
    <row r="65" spans="1:14" ht="14.25" customHeight="1" x14ac:dyDescent="0.25">
      <c r="A65" t="s">
        <v>43</v>
      </c>
      <c r="D65" s="3">
        <v>45577</v>
      </c>
      <c r="E65" s="3">
        <v>67558</v>
      </c>
    </row>
    <row r="66" spans="1:14" ht="13.5" customHeight="1" x14ac:dyDescent="0.25">
      <c r="A66" t="s">
        <v>48</v>
      </c>
      <c r="D66" s="3">
        <v>42963</v>
      </c>
      <c r="E66" s="3">
        <v>33627</v>
      </c>
    </row>
    <row r="67" spans="1:14" ht="13.5" customHeight="1" x14ac:dyDescent="0.25">
      <c r="A67" t="s">
        <v>144</v>
      </c>
      <c r="D67" s="3">
        <v>3055</v>
      </c>
      <c r="E67" s="3">
        <v>6755</v>
      </c>
    </row>
    <row r="68" spans="1:14" ht="13.5" customHeight="1" x14ac:dyDescent="0.25">
      <c r="A68" t="s">
        <v>11</v>
      </c>
      <c r="D68" s="3">
        <v>14788</v>
      </c>
      <c r="E68" s="3">
        <v>12608</v>
      </c>
    </row>
    <row r="69" spans="1:14" ht="14.25" customHeight="1" x14ac:dyDescent="0.25">
      <c r="A69" t="s">
        <v>49</v>
      </c>
      <c r="D69" s="10">
        <f>SUM(D62:D68)</f>
        <v>1690375</v>
      </c>
      <c r="E69" s="10">
        <f>SUM(E62:E68)</f>
        <v>1813223</v>
      </c>
    </row>
    <row r="70" spans="1:14" ht="14.25" customHeight="1" thickBot="1" x14ac:dyDescent="0.3">
      <c r="A70" t="s">
        <v>50</v>
      </c>
      <c r="D70" s="12">
        <f>D59+D69</f>
        <v>3678734</v>
      </c>
      <c r="E70" s="12">
        <f>E59+E69</f>
        <v>3655631</v>
      </c>
    </row>
    <row r="71" spans="1:14" ht="13.15" thickTop="1" x14ac:dyDescent="0.25"/>
    <row r="72" spans="1:14" ht="14.25" customHeight="1" x14ac:dyDescent="0.25">
      <c r="A72" t="s">
        <v>51</v>
      </c>
    </row>
    <row r="73" spans="1:14" x14ac:dyDescent="0.25">
      <c r="A73" t="s">
        <v>52</v>
      </c>
    </row>
    <row r="74" spans="1:14" x14ac:dyDescent="0.25">
      <c r="A74" t="s">
        <v>53</v>
      </c>
      <c r="D74" s="1">
        <v>605813</v>
      </c>
      <c r="E74" s="1">
        <v>605813</v>
      </c>
      <c r="J74" s="1"/>
    </row>
    <row r="75" spans="1:14" x14ac:dyDescent="0.25">
      <c r="A75" t="s">
        <v>54</v>
      </c>
      <c r="D75" s="3"/>
    </row>
    <row r="76" spans="1:14" x14ac:dyDescent="0.25">
      <c r="A76" t="s">
        <v>55</v>
      </c>
      <c r="D76" s="1">
        <v>804470</v>
      </c>
      <c r="E76" s="1">
        <v>804470</v>
      </c>
      <c r="N76" s="1"/>
    </row>
    <row r="77" spans="1:14" x14ac:dyDescent="0.25">
      <c r="A77" t="s">
        <v>57</v>
      </c>
      <c r="D77" s="11">
        <f>SUM(D76:D76)</f>
        <v>804470</v>
      </c>
      <c r="E77" s="11">
        <f>SUM(E76:E76)</f>
        <v>804470</v>
      </c>
      <c r="J77" s="1"/>
    </row>
    <row r="78" spans="1:14" ht="14.25" customHeight="1" x14ac:dyDescent="0.25">
      <c r="A78" t="s">
        <v>58</v>
      </c>
    </row>
    <row r="79" spans="1:14" ht="14.25" customHeight="1" x14ac:dyDescent="0.25">
      <c r="A79" t="s">
        <v>59</v>
      </c>
      <c r="D79" s="1">
        <v>53838</v>
      </c>
      <c r="E79" s="1">
        <v>53838</v>
      </c>
      <c r="N79" s="1"/>
    </row>
    <row r="80" spans="1:14" x14ac:dyDescent="0.25">
      <c r="A80" t="s">
        <v>60</v>
      </c>
      <c r="D80" s="3"/>
      <c r="E80" s="3"/>
    </row>
    <row r="81" spans="1:15" x14ac:dyDescent="0.25">
      <c r="A81" t="s">
        <v>104</v>
      </c>
      <c r="D81" s="1">
        <v>53369</v>
      </c>
      <c r="E81" s="1">
        <v>53013</v>
      </c>
      <c r="N81" s="1"/>
    </row>
    <row r="82" spans="1:15" ht="13.5" customHeight="1" x14ac:dyDescent="0.25">
      <c r="A82" t="s">
        <v>105</v>
      </c>
      <c r="D82">
        <v>3</v>
      </c>
      <c r="E82">
        <v>4</v>
      </c>
      <c r="N82" s="1"/>
    </row>
    <row r="83" spans="1:15" ht="13.5" customHeight="1" x14ac:dyDescent="0.25">
      <c r="A83" t="s">
        <v>64</v>
      </c>
      <c r="D83" s="1">
        <v>547265</v>
      </c>
      <c r="E83" s="1">
        <v>772262</v>
      </c>
    </row>
    <row r="84" spans="1:15" x14ac:dyDescent="0.25">
      <c r="A84" t="s">
        <v>65</v>
      </c>
      <c r="D84" s="10">
        <f>SUM(D79:D83)</f>
        <v>654475</v>
      </c>
      <c r="E84" s="10">
        <f>SUM(E79:E83)</f>
        <v>879117</v>
      </c>
    </row>
    <row r="85" spans="1:15" ht="14.25" customHeight="1" x14ac:dyDescent="0.25">
      <c r="A85" t="s">
        <v>66</v>
      </c>
      <c r="D85" s="8">
        <v>-25373</v>
      </c>
      <c r="E85" s="8">
        <v>-13381</v>
      </c>
    </row>
    <row r="86" spans="1:15" ht="14.25" customHeight="1" x14ac:dyDescent="0.25">
      <c r="A86" t="s">
        <v>67</v>
      </c>
      <c r="D86" s="10">
        <f>D74+D77+D84+D85</f>
        <v>2039385</v>
      </c>
      <c r="E86" s="10">
        <f>E74+E77+E84+E85</f>
        <v>2276019</v>
      </c>
    </row>
    <row r="87" spans="1:15" x14ac:dyDescent="0.25">
      <c r="A87" t="s">
        <v>68</v>
      </c>
    </row>
    <row r="88" spans="1:15" ht="14.25" customHeight="1" x14ac:dyDescent="0.25">
      <c r="A88" t="s">
        <v>69</v>
      </c>
      <c r="D88" s="1">
        <v>3148</v>
      </c>
      <c r="E88" s="1">
        <v>2395</v>
      </c>
    </row>
    <row r="89" spans="1:15" ht="14.25" customHeight="1" x14ac:dyDescent="0.25">
      <c r="A89" t="s">
        <v>106</v>
      </c>
      <c r="D89" s="1">
        <v>-24411</v>
      </c>
      <c r="E89">
        <v>-47</v>
      </c>
    </row>
    <row r="90" spans="1:15" ht="13.5" customHeight="1" x14ac:dyDescent="0.25">
      <c r="A90" t="s">
        <v>70</v>
      </c>
      <c r="D90" s="11">
        <f>D88+D89</f>
        <v>-21263</v>
      </c>
      <c r="E90" s="11">
        <f>E88+E89</f>
        <v>2348</v>
      </c>
    </row>
    <row r="91" spans="1:15" ht="14.25" customHeight="1" thickBot="1" x14ac:dyDescent="0.3">
      <c r="A91" t="s">
        <v>71</v>
      </c>
      <c r="D91" s="5">
        <f>D86+D90</f>
        <v>2018122</v>
      </c>
      <c r="E91" s="5">
        <f>E86+E90</f>
        <v>2278367</v>
      </c>
    </row>
    <row r="92" spans="1:15" ht="13.5" thickTop="1" thickBot="1" x14ac:dyDescent="0.3">
      <c r="A92" t="s">
        <v>72</v>
      </c>
      <c r="D92" s="6">
        <f>D91+D70</f>
        <v>5696856</v>
      </c>
      <c r="E92" s="6">
        <f>E91+E70</f>
        <v>5933998</v>
      </c>
    </row>
    <row r="93" spans="1:15" ht="13.15" thickTop="1" x14ac:dyDescent="0.25"/>
    <row r="94" spans="1:15" ht="14.25" customHeight="1" x14ac:dyDescent="0.25"/>
    <row r="95" spans="1:15" x14ac:dyDescent="0.25">
      <c r="A95" t="s">
        <v>75</v>
      </c>
      <c r="C95" t="s">
        <v>74</v>
      </c>
      <c r="E95" t="s">
        <v>31</v>
      </c>
    </row>
    <row r="96" spans="1:15" x14ac:dyDescent="0.25">
      <c r="D96" s="17">
        <v>44652</v>
      </c>
      <c r="E96" s="17">
        <v>45017</v>
      </c>
      <c r="O96" s="1"/>
    </row>
    <row r="97" spans="1:15" x14ac:dyDescent="0.25">
      <c r="D97" s="2">
        <v>45016</v>
      </c>
      <c r="E97" s="2">
        <v>45382</v>
      </c>
      <c r="O97" s="1"/>
    </row>
    <row r="98" spans="1:15" x14ac:dyDescent="0.25">
      <c r="A98" t="s">
        <v>76</v>
      </c>
      <c r="D98" s="3">
        <v>3240618</v>
      </c>
      <c r="E98" s="3">
        <v>4187227</v>
      </c>
      <c r="N98" s="1"/>
    </row>
    <row r="99" spans="1:15" x14ac:dyDescent="0.25">
      <c r="A99" t="s">
        <v>77</v>
      </c>
      <c r="D99" s="3">
        <v>3121587</v>
      </c>
      <c r="E99" s="3">
        <v>3847302</v>
      </c>
      <c r="I99" s="33">
        <f>D102/D92</f>
        <v>-4.1816047307497328E-2</v>
      </c>
      <c r="J99" s="33">
        <f>E102/E92</f>
        <v>-1.9957876628876516E-3</v>
      </c>
    </row>
    <row r="100" spans="1:15" x14ac:dyDescent="0.25">
      <c r="A100" t="s">
        <v>78</v>
      </c>
      <c r="D100" s="11">
        <f>D98-D99</f>
        <v>119031</v>
      </c>
      <c r="E100" s="11">
        <f>E98-E99</f>
        <v>339925</v>
      </c>
      <c r="I100" s="33">
        <f>D117/D92</f>
        <v>5.6932455375386E-2</v>
      </c>
      <c r="J100" s="33">
        <f>E117/E92</f>
        <v>6.4439691418837694E-2</v>
      </c>
      <c r="N100" s="1"/>
      <c r="O100" s="1"/>
    </row>
    <row r="101" spans="1:15" ht="14.25" customHeight="1" x14ac:dyDescent="0.25">
      <c r="A101" t="s">
        <v>79</v>
      </c>
      <c r="D101" s="3">
        <v>357251</v>
      </c>
      <c r="E101" s="3">
        <v>351768</v>
      </c>
      <c r="I101" s="33">
        <f>D137/D92</f>
        <v>4.7095450543247014E-2</v>
      </c>
      <c r="J101" s="33">
        <f>E137/E92</f>
        <v>7.041508945570929E-2</v>
      </c>
    </row>
    <row r="102" spans="1:15" x14ac:dyDescent="0.25">
      <c r="A102" t="s">
        <v>80</v>
      </c>
      <c r="D102" s="11">
        <f>D100-D101</f>
        <v>-238220</v>
      </c>
      <c r="E102" s="11">
        <f>E100-E101</f>
        <v>-11843</v>
      </c>
      <c r="F102" s="8"/>
      <c r="G102" s="8"/>
      <c r="I102" s="33">
        <f>D137/D91</f>
        <v>0.13294339985392359</v>
      </c>
      <c r="J102" s="33">
        <f>E137/E91</f>
        <v>0.18339582692340611</v>
      </c>
    </row>
    <row r="103" spans="1:15" x14ac:dyDescent="0.25">
      <c r="A103" t="s">
        <v>81</v>
      </c>
      <c r="D103" s="3"/>
      <c r="E103" s="3"/>
      <c r="I103" s="33">
        <f>D100/D98</f>
        <v>3.6730956873040885E-2</v>
      </c>
      <c r="J103" s="33">
        <f>E100/E98</f>
        <v>8.1181411946378831E-2</v>
      </c>
      <c r="N103" s="1"/>
      <c r="O103" s="1"/>
    </row>
    <row r="104" spans="1:15" x14ac:dyDescent="0.25">
      <c r="A104" t="s">
        <v>82</v>
      </c>
      <c r="D104" s="3">
        <v>23873</v>
      </c>
      <c r="E104" s="3">
        <v>32088</v>
      </c>
      <c r="I104" s="33">
        <f>D102/D98</f>
        <v>-7.3510669878399743E-2</v>
      </c>
      <c r="J104" s="33">
        <f>E102/E98</f>
        <v>-2.8283634968918571E-3</v>
      </c>
      <c r="N104" s="1"/>
      <c r="O104" s="1"/>
    </row>
    <row r="105" spans="1:15" x14ac:dyDescent="0.25">
      <c r="A105" t="s">
        <v>83</v>
      </c>
      <c r="D105" s="1">
        <v>596173</v>
      </c>
      <c r="E105" s="3">
        <v>381631</v>
      </c>
      <c r="I105" s="33">
        <f>D117/D98</f>
        <v>0.1000846134903898</v>
      </c>
      <c r="J105" s="33">
        <f>E117/E98</f>
        <v>9.1321774530017122E-2</v>
      </c>
      <c r="N105" s="1"/>
      <c r="O105" s="1"/>
    </row>
    <row r="106" spans="1:15" x14ac:dyDescent="0.25">
      <c r="A106" t="s">
        <v>145</v>
      </c>
      <c r="D106" s="18">
        <v>10712</v>
      </c>
      <c r="E106" s="3">
        <v>11755</v>
      </c>
      <c r="I106" s="33">
        <f>D137/D98</f>
        <v>8.2791615673306757E-2</v>
      </c>
      <c r="J106" s="33">
        <f>E137/E98</f>
        <v>9.978990869136066E-2</v>
      </c>
      <c r="O106" s="1"/>
    </row>
    <row r="107" spans="1:15" x14ac:dyDescent="0.25">
      <c r="A107" t="s">
        <v>115</v>
      </c>
      <c r="D107" s="1">
        <v>50817</v>
      </c>
      <c r="E107" s="4">
        <v>89240</v>
      </c>
      <c r="I107" s="33">
        <f>D99/D98</f>
        <v>0.96326904312695916</v>
      </c>
      <c r="J107" s="33">
        <f>E99/E98</f>
        <v>0.91881858805362115</v>
      </c>
      <c r="N107" s="1"/>
    </row>
    <row r="108" spans="1:15" x14ac:dyDescent="0.25">
      <c r="A108" t="s">
        <v>146</v>
      </c>
      <c r="D108" s="1">
        <v>11871</v>
      </c>
      <c r="E108" s="4">
        <v>2888</v>
      </c>
      <c r="I108" s="34">
        <f>D98/D92</f>
        <v>0.56884323563734107</v>
      </c>
      <c r="J108" s="34">
        <f>E98/E92</f>
        <v>0.70563336893608664</v>
      </c>
      <c r="N108" s="1"/>
    </row>
    <row r="109" spans="1:15" x14ac:dyDescent="0.25">
      <c r="A109" t="s">
        <v>11</v>
      </c>
      <c r="D109" s="1">
        <v>2407</v>
      </c>
      <c r="E109" s="3">
        <v>2321</v>
      </c>
      <c r="I109" s="34">
        <f>D99/D6</f>
        <v>23.114819285137767</v>
      </c>
      <c r="J109" s="34">
        <f>E99/E6</f>
        <v>21.600101058305029</v>
      </c>
      <c r="N109" s="1"/>
      <c r="O109" s="1"/>
    </row>
    <row r="110" spans="1:15" x14ac:dyDescent="0.25">
      <c r="A110" t="s">
        <v>84</v>
      </c>
      <c r="D110" s="10">
        <f>SUM(D104:D109)</f>
        <v>695853</v>
      </c>
      <c r="E110" s="11">
        <f>SUM(E104:E109)</f>
        <v>519923</v>
      </c>
      <c r="I110" s="34">
        <f>D98/D35</f>
        <v>0.99206043802136379</v>
      </c>
      <c r="J110" s="34">
        <f>E98/E35</f>
        <v>1.1822270119851048</v>
      </c>
      <c r="N110" s="1"/>
      <c r="O110" s="1"/>
    </row>
    <row r="111" spans="1:15" x14ac:dyDescent="0.25">
      <c r="A111" t="s">
        <v>85</v>
      </c>
      <c r="E111" s="3"/>
      <c r="I111" s="34">
        <f>D98/D5</f>
        <v>10.494025375154628</v>
      </c>
      <c r="J111" s="34">
        <f>E98/E5</f>
        <v>11.825952986830325</v>
      </c>
      <c r="N111" s="1"/>
      <c r="O111" s="1"/>
    </row>
    <row r="112" spans="1:15" x14ac:dyDescent="0.25">
      <c r="A112" t="s">
        <v>86</v>
      </c>
      <c r="D112" s="1">
        <v>55848</v>
      </c>
      <c r="E112" s="3">
        <v>56938</v>
      </c>
      <c r="I112" s="35">
        <f>D14/D59</f>
        <v>1.2195353052441738</v>
      </c>
      <c r="J112" s="35">
        <f>E14/E59</f>
        <v>1.2962161475634062</v>
      </c>
      <c r="O112" s="1"/>
    </row>
    <row r="113" spans="1:15" x14ac:dyDescent="0.25">
      <c r="A113" t="s">
        <v>147</v>
      </c>
      <c r="D113" s="1">
        <v>65243</v>
      </c>
      <c r="E113" s="4">
        <v>52147</v>
      </c>
      <c r="I113" s="35">
        <f>D91/D92</f>
        <v>0.35425188911216993</v>
      </c>
      <c r="J113" s="35">
        <f>E91/E92</f>
        <v>0.38395142701429963</v>
      </c>
      <c r="N113" s="1"/>
      <c r="O113" s="1"/>
    </row>
    <row r="114" spans="1:15" x14ac:dyDescent="0.25">
      <c r="A114" t="s">
        <v>148</v>
      </c>
      <c r="D114" s="1">
        <v>3073</v>
      </c>
      <c r="E114" s="4">
        <v>9733</v>
      </c>
      <c r="I114" s="35">
        <f>D70/D91</f>
        <v>1.82285015474783</v>
      </c>
      <c r="J114" s="35">
        <f>E70/E91</f>
        <v>1.6044961149805979</v>
      </c>
      <c r="N114" s="1"/>
      <c r="O114" s="1"/>
    </row>
    <row r="115" spans="1:15" x14ac:dyDescent="0.25">
      <c r="A115" t="s">
        <v>11</v>
      </c>
      <c r="D115" s="1">
        <v>9133</v>
      </c>
      <c r="E115" s="3">
        <v>6877</v>
      </c>
      <c r="I115" s="35">
        <f>D35/D91</f>
        <v>1.618610272322486</v>
      </c>
      <c r="J115" s="35">
        <f>E35/E91</f>
        <v>1.5545401596845461</v>
      </c>
    </row>
    <row r="116" spans="1:15" x14ac:dyDescent="0.25">
      <c r="A116" t="s">
        <v>87</v>
      </c>
      <c r="D116" s="15">
        <f>SUM(D112:D115)</f>
        <v>133297</v>
      </c>
      <c r="E116" s="15">
        <f>SUM(E112:E115)</f>
        <v>125695</v>
      </c>
      <c r="I116" s="35">
        <f>(D4+D5)/D59</f>
        <v>0.38652778497243206</v>
      </c>
      <c r="J116" s="35">
        <f>(E4+E5)/E59</f>
        <v>0.48198824581743022</v>
      </c>
    </row>
    <row r="117" spans="1:15" x14ac:dyDescent="0.25">
      <c r="A117" t="s">
        <v>88</v>
      </c>
      <c r="D117" s="10">
        <f>D102+D110-D116</f>
        <v>324336</v>
      </c>
      <c r="E117" s="10">
        <f>E102+E110-E116</f>
        <v>382385</v>
      </c>
      <c r="I117" s="32">
        <f>D35/(D69+D91)</f>
        <v>0.88082934946421687</v>
      </c>
      <c r="J117" s="32">
        <f>E35/(E69+E91)</f>
        <v>0.86563243140197332</v>
      </c>
    </row>
    <row r="118" spans="1:15" x14ac:dyDescent="0.25">
      <c r="A118" t="s">
        <v>107</v>
      </c>
      <c r="D118" s="9"/>
      <c r="E118" s="9"/>
      <c r="I118" s="32">
        <f>(E98-D98)/D98</f>
        <v>0.29210755479356099</v>
      </c>
    </row>
    <row r="119" spans="1:15" x14ac:dyDescent="0.25">
      <c r="A119" t="s">
        <v>108</v>
      </c>
      <c r="D119" s="8">
        <v>129</v>
      </c>
      <c r="E119" s="8">
        <v>60</v>
      </c>
      <c r="I119" s="32">
        <f>(E137-D137)/D137</f>
        <v>0.55739556310940153</v>
      </c>
    </row>
    <row r="120" spans="1:15" x14ac:dyDescent="0.25">
      <c r="A120" t="s">
        <v>116</v>
      </c>
      <c r="D120" s="20">
        <v>263</v>
      </c>
      <c r="E120" s="20" t="s">
        <v>73</v>
      </c>
    </row>
    <row r="121" spans="1:15" x14ac:dyDescent="0.25">
      <c r="A121" t="s">
        <v>149</v>
      </c>
      <c r="D121" s="20">
        <v>24</v>
      </c>
      <c r="E121" s="20" t="s">
        <v>73</v>
      </c>
    </row>
    <row r="122" spans="1:15" x14ac:dyDescent="0.25">
      <c r="A122" t="s">
        <v>150</v>
      </c>
      <c r="D122" s="20" t="s">
        <v>73</v>
      </c>
      <c r="E122" s="20">
        <v>2613</v>
      </c>
    </row>
    <row r="123" spans="1:15" x14ac:dyDescent="0.25">
      <c r="A123" t="s">
        <v>11</v>
      </c>
      <c r="D123" s="14">
        <v>26</v>
      </c>
      <c r="E123" s="23">
        <v>275</v>
      </c>
    </row>
    <row r="124" spans="1:15" x14ac:dyDescent="0.25">
      <c r="A124" t="s">
        <v>109</v>
      </c>
      <c r="D124" s="14">
        <f>SUM(D119:D123)</f>
        <v>442</v>
      </c>
      <c r="E124" s="14">
        <f>SUM(E119:E123)</f>
        <v>2948</v>
      </c>
    </row>
    <row r="125" spans="1:15" x14ac:dyDescent="0.25">
      <c r="A125" t="s">
        <v>110</v>
      </c>
      <c r="D125" s="8"/>
      <c r="E125" s="8"/>
    </row>
    <row r="126" spans="1:15" x14ac:dyDescent="0.25">
      <c r="A126" t="s">
        <v>111</v>
      </c>
      <c r="D126" s="8">
        <v>457</v>
      </c>
      <c r="E126" s="8">
        <v>382</v>
      </c>
    </row>
    <row r="127" spans="1:15" x14ac:dyDescent="0.25">
      <c r="A127" t="s">
        <v>112</v>
      </c>
      <c r="D127" s="8">
        <v>9719</v>
      </c>
      <c r="E127" s="8">
        <v>8540</v>
      </c>
    </row>
    <row r="128" spans="1:15" x14ac:dyDescent="0.25">
      <c r="A128" t="s">
        <v>113</v>
      </c>
      <c r="D128" s="20">
        <v>8293</v>
      </c>
      <c r="E128" s="8">
        <v>65796</v>
      </c>
    </row>
    <row r="129" spans="1:9" x14ac:dyDescent="0.25">
      <c r="A129" t="s">
        <v>151</v>
      </c>
      <c r="D129" s="20">
        <v>2560</v>
      </c>
      <c r="E129" s="8">
        <v>6313</v>
      </c>
    </row>
    <row r="130" spans="1:9" x14ac:dyDescent="0.25">
      <c r="A130" t="s">
        <v>152</v>
      </c>
      <c r="D130" s="20">
        <v>5859</v>
      </c>
      <c r="E130" s="20" t="s">
        <v>73</v>
      </c>
    </row>
    <row r="131" spans="1:9" x14ac:dyDescent="0.25">
      <c r="A131" t="s">
        <v>11</v>
      </c>
      <c r="D131" s="8">
        <v>21545</v>
      </c>
      <c r="E131" s="20">
        <v>1681</v>
      </c>
    </row>
    <row r="132" spans="1:9" x14ac:dyDescent="0.25">
      <c r="A132" t="s">
        <v>114</v>
      </c>
      <c r="D132" s="10">
        <f>SUM(D126:D131)</f>
        <v>48433</v>
      </c>
      <c r="E132" s="10">
        <f>SUM(E126:E131)</f>
        <v>82712</v>
      </c>
    </row>
    <row r="133" spans="1:9" x14ac:dyDescent="0.25">
      <c r="A133" t="s">
        <v>89</v>
      </c>
      <c r="D133" s="10">
        <f>D117+D124-D132</f>
        <v>276345</v>
      </c>
      <c r="E133" s="10">
        <f t="shared" ref="E133" si="0">E117+E124-E132</f>
        <v>302621</v>
      </c>
    </row>
    <row r="134" spans="1:9" x14ac:dyDescent="0.25">
      <c r="A134" t="s">
        <v>90</v>
      </c>
      <c r="D134" s="1">
        <v>20181</v>
      </c>
      <c r="E134" s="3">
        <v>34007</v>
      </c>
    </row>
    <row r="135" spans="1:9" x14ac:dyDescent="0.25">
      <c r="A135" t="s">
        <v>91</v>
      </c>
      <c r="D135" s="1">
        <v>-12132</v>
      </c>
      <c r="E135" s="16">
        <v>-149229</v>
      </c>
    </row>
    <row r="136" spans="1:9" x14ac:dyDescent="0.25">
      <c r="A136" t="s">
        <v>92</v>
      </c>
      <c r="D136" s="15">
        <f>D134+D135</f>
        <v>8049</v>
      </c>
      <c r="E136" s="15">
        <f>E134+E135</f>
        <v>-115222</v>
      </c>
    </row>
    <row r="137" spans="1:9" ht="13.15" thickBot="1" x14ac:dyDescent="0.3">
      <c r="A137" t="s">
        <v>93</v>
      </c>
      <c r="D137" s="12">
        <f>D133-D136</f>
        <v>268296</v>
      </c>
      <c r="E137" s="12">
        <f>E133-E136</f>
        <v>417843</v>
      </c>
    </row>
    <row r="138" spans="1:9" ht="13.15" thickTop="1" x14ac:dyDescent="0.25">
      <c r="I138" s="1"/>
    </row>
    <row r="141" spans="1:9" ht="14.25" customHeight="1" x14ac:dyDescent="0.25"/>
    <row r="142" spans="1:9" ht="13.5" customHeight="1" x14ac:dyDescent="0.25"/>
    <row r="143" spans="1:9" ht="14.25" customHeight="1" x14ac:dyDescent="0.25"/>
    <row r="144" spans="1:9" ht="14.25" customHeight="1" x14ac:dyDescent="0.25"/>
    <row r="150" spans="9:9" x14ac:dyDescent="0.25">
      <c r="I150" s="1"/>
    </row>
    <row r="151" spans="9:9" x14ac:dyDescent="0.25">
      <c r="I151" s="1"/>
    </row>
    <row r="153" spans="9:9" x14ac:dyDescent="0.25">
      <c r="I153" s="1"/>
    </row>
    <row r="154" spans="9:9" x14ac:dyDescent="0.25">
      <c r="I154" s="1"/>
    </row>
    <row r="175" ht="14.25" customHeight="1" x14ac:dyDescent="0.25"/>
    <row r="176" ht="22.5" customHeight="1" x14ac:dyDescent="0.25"/>
    <row r="177" ht="14.25" customHeight="1" x14ac:dyDescent="0.25"/>
    <row r="178" ht="14.25" customHeight="1" x14ac:dyDescent="0.25"/>
  </sheetData>
  <phoneticPr fontId="3"/>
  <pageMargins left="0.7" right="0.7" top="0.75" bottom="0.75" header="0.3" footer="0.3"/>
  <pageSetup paperSize="9" fitToHeight="0" orientation="portrait" r:id="rId1"/>
  <rowBreaks count="2" manualBreakCount="2">
    <brk id="41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6"/>
  <sheetViews>
    <sheetView view="pageBreakPreview" topLeftCell="A15" zoomScale="115" zoomScaleNormal="100" zoomScaleSheetLayoutView="115" workbookViewId="0">
      <selection activeCell="Q114" sqref="Q114"/>
    </sheetView>
  </sheetViews>
  <sheetFormatPr defaultRowHeight="12.75" x14ac:dyDescent="0.25"/>
  <cols>
    <col min="4" max="5" width="14.59765625" bestFit="1" customWidth="1"/>
    <col min="6" max="6" width="9.265625" bestFit="1" customWidth="1"/>
    <col min="8" max="8" width="0" hidden="1" customWidth="1"/>
    <col min="9" max="10" width="10.73046875" hidden="1" customWidth="1"/>
    <col min="11" max="11" width="0" hidden="1" customWidth="1"/>
  </cols>
  <sheetData>
    <row r="1" spans="1:5" x14ac:dyDescent="0.25">
      <c r="A1" t="s">
        <v>0</v>
      </c>
      <c r="C1" t="s">
        <v>135</v>
      </c>
      <c r="E1" t="s">
        <v>31</v>
      </c>
    </row>
    <row r="2" spans="1:5" x14ac:dyDescent="0.25">
      <c r="D2" s="2">
        <v>45016</v>
      </c>
      <c r="E2" s="2">
        <v>45382</v>
      </c>
    </row>
    <row r="3" spans="1:5" ht="13.5" customHeight="1" x14ac:dyDescent="0.25">
      <c r="A3" t="s">
        <v>2</v>
      </c>
    </row>
    <row r="4" spans="1:5" ht="13.5" customHeight="1" x14ac:dyDescent="0.25">
      <c r="A4" t="s">
        <v>3</v>
      </c>
      <c r="D4" s="3">
        <v>1010606</v>
      </c>
      <c r="E4" s="3">
        <v>986705</v>
      </c>
    </row>
    <row r="5" spans="1:5" x14ac:dyDescent="0.25">
      <c r="A5" t="s">
        <v>4</v>
      </c>
      <c r="D5" s="3">
        <v>552975</v>
      </c>
      <c r="E5" s="3">
        <v>797725</v>
      </c>
    </row>
    <row r="6" spans="1:5" x14ac:dyDescent="0.25">
      <c r="A6" t="s">
        <v>117</v>
      </c>
      <c r="D6" s="3">
        <v>184994</v>
      </c>
      <c r="E6" s="3">
        <v>254965</v>
      </c>
    </row>
    <row r="7" spans="1:5" x14ac:dyDescent="0.25">
      <c r="A7" t="s">
        <v>6</v>
      </c>
      <c r="D7" s="3">
        <v>98122</v>
      </c>
      <c r="E7" s="3">
        <v>145189</v>
      </c>
    </row>
    <row r="8" spans="1:5" ht="13.5" customHeight="1" x14ac:dyDescent="0.25">
      <c r="A8" t="s">
        <v>7</v>
      </c>
      <c r="D8" s="3">
        <v>30786</v>
      </c>
      <c r="E8" s="3">
        <v>30684</v>
      </c>
    </row>
    <row r="9" spans="1:5" ht="13.5" customHeight="1" x14ac:dyDescent="0.25">
      <c r="A9" t="s">
        <v>8</v>
      </c>
      <c r="D9" s="3">
        <v>39833</v>
      </c>
      <c r="E9" s="3">
        <v>41178</v>
      </c>
    </row>
    <row r="10" spans="1:5" x14ac:dyDescent="0.25">
      <c r="A10" t="s">
        <v>94</v>
      </c>
      <c r="D10" s="3">
        <v>9889</v>
      </c>
      <c r="E10" s="3">
        <v>12710</v>
      </c>
    </row>
    <row r="11" spans="1:5" ht="13.5" customHeight="1" x14ac:dyDescent="0.25">
      <c r="A11" t="s">
        <v>10</v>
      </c>
      <c r="D11" s="3">
        <v>243049</v>
      </c>
      <c r="E11" s="3">
        <v>234763</v>
      </c>
    </row>
    <row r="12" spans="1:5" ht="13.5" customHeight="1" x14ac:dyDescent="0.25">
      <c r="A12" t="s">
        <v>11</v>
      </c>
      <c r="D12" s="3">
        <v>205925</v>
      </c>
      <c r="E12" s="3">
        <v>245118</v>
      </c>
    </row>
    <row r="13" spans="1:5" ht="13.5" customHeight="1" x14ac:dyDescent="0.25">
      <c r="A13" t="s">
        <v>12</v>
      </c>
      <c r="D13" s="4">
        <v>-347</v>
      </c>
      <c r="E13" s="13">
        <v>-329</v>
      </c>
    </row>
    <row r="14" spans="1:5" ht="13.5" customHeight="1" x14ac:dyDescent="0.25">
      <c r="A14" t="s">
        <v>13</v>
      </c>
      <c r="D14" s="11">
        <f>SUM(D4:D13)</f>
        <v>2375832</v>
      </c>
      <c r="E14" s="11">
        <f>SUM(E4:E13)</f>
        <v>2748708</v>
      </c>
    </row>
    <row r="15" spans="1:5" ht="13.5" customHeight="1" x14ac:dyDescent="0.25">
      <c r="D15" s="3"/>
      <c r="E15" s="3"/>
    </row>
    <row r="16" spans="1:5" x14ac:dyDescent="0.25">
      <c r="A16" t="s">
        <v>14</v>
      </c>
      <c r="D16" s="3"/>
      <c r="E16" s="3"/>
    </row>
    <row r="17" spans="1:5" x14ac:dyDescent="0.25">
      <c r="A17" t="s">
        <v>15</v>
      </c>
      <c r="D17" s="3"/>
      <c r="E17" s="3"/>
    </row>
    <row r="18" spans="1:5" ht="14.25" customHeight="1" x14ac:dyDescent="0.25">
      <c r="A18" t="s">
        <v>16</v>
      </c>
      <c r="D18" s="3">
        <v>232149</v>
      </c>
      <c r="E18" s="3">
        <v>235121</v>
      </c>
    </row>
    <row r="19" spans="1:5" x14ac:dyDescent="0.25">
      <c r="A19" t="s">
        <v>17</v>
      </c>
      <c r="D19" s="3">
        <v>31303</v>
      </c>
      <c r="E19" s="3">
        <v>30716</v>
      </c>
    </row>
    <row r="20" spans="1:5" ht="13.5" customHeight="1" x14ac:dyDescent="0.25">
      <c r="A20" t="s">
        <v>18</v>
      </c>
      <c r="D20" s="3">
        <v>146452</v>
      </c>
      <c r="E20" s="3">
        <v>132081</v>
      </c>
    </row>
    <row r="21" spans="1:5" ht="13.5" customHeight="1" x14ac:dyDescent="0.25">
      <c r="A21" t="s">
        <v>19</v>
      </c>
      <c r="D21" s="3">
        <v>4791</v>
      </c>
      <c r="E21" s="3">
        <v>4031</v>
      </c>
    </row>
    <row r="22" spans="1:5" ht="13.5" customHeight="1" x14ac:dyDescent="0.25">
      <c r="A22" t="s">
        <v>20</v>
      </c>
      <c r="D22" s="3">
        <v>23257</v>
      </c>
      <c r="E22" s="3">
        <v>22929</v>
      </c>
    </row>
    <row r="23" spans="1:5" ht="13.5" customHeight="1" x14ac:dyDescent="0.25">
      <c r="A23" t="s">
        <v>21</v>
      </c>
      <c r="D23" s="3">
        <v>335963</v>
      </c>
      <c r="E23" s="3">
        <v>339008</v>
      </c>
    </row>
    <row r="24" spans="1:5" ht="13.5" customHeight="1" x14ac:dyDescent="0.25">
      <c r="A24" t="s">
        <v>118</v>
      </c>
      <c r="D24" s="3">
        <v>9033</v>
      </c>
      <c r="E24" s="3">
        <v>8613</v>
      </c>
    </row>
    <row r="25" spans="1:5" ht="13.5" customHeight="1" x14ac:dyDescent="0.25">
      <c r="A25" t="s">
        <v>22</v>
      </c>
      <c r="D25" s="3">
        <v>17930</v>
      </c>
      <c r="E25" s="3">
        <v>21084</v>
      </c>
    </row>
    <row r="26" spans="1:5" ht="13.5" customHeight="1" x14ac:dyDescent="0.25">
      <c r="A26" t="s">
        <v>23</v>
      </c>
      <c r="D26" s="11">
        <f>SUM(D18:D25)</f>
        <v>800878</v>
      </c>
      <c r="E26" s="11">
        <f>SUM(E18:E25)</f>
        <v>793583</v>
      </c>
    </row>
    <row r="27" spans="1:5" ht="13.5" customHeight="1" x14ac:dyDescent="0.25">
      <c r="A27" t="s">
        <v>119</v>
      </c>
      <c r="D27" s="22"/>
      <c r="E27" s="22"/>
    </row>
    <row r="28" spans="1:5" ht="13.5" customHeight="1" x14ac:dyDescent="0.25">
      <c r="A28" t="s">
        <v>120</v>
      </c>
      <c r="D28" s="21">
        <v>49020</v>
      </c>
      <c r="E28" s="21">
        <v>61056</v>
      </c>
    </row>
    <row r="29" spans="1:5" ht="13.5" customHeight="1" x14ac:dyDescent="0.25">
      <c r="A29" t="s">
        <v>121</v>
      </c>
      <c r="D29" s="21">
        <v>0</v>
      </c>
      <c r="E29" s="21">
        <v>0</v>
      </c>
    </row>
    <row r="30" spans="1:5" ht="13.5" customHeight="1" x14ac:dyDescent="0.25">
      <c r="A30" t="s">
        <v>122</v>
      </c>
      <c r="D30" s="21">
        <v>2746</v>
      </c>
      <c r="E30" s="21">
        <v>2602</v>
      </c>
    </row>
    <row r="31" spans="1:5" ht="13.5" customHeight="1" x14ac:dyDescent="0.25">
      <c r="A31" t="s">
        <v>123</v>
      </c>
      <c r="D31" s="11">
        <f>SUM(D28:D30)</f>
        <v>51766</v>
      </c>
      <c r="E31" s="11">
        <f>SUM(E28:E30)</f>
        <v>63658</v>
      </c>
    </row>
    <row r="32" spans="1:5" ht="13.5" customHeight="1" x14ac:dyDescent="0.25">
      <c r="A32" t="s">
        <v>24</v>
      </c>
      <c r="D32" s="3"/>
      <c r="E32" s="3"/>
    </row>
    <row r="33" spans="1:5" ht="13.5" customHeight="1" x14ac:dyDescent="0.25">
      <c r="A33" t="s">
        <v>25</v>
      </c>
      <c r="D33" s="1">
        <v>262887</v>
      </c>
      <c r="E33" s="1">
        <v>384612</v>
      </c>
    </row>
    <row r="34" spans="1:5" ht="14.25" customHeight="1" x14ac:dyDescent="0.25">
      <c r="A34" t="s">
        <v>97</v>
      </c>
      <c r="D34" s="1">
        <v>612273</v>
      </c>
      <c r="E34" s="1">
        <v>794449</v>
      </c>
    </row>
    <row r="35" spans="1:5" ht="13.5" customHeight="1" x14ac:dyDescent="0.25">
      <c r="A35" t="s">
        <v>124</v>
      </c>
      <c r="D35" s="1">
        <v>88740</v>
      </c>
      <c r="E35" s="1">
        <v>88740</v>
      </c>
    </row>
    <row r="36" spans="1:5" ht="13.5" customHeight="1" x14ac:dyDescent="0.25">
      <c r="A36" t="s">
        <v>125</v>
      </c>
      <c r="D36" s="1">
        <v>3</v>
      </c>
      <c r="E36" s="1">
        <v>4688</v>
      </c>
    </row>
    <row r="37" spans="1:5" ht="13.5" customHeight="1" x14ac:dyDescent="0.25">
      <c r="A37" t="s">
        <v>126</v>
      </c>
      <c r="D37" s="1">
        <v>45530</v>
      </c>
      <c r="E37" s="1">
        <v>39884</v>
      </c>
    </row>
    <row r="38" spans="1:5" x14ac:dyDescent="0.25">
      <c r="A38" t="s">
        <v>11</v>
      </c>
      <c r="D38" s="1">
        <v>82304</v>
      </c>
      <c r="E38" s="1">
        <v>110851</v>
      </c>
    </row>
    <row r="39" spans="1:5" ht="13.5" customHeight="1" x14ac:dyDescent="0.25">
      <c r="A39" t="s">
        <v>12</v>
      </c>
      <c r="D39" s="7">
        <v>-3570</v>
      </c>
      <c r="E39" s="1">
        <v>-2806</v>
      </c>
    </row>
    <row r="40" spans="1:5" ht="14.25" customHeight="1" x14ac:dyDescent="0.25">
      <c r="A40" t="s">
        <v>28</v>
      </c>
      <c r="D40" s="11">
        <f>SUM(D33:D39)</f>
        <v>1088167</v>
      </c>
      <c r="E40" s="11">
        <f>SUM(E33:E39)</f>
        <v>1420418</v>
      </c>
    </row>
    <row r="41" spans="1:5" ht="14.25" customHeight="1" x14ac:dyDescent="0.25">
      <c r="A41" t="s">
        <v>29</v>
      </c>
      <c r="D41" s="11">
        <f>D26+D31+D40</f>
        <v>1940811</v>
      </c>
      <c r="E41" s="11">
        <f t="shared" ref="E41" si="0">E26+E31+E40</f>
        <v>2277659</v>
      </c>
    </row>
    <row r="42" spans="1:5" ht="13.15" thickBot="1" x14ac:dyDescent="0.3">
      <c r="A42" t="s">
        <v>30</v>
      </c>
      <c r="D42" s="5">
        <f>D14+D41</f>
        <v>4316643</v>
      </c>
      <c r="E42" s="5">
        <f>E14+E41</f>
        <v>5026367</v>
      </c>
    </row>
    <row r="43" spans="1:5" ht="15" customHeight="1" thickTop="1" x14ac:dyDescent="0.25"/>
    <row r="44" spans="1:5" ht="14.25" customHeight="1" x14ac:dyDescent="0.25">
      <c r="A44" t="s">
        <v>32</v>
      </c>
    </row>
    <row r="45" spans="1:5" x14ac:dyDescent="0.25">
      <c r="A45" t="s">
        <v>33</v>
      </c>
    </row>
    <row r="46" spans="1:5" x14ac:dyDescent="0.25">
      <c r="A46" t="s">
        <v>34</v>
      </c>
      <c r="D46">
        <v>35</v>
      </c>
      <c r="E46" s="4" t="s">
        <v>73</v>
      </c>
    </row>
    <row r="47" spans="1:5" x14ac:dyDescent="0.25">
      <c r="A47" t="s">
        <v>35</v>
      </c>
      <c r="D47" s="4">
        <v>30008</v>
      </c>
      <c r="E47" s="3">
        <v>36082</v>
      </c>
    </row>
    <row r="48" spans="1:5" ht="13.5" customHeight="1" x14ac:dyDescent="0.25">
      <c r="A48" t="s">
        <v>36</v>
      </c>
      <c r="D48" s="18">
        <v>275071</v>
      </c>
      <c r="E48" s="3">
        <v>307002</v>
      </c>
    </row>
    <row r="49" spans="1:5" ht="14.25" customHeight="1" x14ac:dyDescent="0.25">
      <c r="A49" t="s">
        <v>37</v>
      </c>
      <c r="D49" s="18">
        <v>69050</v>
      </c>
      <c r="E49" s="3">
        <v>78736</v>
      </c>
    </row>
    <row r="50" spans="1:5" ht="14.25" customHeight="1" x14ac:dyDescent="0.25">
      <c r="A50" t="s">
        <v>153</v>
      </c>
      <c r="D50" s="18" t="s">
        <v>73</v>
      </c>
      <c r="E50" s="3">
        <v>191410</v>
      </c>
    </row>
    <row r="51" spans="1:5" x14ac:dyDescent="0.25">
      <c r="A51" t="s">
        <v>100</v>
      </c>
      <c r="D51" s="3">
        <v>4675</v>
      </c>
      <c r="E51" s="3">
        <v>3751</v>
      </c>
    </row>
    <row r="52" spans="1:5" ht="13.5" customHeight="1" x14ac:dyDescent="0.25">
      <c r="A52" t="s">
        <v>39</v>
      </c>
      <c r="D52" s="3">
        <v>117598</v>
      </c>
      <c r="E52" s="3">
        <v>201313</v>
      </c>
    </row>
    <row r="53" spans="1:5" ht="13.5" customHeight="1" x14ac:dyDescent="0.25">
      <c r="A53" t="s">
        <v>40</v>
      </c>
      <c r="D53" s="3">
        <v>179508</v>
      </c>
      <c r="E53" s="3">
        <v>249868</v>
      </c>
    </row>
    <row r="54" spans="1:5" ht="13.5" customHeight="1" x14ac:dyDescent="0.25">
      <c r="A54" t="s">
        <v>127</v>
      </c>
      <c r="D54" s="3">
        <v>1886</v>
      </c>
      <c r="E54" s="3">
        <v>11273</v>
      </c>
    </row>
    <row r="55" spans="1:5" ht="13.5" customHeight="1" x14ac:dyDescent="0.25">
      <c r="A55" t="s">
        <v>41</v>
      </c>
      <c r="D55" s="3">
        <v>9654</v>
      </c>
      <c r="E55" s="3">
        <v>8780</v>
      </c>
    </row>
    <row r="56" spans="1:5" ht="13.5" customHeight="1" x14ac:dyDescent="0.25">
      <c r="A56" t="s">
        <v>42</v>
      </c>
      <c r="D56" s="3">
        <v>3517</v>
      </c>
      <c r="E56" s="3">
        <v>4346</v>
      </c>
    </row>
    <row r="57" spans="1:5" ht="13.5" customHeight="1" x14ac:dyDescent="0.25">
      <c r="A57" t="s">
        <v>128</v>
      </c>
      <c r="D57" s="3">
        <v>2554</v>
      </c>
      <c r="E57" s="3">
        <v>2522</v>
      </c>
    </row>
    <row r="58" spans="1:5" x14ac:dyDescent="0.25">
      <c r="A58" t="s">
        <v>43</v>
      </c>
      <c r="D58" s="3">
        <v>65353</v>
      </c>
      <c r="E58" s="3">
        <v>96070</v>
      </c>
    </row>
    <row r="59" spans="1:5" x14ac:dyDescent="0.25">
      <c r="A59" t="s">
        <v>129</v>
      </c>
      <c r="D59" s="3">
        <v>47047</v>
      </c>
      <c r="E59" s="3">
        <v>55080</v>
      </c>
    </row>
    <row r="60" spans="1:5" x14ac:dyDescent="0.25">
      <c r="A60" t="s">
        <v>130</v>
      </c>
      <c r="D60" s="3">
        <v>227</v>
      </c>
      <c r="E60" s="3">
        <v>331</v>
      </c>
    </row>
    <row r="61" spans="1:5" x14ac:dyDescent="0.25">
      <c r="A61" t="s">
        <v>131</v>
      </c>
      <c r="D61" s="3">
        <v>85</v>
      </c>
      <c r="E61" s="3" t="s">
        <v>73</v>
      </c>
    </row>
    <row r="62" spans="1:5" x14ac:dyDescent="0.25">
      <c r="A62" t="s">
        <v>154</v>
      </c>
      <c r="D62" s="4" t="s">
        <v>73</v>
      </c>
      <c r="E62" s="3">
        <v>99727</v>
      </c>
    </row>
    <row r="63" spans="1:5" ht="13.5" customHeight="1" x14ac:dyDescent="0.25">
      <c r="A63" t="s">
        <v>11</v>
      </c>
      <c r="D63" s="3">
        <v>8146</v>
      </c>
      <c r="E63" s="3">
        <v>12936</v>
      </c>
    </row>
    <row r="64" spans="1:5" x14ac:dyDescent="0.25">
      <c r="A64" t="s">
        <v>45</v>
      </c>
      <c r="D64" s="10">
        <f>SUM(D46:D63)</f>
        <v>814414</v>
      </c>
      <c r="E64" s="10">
        <f>SUM(E46:E63)</f>
        <v>1359227</v>
      </c>
    </row>
    <row r="65" spans="1:5" ht="14.25" customHeight="1" x14ac:dyDescent="0.25"/>
    <row r="66" spans="1:5" ht="13.5" customHeight="1" x14ac:dyDescent="0.25">
      <c r="A66" t="s">
        <v>46</v>
      </c>
    </row>
    <row r="67" spans="1:5" ht="13.5" customHeight="1" x14ac:dyDescent="0.25">
      <c r="A67" t="s">
        <v>47</v>
      </c>
      <c r="D67" s="3">
        <v>427211</v>
      </c>
      <c r="E67" s="3">
        <v>284970</v>
      </c>
    </row>
    <row r="68" spans="1:5" ht="14.25" customHeight="1" x14ac:dyDescent="0.25">
      <c r="A68" t="s">
        <v>101</v>
      </c>
      <c r="D68" s="3">
        <v>8</v>
      </c>
      <c r="E68" s="3">
        <v>5</v>
      </c>
    </row>
    <row r="69" spans="1:5" ht="14.25" customHeight="1" x14ac:dyDescent="0.25">
      <c r="A69" t="s">
        <v>100</v>
      </c>
      <c r="D69" s="3">
        <v>7128</v>
      </c>
      <c r="E69" s="3">
        <v>5963</v>
      </c>
    </row>
    <row r="70" spans="1:5" ht="13.5" customHeight="1" x14ac:dyDescent="0.25">
      <c r="A70" t="s">
        <v>43</v>
      </c>
      <c r="D70" s="3">
        <v>54349</v>
      </c>
      <c r="E70" s="3">
        <v>102986</v>
      </c>
    </row>
    <row r="71" spans="1:5" ht="13.5" customHeight="1" x14ac:dyDescent="0.25">
      <c r="A71" t="s">
        <v>48</v>
      </c>
      <c r="D71" s="3">
        <v>14667</v>
      </c>
      <c r="E71" s="3">
        <v>14730</v>
      </c>
    </row>
    <row r="72" spans="1:5" ht="13.5" customHeight="1" x14ac:dyDescent="0.25">
      <c r="A72" t="s">
        <v>155</v>
      </c>
      <c r="D72" s="3">
        <v>429</v>
      </c>
      <c r="E72" s="3">
        <v>695</v>
      </c>
    </row>
    <row r="73" spans="1:5" ht="13.5" customHeight="1" x14ac:dyDescent="0.25">
      <c r="A73" t="s">
        <v>156</v>
      </c>
      <c r="D73" s="3">
        <v>362</v>
      </c>
      <c r="E73" s="3">
        <v>99</v>
      </c>
    </row>
    <row r="74" spans="1:5" x14ac:dyDescent="0.25">
      <c r="A74" t="s">
        <v>11</v>
      </c>
      <c r="D74" s="3">
        <v>6813</v>
      </c>
      <c r="E74" s="3">
        <v>16202</v>
      </c>
    </row>
    <row r="75" spans="1:5" ht="14.25" customHeight="1" x14ac:dyDescent="0.25">
      <c r="A75" t="s">
        <v>49</v>
      </c>
      <c r="D75" s="10">
        <f>SUM(D67:D74)</f>
        <v>510967</v>
      </c>
      <c r="E75" s="10">
        <f>SUM(E67:E74)</f>
        <v>425650</v>
      </c>
    </row>
    <row r="76" spans="1:5" ht="14.25" customHeight="1" thickBot="1" x14ac:dyDescent="0.3">
      <c r="A76" t="s">
        <v>50</v>
      </c>
      <c r="D76" s="12">
        <f>D64+D75</f>
        <v>1325381</v>
      </c>
      <c r="E76" s="12">
        <f>E64+E75</f>
        <v>1784877</v>
      </c>
    </row>
    <row r="77" spans="1:5" ht="13.15" thickTop="1" x14ac:dyDescent="0.25"/>
    <row r="78" spans="1:5" ht="14.25" customHeight="1" x14ac:dyDescent="0.25">
      <c r="A78" t="s">
        <v>51</v>
      </c>
    </row>
    <row r="79" spans="1:5" x14ac:dyDescent="0.25">
      <c r="A79" t="s">
        <v>52</v>
      </c>
    </row>
    <row r="80" spans="1:5" x14ac:dyDescent="0.25">
      <c r="A80" t="s">
        <v>53</v>
      </c>
      <c r="D80" s="1">
        <v>86067</v>
      </c>
      <c r="E80" s="1">
        <v>86067</v>
      </c>
    </row>
    <row r="81" spans="1:5" x14ac:dyDescent="0.25">
      <c r="A81" t="s">
        <v>54</v>
      </c>
      <c r="D81" s="3"/>
    </row>
    <row r="82" spans="1:5" x14ac:dyDescent="0.25">
      <c r="A82" t="s">
        <v>55</v>
      </c>
      <c r="D82" s="1">
        <v>170313</v>
      </c>
      <c r="E82" s="1">
        <v>170313</v>
      </c>
    </row>
    <row r="83" spans="1:5" x14ac:dyDescent="0.25">
      <c r="A83" t="s">
        <v>133</v>
      </c>
      <c r="D83" s="18">
        <v>623</v>
      </c>
      <c r="E83" s="18" t="s">
        <v>73</v>
      </c>
    </row>
    <row r="84" spans="1:5" x14ac:dyDescent="0.25">
      <c r="A84" t="s">
        <v>57</v>
      </c>
      <c r="D84" s="11">
        <f>SUM(D82:D83)</f>
        <v>170936</v>
      </c>
      <c r="E84" s="11">
        <f>SUM(E82:E83)</f>
        <v>170313</v>
      </c>
    </row>
    <row r="85" spans="1:5" ht="14.25" customHeight="1" x14ac:dyDescent="0.25">
      <c r="A85" t="s">
        <v>58</v>
      </c>
    </row>
    <row r="86" spans="1:5" ht="14.25" customHeight="1" x14ac:dyDescent="0.25">
      <c r="A86" t="s">
        <v>59</v>
      </c>
      <c r="D86" s="1">
        <v>21516</v>
      </c>
      <c r="E86" s="1">
        <v>21516</v>
      </c>
    </row>
    <row r="87" spans="1:5" x14ac:dyDescent="0.25">
      <c r="A87" t="s">
        <v>60</v>
      </c>
      <c r="D87" s="3"/>
      <c r="E87" s="3"/>
    </row>
    <row r="88" spans="1:5" ht="13.5" customHeight="1" x14ac:dyDescent="0.25">
      <c r="A88" t="s">
        <v>132</v>
      </c>
      <c r="D88" s="3">
        <v>16259</v>
      </c>
      <c r="E88" s="3">
        <v>16132</v>
      </c>
    </row>
    <row r="89" spans="1:5" ht="13.5" customHeight="1" x14ac:dyDescent="0.25">
      <c r="A89" t="s">
        <v>64</v>
      </c>
      <c r="D89" s="1">
        <v>3112681</v>
      </c>
      <c r="E89" s="1">
        <v>3380129</v>
      </c>
    </row>
    <row r="90" spans="1:5" x14ac:dyDescent="0.25">
      <c r="A90" t="s">
        <v>65</v>
      </c>
      <c r="D90" s="10">
        <f>SUM(D86:D89)</f>
        <v>3150456</v>
      </c>
      <c r="E90" s="10">
        <f>SUM(E86:E89)</f>
        <v>3417777</v>
      </c>
    </row>
    <row r="91" spans="1:5" ht="14.25" customHeight="1" x14ac:dyDescent="0.25">
      <c r="A91" t="s">
        <v>66</v>
      </c>
      <c r="D91" s="8">
        <v>-485023</v>
      </c>
      <c r="E91" s="8">
        <v>-550927</v>
      </c>
    </row>
    <row r="92" spans="1:5" ht="14.25" customHeight="1" x14ac:dyDescent="0.25">
      <c r="A92" t="s">
        <v>67</v>
      </c>
      <c r="D92" s="10">
        <f>D80+D84+D90+D91</f>
        <v>2922436</v>
      </c>
      <c r="E92" s="10">
        <f>E80+E84+E90+E91</f>
        <v>3123230</v>
      </c>
    </row>
    <row r="93" spans="1:5" x14ac:dyDescent="0.25">
      <c r="A93" t="s">
        <v>68</v>
      </c>
    </row>
    <row r="94" spans="1:5" ht="14.25" customHeight="1" x14ac:dyDescent="0.25">
      <c r="A94" t="s">
        <v>69</v>
      </c>
      <c r="D94" s="1">
        <v>68826</v>
      </c>
      <c r="E94" s="1">
        <v>118260</v>
      </c>
    </row>
    <row r="95" spans="1:5" ht="13.5" customHeight="1" x14ac:dyDescent="0.25">
      <c r="A95" t="s">
        <v>70</v>
      </c>
      <c r="D95" s="11">
        <f>D94</f>
        <v>68826</v>
      </c>
      <c r="E95" s="11">
        <f t="shared" ref="E95" si="1">E94</f>
        <v>118260</v>
      </c>
    </row>
    <row r="96" spans="1:5" ht="14.25" customHeight="1" thickBot="1" x14ac:dyDescent="0.3">
      <c r="A96" t="s">
        <v>71</v>
      </c>
      <c r="D96" s="5">
        <f>D92+D95</f>
        <v>2991262</v>
      </c>
      <c r="E96" s="5">
        <f t="shared" ref="E96" si="2">E92+E95</f>
        <v>3241490</v>
      </c>
    </row>
    <row r="97" spans="1:10" ht="13.5" thickTop="1" thickBot="1" x14ac:dyDescent="0.3">
      <c r="A97" t="s">
        <v>72</v>
      </c>
      <c r="D97" s="6">
        <f>D96+D76</f>
        <v>4316643</v>
      </c>
      <c r="E97" s="6">
        <f>E96+E76</f>
        <v>5026367</v>
      </c>
    </row>
    <row r="98" spans="1:10" ht="13.15" thickTop="1" x14ac:dyDescent="0.25"/>
    <row r="99" spans="1:10" ht="14.25" customHeight="1" x14ac:dyDescent="0.25"/>
    <row r="100" spans="1:10" ht="14.25" customHeight="1" x14ac:dyDescent="0.25">
      <c r="A100" t="s">
        <v>75</v>
      </c>
      <c r="C100" t="s">
        <v>134</v>
      </c>
      <c r="E100" t="s">
        <v>31</v>
      </c>
    </row>
    <row r="101" spans="1:10" x14ac:dyDescent="0.25">
      <c r="D101" s="17">
        <v>44652</v>
      </c>
      <c r="E101" s="17">
        <v>45017</v>
      </c>
    </row>
    <row r="102" spans="1:10" x14ac:dyDescent="0.25">
      <c r="D102" s="2">
        <v>45016</v>
      </c>
      <c r="E102" s="2">
        <v>45382</v>
      </c>
    </row>
    <row r="103" spans="1:10" x14ac:dyDescent="0.25">
      <c r="A103" t="s">
        <v>76</v>
      </c>
      <c r="D103" s="3">
        <v>3586447</v>
      </c>
      <c r="E103" s="3">
        <v>4544669</v>
      </c>
    </row>
    <row r="104" spans="1:10" x14ac:dyDescent="0.25">
      <c r="A104" t="s">
        <v>77</v>
      </c>
      <c r="D104" s="3">
        <v>2435622</v>
      </c>
      <c r="E104" s="3">
        <v>2999066</v>
      </c>
      <c r="I104" s="33">
        <f>D107/D97</f>
        <v>-1.2405473419970102E-3</v>
      </c>
      <c r="J104" s="33">
        <f>E107/E97</f>
        <v>3.2153442038752839E-2</v>
      </c>
    </row>
    <row r="105" spans="1:10" x14ac:dyDescent="0.25">
      <c r="A105" t="s">
        <v>78</v>
      </c>
      <c r="D105" s="11">
        <f>D103-D104</f>
        <v>1150825</v>
      </c>
      <c r="E105" s="11">
        <f>E103-E104</f>
        <v>1545603</v>
      </c>
      <c r="I105" s="33">
        <f>D117/D97</f>
        <v>0.14998275280119297</v>
      </c>
      <c r="J105" s="33">
        <f>E117/E97</f>
        <v>0.17090097082047531</v>
      </c>
    </row>
    <row r="106" spans="1:10" ht="12.95" customHeight="1" x14ac:dyDescent="0.25">
      <c r="A106" t="s">
        <v>79</v>
      </c>
      <c r="D106" s="3">
        <v>1156180</v>
      </c>
      <c r="E106" s="3">
        <v>1383988</v>
      </c>
      <c r="I106" s="33">
        <f>D125/D97</f>
        <v>0.14612257719714139</v>
      </c>
      <c r="J106" s="33">
        <f>E125/E97</f>
        <v>0.13781226082377193</v>
      </c>
    </row>
    <row r="107" spans="1:10" x14ac:dyDescent="0.25">
      <c r="A107" t="s">
        <v>80</v>
      </c>
      <c r="D107" s="11">
        <f>D105-D106</f>
        <v>-5355</v>
      </c>
      <c r="E107" s="11">
        <f>E105-E106</f>
        <v>161615</v>
      </c>
      <c r="F107" s="8"/>
      <c r="I107" s="33">
        <f>D125/D96</f>
        <v>0.21086718582324115</v>
      </c>
      <c r="J107" s="33">
        <f>E125/E96</f>
        <v>0.21369647908832048</v>
      </c>
    </row>
    <row r="108" spans="1:10" x14ac:dyDescent="0.25">
      <c r="A108" t="s">
        <v>81</v>
      </c>
      <c r="D108" s="3"/>
      <c r="E108" s="3"/>
      <c r="I108" s="33">
        <f>D105/D103</f>
        <v>0.32088164135703107</v>
      </c>
      <c r="J108" s="33">
        <f>E105/E103</f>
        <v>0.34009143460172786</v>
      </c>
    </row>
    <row r="109" spans="1:10" x14ac:dyDescent="0.25">
      <c r="A109" t="s">
        <v>82</v>
      </c>
      <c r="D109" s="3">
        <v>5322</v>
      </c>
      <c r="E109" s="3">
        <v>26648</v>
      </c>
      <c r="I109" s="33">
        <f>D107/D103</f>
        <v>-1.4931211865113301E-3</v>
      </c>
      <c r="J109" s="33">
        <f>E107/E103</f>
        <v>3.5561445729050893E-2</v>
      </c>
    </row>
    <row r="110" spans="1:10" x14ac:dyDescent="0.25">
      <c r="A110" t="s">
        <v>157</v>
      </c>
      <c r="D110" s="3">
        <v>646201</v>
      </c>
      <c r="E110" s="3">
        <v>624616</v>
      </c>
      <c r="I110" s="33">
        <f>D117/D103</f>
        <v>0.18051904851793432</v>
      </c>
      <c r="J110" s="33">
        <f>E117/E103</f>
        <v>0.18901508558709115</v>
      </c>
    </row>
    <row r="111" spans="1:10" x14ac:dyDescent="0.25">
      <c r="A111" t="s">
        <v>11</v>
      </c>
      <c r="D111" s="1">
        <v>54734</v>
      </c>
      <c r="E111" s="3">
        <v>128164</v>
      </c>
      <c r="I111" s="33">
        <f>D125/D103</f>
        <v>0.17587294612188609</v>
      </c>
      <c r="J111" s="33">
        <f>E125/E103</f>
        <v>0.15241924109324573</v>
      </c>
    </row>
    <row r="112" spans="1:10" x14ac:dyDescent="0.25">
      <c r="A112" t="s">
        <v>84</v>
      </c>
      <c r="D112" s="11">
        <f>SUM(D109:D111)</f>
        <v>706257</v>
      </c>
      <c r="E112" s="11">
        <f>SUM(E109:E111)</f>
        <v>779428</v>
      </c>
      <c r="I112" s="33">
        <f>D104/D103</f>
        <v>0.67911835864296888</v>
      </c>
      <c r="J112" s="33">
        <f>E104/E103</f>
        <v>0.65990856539827214</v>
      </c>
    </row>
    <row r="113" spans="1:12" x14ac:dyDescent="0.25">
      <c r="A113" t="s">
        <v>85</v>
      </c>
      <c r="E113" s="3"/>
      <c r="I113" s="34">
        <f>D103/D97</f>
        <v>0.8308416980510086</v>
      </c>
      <c r="J113" s="34">
        <f>E103/E97</f>
        <v>0.90416577221679195</v>
      </c>
    </row>
    <row r="114" spans="1:12" ht="14.25" customHeight="1" x14ac:dyDescent="0.25">
      <c r="A114" t="s">
        <v>86</v>
      </c>
      <c r="D114" s="1">
        <v>10190</v>
      </c>
      <c r="E114" s="3">
        <v>10756</v>
      </c>
      <c r="I114" s="34">
        <f>D104/D7</f>
        <v>24.822384378630684</v>
      </c>
      <c r="J114" s="34">
        <f>E104/E7</f>
        <v>20.656289388314541</v>
      </c>
    </row>
    <row r="115" spans="1:12" x14ac:dyDescent="0.25">
      <c r="A115" t="s">
        <v>11</v>
      </c>
      <c r="D115" s="1">
        <v>43290</v>
      </c>
      <c r="E115" s="3">
        <v>71276</v>
      </c>
      <c r="I115" s="34">
        <f>D103/D41</f>
        <v>1.847911517401746</v>
      </c>
      <c r="J115" s="34">
        <f>E103/E41</f>
        <v>1.9953245854625297</v>
      </c>
      <c r="L115" s="1"/>
    </row>
    <row r="116" spans="1:12" x14ac:dyDescent="0.25">
      <c r="A116" t="s">
        <v>87</v>
      </c>
      <c r="D116" s="15">
        <f>SUM(D114:D115)</f>
        <v>53480</v>
      </c>
      <c r="E116" s="15">
        <f>SUM(E114:E115)</f>
        <v>82032</v>
      </c>
      <c r="I116" s="34">
        <f>D103/D5</f>
        <v>6.4857308196573085</v>
      </c>
      <c r="J116" s="34">
        <f>E103/E5</f>
        <v>5.6970371995361813</v>
      </c>
      <c r="L116" s="1"/>
    </row>
    <row r="117" spans="1:12" x14ac:dyDescent="0.25">
      <c r="A117" t="s">
        <v>88</v>
      </c>
      <c r="D117" s="10">
        <f>D107+D112-D116</f>
        <v>647422</v>
      </c>
      <c r="E117" s="10">
        <f>E107+E112-E116</f>
        <v>859011</v>
      </c>
      <c r="I117" s="35">
        <f>D14/D64</f>
        <v>2.9172288295633426</v>
      </c>
      <c r="J117" s="35">
        <f>E14/E64</f>
        <v>2.0222582394257911</v>
      </c>
    </row>
    <row r="118" spans="1:12" x14ac:dyDescent="0.25">
      <c r="A118" t="s">
        <v>110</v>
      </c>
      <c r="D118" s="20"/>
      <c r="E118" s="20"/>
      <c r="I118" s="35">
        <f>D96/D97</f>
        <v>0.69296024711795712</v>
      </c>
      <c r="J118" s="35">
        <f>E96/E97</f>
        <v>0.64489719911021226</v>
      </c>
      <c r="L118" s="1"/>
    </row>
    <row r="119" spans="1:12" x14ac:dyDescent="0.25">
      <c r="A119" t="s">
        <v>158</v>
      </c>
      <c r="D119" s="20" t="s">
        <v>73</v>
      </c>
      <c r="E119" s="20">
        <v>99727</v>
      </c>
      <c r="I119" s="35">
        <f>D76/D96</f>
        <v>0.44308422331444053</v>
      </c>
      <c r="J119" s="35">
        <f>E76/E96</f>
        <v>0.55063473896263759</v>
      </c>
      <c r="L119" s="1"/>
    </row>
    <row r="120" spans="1:12" x14ac:dyDescent="0.25">
      <c r="A120" t="s">
        <v>114</v>
      </c>
      <c r="D120" s="24" t="s">
        <v>73</v>
      </c>
      <c r="E120" s="24">
        <f>SUM(E119:E119)</f>
        <v>99727</v>
      </c>
      <c r="I120" s="35">
        <f>D41/D96</f>
        <v>0.64882681624010197</v>
      </c>
      <c r="J120" s="35">
        <f>E41/E96</f>
        <v>0.70265803689044237</v>
      </c>
    </row>
    <row r="121" spans="1:12" x14ac:dyDescent="0.25">
      <c r="A121" t="s">
        <v>89</v>
      </c>
      <c r="D121" s="24">
        <f>D117</f>
        <v>647422</v>
      </c>
      <c r="E121" s="24">
        <f>E117-E120</f>
        <v>759284</v>
      </c>
      <c r="I121" s="35">
        <f>(D4+D5+D6)/D64</f>
        <v>2.1470345549069636</v>
      </c>
      <c r="J121" s="35">
        <f>(E4+E5+E6)/E64</f>
        <v>1.5004079524612151</v>
      </c>
    </row>
    <row r="122" spans="1:12" x14ac:dyDescent="0.25">
      <c r="A122" t="s">
        <v>90</v>
      </c>
      <c r="D122" s="18">
        <v>71098</v>
      </c>
      <c r="E122" s="4">
        <v>82316</v>
      </c>
      <c r="I122" s="32">
        <f>D41/(D75+D96)</f>
        <v>0.55416450494813441</v>
      </c>
      <c r="J122" s="32">
        <f>E41/(E75+E96)</f>
        <v>0.62109954896731512</v>
      </c>
      <c r="L122" s="1"/>
    </row>
    <row r="123" spans="1:12" x14ac:dyDescent="0.25">
      <c r="A123" t="s">
        <v>91</v>
      </c>
      <c r="D123" s="1">
        <v>-54435</v>
      </c>
      <c r="E123" s="16">
        <v>-15727</v>
      </c>
      <c r="I123" s="32">
        <f>(E103-D103)/D103</f>
        <v>0.26717863110761153</v>
      </c>
    </row>
    <row r="124" spans="1:12" x14ac:dyDescent="0.25">
      <c r="A124" t="s">
        <v>92</v>
      </c>
      <c r="D124" s="15">
        <f>D122+D123</f>
        <v>16663</v>
      </c>
      <c r="E124" s="15">
        <f>E122+E123</f>
        <v>66589</v>
      </c>
      <c r="I124" s="32">
        <f>(E125-D125)/D125</f>
        <v>9.8192812151709288E-2</v>
      </c>
    </row>
    <row r="125" spans="1:12" ht="13.15" thickBot="1" x14ac:dyDescent="0.3">
      <c r="A125" t="s">
        <v>93</v>
      </c>
      <c r="D125" s="12">
        <f>D121-D124</f>
        <v>630759</v>
      </c>
      <c r="E125" s="12">
        <f>E121-E124</f>
        <v>692695</v>
      </c>
      <c r="L125" s="1"/>
    </row>
    <row r="126" spans="1:12" ht="13.15" thickTop="1" x14ac:dyDescent="0.25">
      <c r="L126" s="1"/>
    </row>
    <row r="128" spans="1:12" x14ac:dyDescent="0.25">
      <c r="L128" s="1"/>
    </row>
    <row r="129" spans="12:12" ht="14.25" customHeight="1" x14ac:dyDescent="0.25">
      <c r="L129" s="1"/>
    </row>
    <row r="130" spans="12:12" ht="13.5" customHeight="1" x14ac:dyDescent="0.25"/>
    <row r="131" spans="12:12" ht="14.25" customHeight="1" x14ac:dyDescent="0.25"/>
    <row r="132" spans="12:12" ht="14.25" customHeight="1" x14ac:dyDescent="0.25"/>
    <row r="163" ht="14.25" customHeight="1" x14ac:dyDescent="0.25"/>
    <row r="164" ht="22.5" customHeight="1" x14ac:dyDescent="0.25"/>
    <row r="165" ht="14.25" customHeight="1" x14ac:dyDescent="0.25"/>
    <row r="166" ht="14.25" customHeight="1" x14ac:dyDescent="0.25"/>
  </sheetData>
  <phoneticPr fontId="3"/>
  <pageMargins left="0.7" right="0.7" top="0.75" bottom="0.75" header="0.3" footer="0.3"/>
  <pageSetup paperSize="9" orientation="portrait" r:id="rId1"/>
  <rowBreaks count="2" manualBreakCount="2">
    <brk id="43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トヨタ</vt:lpstr>
      <vt:lpstr>日産</vt:lpstr>
      <vt:lpstr>本田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2025-02-07T05:17:01Z</cp:lastPrinted>
  <dcterms:created xsi:type="dcterms:W3CDTF">2024-08-03T13:28:29Z</dcterms:created>
  <dcterms:modified xsi:type="dcterms:W3CDTF">2025-02-07T05:17:14Z</dcterms:modified>
</cp:coreProperties>
</file>